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B4387663-F3F6-48FF-9427-8FAF20B5F5D1}" xr6:coauthVersionLast="47" xr6:coauthVersionMax="47" xr10:uidLastSave="{00000000-0000-0000-0000-000000000000}"/>
  <workbookProtection lockStructure="1"/>
  <bookViews>
    <workbookView xWindow="22932" yWindow="-108" windowWidth="23256" windowHeight="12456" firstSheet="9" activeTab="10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state="hidden" r:id="rId9"/>
    <sheet name="2025" sheetId="13" r:id="rId10"/>
    <sheet name="2026" sheetId="14" r:id="rId11"/>
    <sheet name="Notes" sheetId="2" state="hidden" r:id="rId12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'2025'!$A$9:$AO$232</definedName>
    <definedName name="_xlnm._FilterDatabase" localSheetId="10" hidden="1">'2026'!$A$9:$AX$233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Data2025">'2025'!$A$10:$M$232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26">'2026'!$Q$2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 localSheetId="10">'2026'!$Q$2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17" i="14" l="1"/>
  <c r="AF117" i="14"/>
  <c r="AG117" i="14"/>
  <c r="AH117" i="14"/>
  <c r="AI117" i="14"/>
  <c r="H117" i="14"/>
  <c r="J117" i="14" s="1"/>
  <c r="G117" i="14"/>
  <c r="I117" i="14" s="1"/>
  <c r="K117" i="14" s="1"/>
  <c r="R117" i="14"/>
  <c r="AC117" i="14"/>
  <c r="S117" i="14"/>
  <c r="AD117" i="14"/>
  <c r="P117" i="14"/>
  <c r="AB117" i="14"/>
  <c r="AW181" i="14"/>
  <c r="AW182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08" i="14"/>
  <c r="AW209" i="14"/>
  <c r="AW210" i="14"/>
  <c r="AW211" i="14"/>
  <c r="AW212" i="14"/>
  <c r="AW213" i="14"/>
  <c r="AW214" i="14"/>
  <c r="AW215" i="14"/>
  <c r="AW216" i="14"/>
  <c r="AW217" i="14"/>
  <c r="AW218" i="14"/>
  <c r="AW219" i="14"/>
  <c r="AW220" i="14"/>
  <c r="AW221" i="14"/>
  <c r="AW222" i="14"/>
  <c r="AW223" i="14"/>
  <c r="AW224" i="14"/>
  <c r="AW225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W259" i="14"/>
  <c r="AW260" i="14"/>
  <c r="AW261" i="14"/>
  <c r="AW262" i="14"/>
  <c r="AW263" i="14"/>
  <c r="AW264" i="14"/>
  <c r="AW265" i="14"/>
  <c r="AW266" i="14"/>
  <c r="AW267" i="14"/>
  <c r="AW268" i="14"/>
  <c r="AW269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6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1" i="14"/>
  <c r="AW310" i="14"/>
  <c r="AW311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0" i="14"/>
  <c r="AW101" i="14"/>
  <c r="AW102" i="14"/>
  <c r="AW103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4" i="14"/>
  <c r="AW145" i="14"/>
  <c r="AW146" i="14"/>
  <c r="AW147" i="14"/>
  <c r="AW148" i="14"/>
  <c r="AW149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80" i="14"/>
  <c r="AW10" i="14"/>
  <c r="A336" i="14"/>
  <c r="AD311" i="14"/>
  <c r="AC311" i="14"/>
  <c r="AB311" i="14"/>
  <c r="S311" i="14"/>
  <c r="R311" i="14"/>
  <c r="P311" i="14"/>
  <c r="AD310" i="14"/>
  <c r="AC310" i="14"/>
  <c r="AB310" i="14"/>
  <c r="S310" i="14"/>
  <c r="R310" i="14"/>
  <c r="P310" i="14"/>
  <c r="AD309" i="14"/>
  <c r="AC309" i="14"/>
  <c r="AB309" i="14"/>
  <c r="S309" i="14"/>
  <c r="R309" i="14"/>
  <c r="P309" i="14"/>
  <c r="AD308" i="14"/>
  <c r="AC308" i="14"/>
  <c r="AB308" i="14"/>
  <c r="S308" i="14"/>
  <c r="R308" i="14"/>
  <c r="P308" i="14"/>
  <c r="AD307" i="14"/>
  <c r="AC307" i="14"/>
  <c r="AB307" i="14"/>
  <c r="S307" i="14"/>
  <c r="R307" i="14"/>
  <c r="P307" i="14"/>
  <c r="AD306" i="14"/>
  <c r="AC306" i="14"/>
  <c r="AB306" i="14"/>
  <c r="S306" i="14"/>
  <c r="R306" i="14"/>
  <c r="P306" i="14"/>
  <c r="AD305" i="14"/>
  <c r="AC305" i="14"/>
  <c r="AB305" i="14"/>
  <c r="S305" i="14"/>
  <c r="R305" i="14"/>
  <c r="P305" i="14"/>
  <c r="AD304" i="14"/>
  <c r="AC304" i="14"/>
  <c r="AB304" i="14"/>
  <c r="S304" i="14"/>
  <c r="R304" i="14"/>
  <c r="P304" i="14"/>
  <c r="AD303" i="14"/>
  <c r="AC303" i="14"/>
  <c r="AB303" i="14"/>
  <c r="S303" i="14"/>
  <c r="R303" i="14"/>
  <c r="P303" i="14"/>
  <c r="AE302" i="14"/>
  <c r="AD302" i="14"/>
  <c r="AC302" i="14"/>
  <c r="AB302" i="14"/>
  <c r="S302" i="14"/>
  <c r="R302" i="14"/>
  <c r="P302" i="14"/>
  <c r="U300" i="14"/>
  <c r="V300" i="14" s="1"/>
  <c r="W300" i="14" s="1"/>
  <c r="X300" i="14" s="1"/>
  <c r="Y300" i="14" s="1"/>
  <c r="Z300" i="14" s="1"/>
  <c r="AC294" i="14"/>
  <c r="AB294" i="14"/>
  <c r="AC288" i="14"/>
  <c r="AB288" i="14"/>
  <c r="AC286" i="14"/>
  <c r="AB286" i="14"/>
  <c r="AC285" i="14"/>
  <c r="AB285" i="14"/>
  <c r="A279" i="14"/>
  <c r="AE277" i="14"/>
  <c r="AB277" i="14"/>
  <c r="AC266" i="14"/>
  <c r="AB266" i="14"/>
  <c r="AC262" i="14"/>
  <c r="AB262" i="14"/>
  <c r="AE258" i="14"/>
  <c r="AC258" i="14"/>
  <c r="AB258" i="14"/>
  <c r="A258" i="14"/>
  <c r="AB247" i="14"/>
  <c r="AB246" i="14"/>
  <c r="AB245" i="14"/>
  <c r="AB244" i="14"/>
  <c r="AE243" i="14"/>
  <c r="AB243" i="14"/>
  <c r="T243" i="14"/>
  <c r="AB241" i="14"/>
  <c r="AB240" i="14"/>
  <c r="AB239" i="14"/>
  <c r="AB238" i="14"/>
  <c r="AB237" i="14"/>
  <c r="T237" i="14"/>
  <c r="AE237" i="14" s="1"/>
  <c r="AD233" i="14"/>
  <c r="AC233" i="14"/>
  <c r="AB233" i="14"/>
  <c r="S233" i="14"/>
  <c r="R233" i="14"/>
  <c r="P233" i="14"/>
  <c r="AD232" i="14"/>
  <c r="AC232" i="14"/>
  <c r="AB232" i="14"/>
  <c r="S232" i="14"/>
  <c r="R232" i="14"/>
  <c r="P232" i="14"/>
  <c r="AD231" i="14"/>
  <c r="AC231" i="14"/>
  <c r="AB231" i="14"/>
  <c r="S231" i="14"/>
  <c r="R231" i="14"/>
  <c r="P231" i="14"/>
  <c r="AD230" i="14"/>
  <c r="AC230" i="14"/>
  <c r="AB230" i="14"/>
  <c r="S230" i="14"/>
  <c r="R230" i="14"/>
  <c r="P230" i="14"/>
  <c r="AD229" i="14"/>
  <c r="AC229" i="14"/>
  <c r="AB229" i="14"/>
  <c r="S229" i="14"/>
  <c r="R229" i="14"/>
  <c r="P229" i="14"/>
  <c r="AD228" i="14"/>
  <c r="AC228" i="14"/>
  <c r="AB228" i="14"/>
  <c r="S228" i="14"/>
  <c r="R228" i="14"/>
  <c r="P228" i="14"/>
  <c r="AD227" i="14"/>
  <c r="AC227" i="14"/>
  <c r="AB227" i="14"/>
  <c r="S227" i="14"/>
  <c r="R227" i="14"/>
  <c r="P227" i="14"/>
  <c r="AD226" i="14"/>
  <c r="AC226" i="14"/>
  <c r="AB226" i="14"/>
  <c r="S226" i="14"/>
  <c r="R226" i="14"/>
  <c r="P226" i="14"/>
  <c r="AD225" i="14"/>
  <c r="AC225" i="14"/>
  <c r="AB225" i="14"/>
  <c r="S225" i="14"/>
  <c r="R225" i="14"/>
  <c r="P225" i="14"/>
  <c r="AD224" i="14"/>
  <c r="AC224" i="14"/>
  <c r="AB224" i="14"/>
  <c r="S224" i="14"/>
  <c r="R224" i="14"/>
  <c r="P224" i="14"/>
  <c r="AD223" i="14"/>
  <c r="AC223" i="14"/>
  <c r="AB223" i="14"/>
  <c r="S223" i="14"/>
  <c r="R223" i="14"/>
  <c r="P223" i="14"/>
  <c r="AD222" i="14"/>
  <c r="AC222" i="14"/>
  <c r="AB222" i="14"/>
  <c r="S222" i="14"/>
  <c r="R222" i="14"/>
  <c r="P222" i="14"/>
  <c r="AD221" i="14"/>
  <c r="AC221" i="14"/>
  <c r="AB221" i="14"/>
  <c r="S221" i="14"/>
  <c r="R221" i="14"/>
  <c r="P221" i="14"/>
  <c r="AD220" i="14"/>
  <c r="AC220" i="14"/>
  <c r="AB220" i="14"/>
  <c r="S220" i="14"/>
  <c r="R220" i="14"/>
  <c r="P220" i="14"/>
  <c r="AD219" i="14"/>
  <c r="AC219" i="14"/>
  <c r="AB219" i="14"/>
  <c r="S219" i="14"/>
  <c r="R219" i="14"/>
  <c r="P219" i="14"/>
  <c r="AD218" i="14"/>
  <c r="AC218" i="14"/>
  <c r="AB218" i="14"/>
  <c r="S218" i="14"/>
  <c r="R218" i="14"/>
  <c r="P218" i="14"/>
  <c r="AD217" i="14"/>
  <c r="AC217" i="14"/>
  <c r="AB217" i="14"/>
  <c r="S217" i="14"/>
  <c r="R217" i="14"/>
  <c r="P217" i="14"/>
  <c r="AD216" i="14"/>
  <c r="AC216" i="14"/>
  <c r="AB216" i="14"/>
  <c r="S216" i="14"/>
  <c r="R216" i="14"/>
  <c r="P216" i="14"/>
  <c r="AD215" i="14"/>
  <c r="AC215" i="14"/>
  <c r="AB215" i="14"/>
  <c r="S215" i="14"/>
  <c r="R215" i="14"/>
  <c r="P215" i="14"/>
  <c r="AD214" i="14"/>
  <c r="AC214" i="14"/>
  <c r="AB214" i="14"/>
  <c r="S214" i="14"/>
  <c r="R214" i="14"/>
  <c r="P214" i="14"/>
  <c r="AD213" i="14"/>
  <c r="AC213" i="14"/>
  <c r="AB213" i="14"/>
  <c r="S213" i="14"/>
  <c r="R213" i="14"/>
  <c r="P213" i="14"/>
  <c r="AD212" i="14"/>
  <c r="AC212" i="14"/>
  <c r="AB212" i="14"/>
  <c r="S212" i="14"/>
  <c r="R212" i="14"/>
  <c r="P212" i="14"/>
  <c r="AD211" i="14"/>
  <c r="AC211" i="14"/>
  <c r="AB211" i="14"/>
  <c r="S211" i="14"/>
  <c r="R211" i="14"/>
  <c r="P211" i="14"/>
  <c r="AD210" i="14"/>
  <c r="AC210" i="14"/>
  <c r="AB210" i="14"/>
  <c r="S210" i="14"/>
  <c r="R210" i="14"/>
  <c r="P210" i="14"/>
  <c r="AD209" i="14"/>
  <c r="AC209" i="14"/>
  <c r="AB209" i="14"/>
  <c r="S209" i="14"/>
  <c r="R209" i="14"/>
  <c r="P209" i="14"/>
  <c r="AD208" i="14"/>
  <c r="AC208" i="14"/>
  <c r="AB208" i="14"/>
  <c r="S208" i="14"/>
  <c r="R208" i="14"/>
  <c r="P208" i="14"/>
  <c r="AD207" i="14"/>
  <c r="AC207" i="14"/>
  <c r="AB207" i="14"/>
  <c r="S207" i="14"/>
  <c r="R207" i="14"/>
  <c r="P207" i="14"/>
  <c r="AD206" i="14"/>
  <c r="AC206" i="14"/>
  <c r="AB206" i="14"/>
  <c r="S206" i="14"/>
  <c r="R206" i="14"/>
  <c r="P206" i="14"/>
  <c r="AD205" i="14"/>
  <c r="AC205" i="14"/>
  <c r="AB205" i="14"/>
  <c r="S205" i="14"/>
  <c r="R205" i="14"/>
  <c r="P205" i="14"/>
  <c r="AD204" i="14"/>
  <c r="AC204" i="14"/>
  <c r="AB204" i="14"/>
  <c r="S204" i="14"/>
  <c r="R204" i="14"/>
  <c r="P204" i="14"/>
  <c r="AD203" i="14"/>
  <c r="AC203" i="14"/>
  <c r="AB203" i="14"/>
  <c r="S203" i="14"/>
  <c r="R203" i="14"/>
  <c r="P203" i="14"/>
  <c r="AD202" i="14"/>
  <c r="AC202" i="14"/>
  <c r="AB202" i="14"/>
  <c r="S202" i="14"/>
  <c r="R202" i="14"/>
  <c r="P202" i="14"/>
  <c r="AD201" i="14"/>
  <c r="AC201" i="14"/>
  <c r="AB201" i="14"/>
  <c r="S201" i="14"/>
  <c r="R201" i="14"/>
  <c r="P201" i="14"/>
  <c r="AD200" i="14"/>
  <c r="AC200" i="14"/>
  <c r="AB200" i="14"/>
  <c r="S200" i="14"/>
  <c r="R200" i="14"/>
  <c r="P200" i="14"/>
  <c r="AD199" i="14"/>
  <c r="AC199" i="14"/>
  <c r="AB199" i="14"/>
  <c r="S199" i="14"/>
  <c r="R199" i="14"/>
  <c r="P199" i="14"/>
  <c r="AD198" i="14"/>
  <c r="AC198" i="14"/>
  <c r="AB198" i="14"/>
  <c r="S198" i="14"/>
  <c r="R198" i="14"/>
  <c r="P198" i="14"/>
  <c r="AD197" i="14"/>
  <c r="AC197" i="14"/>
  <c r="AB197" i="14"/>
  <c r="S197" i="14"/>
  <c r="R197" i="14"/>
  <c r="P197" i="14"/>
  <c r="AD196" i="14"/>
  <c r="AC196" i="14"/>
  <c r="AB196" i="14"/>
  <c r="S196" i="14"/>
  <c r="R196" i="14"/>
  <c r="P196" i="14"/>
  <c r="AD195" i="14"/>
  <c r="AC195" i="14"/>
  <c r="AB195" i="14"/>
  <c r="S195" i="14"/>
  <c r="R195" i="14"/>
  <c r="P195" i="14"/>
  <c r="AD194" i="14"/>
  <c r="AC194" i="14"/>
  <c r="AB194" i="14"/>
  <c r="S194" i="14"/>
  <c r="R194" i="14"/>
  <c r="P194" i="14"/>
  <c r="AD193" i="14"/>
  <c r="AC193" i="14"/>
  <c r="AB193" i="14"/>
  <c r="S193" i="14"/>
  <c r="R193" i="14"/>
  <c r="P193" i="14"/>
  <c r="AD192" i="14"/>
  <c r="AC192" i="14"/>
  <c r="AB192" i="14"/>
  <c r="S192" i="14"/>
  <c r="R192" i="14"/>
  <c r="P192" i="14"/>
  <c r="AD191" i="14"/>
  <c r="AC191" i="14"/>
  <c r="AB191" i="14"/>
  <c r="S191" i="14"/>
  <c r="R191" i="14"/>
  <c r="P191" i="14"/>
  <c r="AD190" i="14"/>
  <c r="AC190" i="14"/>
  <c r="AB190" i="14"/>
  <c r="S190" i="14"/>
  <c r="R190" i="14"/>
  <c r="P190" i="14"/>
  <c r="AD189" i="14"/>
  <c r="AC189" i="14"/>
  <c r="AB189" i="14"/>
  <c r="S189" i="14"/>
  <c r="R189" i="14"/>
  <c r="P189" i="14"/>
  <c r="AD188" i="14"/>
  <c r="AC188" i="14"/>
  <c r="AB188" i="14"/>
  <c r="S188" i="14"/>
  <c r="R188" i="14"/>
  <c r="P188" i="14"/>
  <c r="AD187" i="14"/>
  <c r="AC187" i="14"/>
  <c r="AB187" i="14"/>
  <c r="S187" i="14"/>
  <c r="R187" i="14"/>
  <c r="P187" i="14"/>
  <c r="AD186" i="14"/>
  <c r="AC186" i="14"/>
  <c r="AB186" i="14"/>
  <c r="S186" i="14"/>
  <c r="R186" i="14"/>
  <c r="P186" i="14"/>
  <c r="AD185" i="14"/>
  <c r="AC185" i="14"/>
  <c r="AB185" i="14"/>
  <c r="S185" i="14"/>
  <c r="R185" i="14"/>
  <c r="P185" i="14"/>
  <c r="AD184" i="14"/>
  <c r="AC184" i="14"/>
  <c r="AB184" i="14"/>
  <c r="S184" i="14"/>
  <c r="R184" i="14"/>
  <c r="P184" i="14"/>
  <c r="AD183" i="14"/>
  <c r="AC183" i="14"/>
  <c r="AB183" i="14"/>
  <c r="S183" i="14"/>
  <c r="R183" i="14"/>
  <c r="P183" i="14"/>
  <c r="AD182" i="14"/>
  <c r="AC182" i="14"/>
  <c r="AB182" i="14"/>
  <c r="S182" i="14"/>
  <c r="R182" i="14"/>
  <c r="P182" i="14"/>
  <c r="AD181" i="14"/>
  <c r="AC181" i="14"/>
  <c r="AB181" i="14"/>
  <c r="S181" i="14"/>
  <c r="R181" i="14"/>
  <c r="P181" i="14"/>
  <c r="AD180" i="14"/>
  <c r="AC180" i="14"/>
  <c r="AB180" i="14"/>
  <c r="S180" i="14"/>
  <c r="R180" i="14"/>
  <c r="P180" i="14"/>
  <c r="AD179" i="14"/>
  <c r="AC179" i="14"/>
  <c r="AB179" i="14"/>
  <c r="S179" i="14"/>
  <c r="R179" i="14"/>
  <c r="P179" i="14"/>
  <c r="AD178" i="14"/>
  <c r="AC178" i="14"/>
  <c r="AB178" i="14"/>
  <c r="S178" i="14"/>
  <c r="R178" i="14"/>
  <c r="P178" i="14"/>
  <c r="AD177" i="14"/>
  <c r="AC177" i="14"/>
  <c r="AB177" i="14"/>
  <c r="S177" i="14"/>
  <c r="R177" i="14"/>
  <c r="P177" i="14"/>
  <c r="AD176" i="14"/>
  <c r="AC176" i="14"/>
  <c r="AB176" i="14"/>
  <c r="S176" i="14"/>
  <c r="R176" i="14"/>
  <c r="P176" i="14"/>
  <c r="AD175" i="14"/>
  <c r="AC175" i="14"/>
  <c r="AB175" i="14"/>
  <c r="S175" i="14"/>
  <c r="R175" i="14"/>
  <c r="P175" i="14"/>
  <c r="AD174" i="14"/>
  <c r="AC174" i="14"/>
  <c r="AB174" i="14"/>
  <c r="S174" i="14"/>
  <c r="R174" i="14"/>
  <c r="P174" i="14"/>
  <c r="AD173" i="14"/>
  <c r="AC173" i="14"/>
  <c r="AB173" i="14"/>
  <c r="S173" i="14"/>
  <c r="R173" i="14"/>
  <c r="P173" i="14"/>
  <c r="AD172" i="14"/>
  <c r="AC172" i="14"/>
  <c r="AB172" i="14"/>
  <c r="S172" i="14"/>
  <c r="R172" i="14"/>
  <c r="P172" i="14"/>
  <c r="AD171" i="14"/>
  <c r="AC171" i="14"/>
  <c r="AB171" i="14"/>
  <c r="S171" i="14"/>
  <c r="R171" i="14"/>
  <c r="P171" i="14"/>
  <c r="AD170" i="14"/>
  <c r="AC170" i="14"/>
  <c r="AB170" i="14"/>
  <c r="S170" i="14"/>
  <c r="R170" i="14"/>
  <c r="P170" i="14"/>
  <c r="AD169" i="14"/>
  <c r="AC169" i="14"/>
  <c r="AB169" i="14"/>
  <c r="S169" i="14"/>
  <c r="R169" i="14"/>
  <c r="P169" i="14"/>
  <c r="AD168" i="14"/>
  <c r="AC168" i="14"/>
  <c r="AB168" i="14"/>
  <c r="S168" i="14"/>
  <c r="R168" i="14"/>
  <c r="P168" i="14"/>
  <c r="AD167" i="14"/>
  <c r="AC167" i="14"/>
  <c r="AB167" i="14"/>
  <c r="S167" i="14"/>
  <c r="R167" i="14"/>
  <c r="P167" i="14"/>
  <c r="AD166" i="14"/>
  <c r="AC166" i="14"/>
  <c r="AB166" i="14"/>
  <c r="S166" i="14"/>
  <c r="R166" i="14"/>
  <c r="P166" i="14"/>
  <c r="AD165" i="14"/>
  <c r="AC165" i="14"/>
  <c r="AB165" i="14"/>
  <c r="S165" i="14"/>
  <c r="R165" i="14"/>
  <c r="P165" i="14"/>
  <c r="AD164" i="14"/>
  <c r="AC164" i="14"/>
  <c r="AB164" i="14"/>
  <c r="S164" i="14"/>
  <c r="R164" i="14"/>
  <c r="P164" i="14"/>
  <c r="AD163" i="14"/>
  <c r="AC163" i="14"/>
  <c r="AB163" i="14"/>
  <c r="S163" i="14"/>
  <c r="R163" i="14"/>
  <c r="P163" i="14"/>
  <c r="AD162" i="14"/>
  <c r="AC162" i="14"/>
  <c r="AB162" i="14"/>
  <c r="S162" i="14"/>
  <c r="R162" i="14"/>
  <c r="P162" i="14"/>
  <c r="AD161" i="14"/>
  <c r="AC161" i="14"/>
  <c r="AB161" i="14"/>
  <c r="S161" i="14"/>
  <c r="R161" i="14"/>
  <c r="P161" i="14"/>
  <c r="AD160" i="14"/>
  <c r="AC160" i="14"/>
  <c r="AB160" i="14"/>
  <c r="S160" i="14"/>
  <c r="R160" i="14"/>
  <c r="P160" i="14"/>
  <c r="AD159" i="14"/>
  <c r="AC159" i="14"/>
  <c r="AB159" i="14"/>
  <c r="S159" i="14"/>
  <c r="R159" i="14"/>
  <c r="P159" i="14"/>
  <c r="AD158" i="14"/>
  <c r="AC158" i="14"/>
  <c r="AB158" i="14"/>
  <c r="S158" i="14"/>
  <c r="R158" i="14"/>
  <c r="P158" i="14"/>
  <c r="AD157" i="14"/>
  <c r="AC157" i="14"/>
  <c r="AB157" i="14"/>
  <c r="S157" i="14"/>
  <c r="R157" i="14"/>
  <c r="P157" i="14"/>
  <c r="AD156" i="14"/>
  <c r="AC156" i="14"/>
  <c r="AB156" i="14"/>
  <c r="S156" i="14"/>
  <c r="R156" i="14"/>
  <c r="P156" i="14"/>
  <c r="AD155" i="14"/>
  <c r="AC155" i="14"/>
  <c r="AB155" i="14"/>
  <c r="S155" i="14"/>
  <c r="R155" i="14"/>
  <c r="P155" i="14"/>
  <c r="AD154" i="14"/>
  <c r="AC154" i="14"/>
  <c r="AB154" i="14"/>
  <c r="S154" i="14"/>
  <c r="R154" i="14"/>
  <c r="P154" i="14"/>
  <c r="AD153" i="14"/>
  <c r="AC153" i="14"/>
  <c r="AB153" i="14"/>
  <c r="S153" i="14"/>
  <c r="R153" i="14"/>
  <c r="P153" i="14"/>
  <c r="AD152" i="14"/>
  <c r="AC152" i="14"/>
  <c r="AB152" i="14"/>
  <c r="S152" i="14"/>
  <c r="R152" i="14"/>
  <c r="P152" i="14"/>
  <c r="AD151" i="14"/>
  <c r="AC151" i="14"/>
  <c r="AB151" i="14"/>
  <c r="S151" i="14"/>
  <c r="R151" i="14"/>
  <c r="P151" i="14"/>
  <c r="AD150" i="14"/>
  <c r="AC150" i="14"/>
  <c r="AB150" i="14"/>
  <c r="S150" i="14"/>
  <c r="R150" i="14"/>
  <c r="P150" i="14"/>
  <c r="AD149" i="14"/>
  <c r="AC149" i="14"/>
  <c r="AB149" i="14"/>
  <c r="S149" i="14"/>
  <c r="R149" i="14"/>
  <c r="P149" i="14"/>
  <c r="AD148" i="14"/>
  <c r="AC148" i="14"/>
  <c r="AB148" i="14"/>
  <c r="S148" i="14"/>
  <c r="R148" i="14"/>
  <c r="P148" i="14"/>
  <c r="AD147" i="14"/>
  <c r="AC147" i="14"/>
  <c r="AB147" i="14"/>
  <c r="S147" i="14"/>
  <c r="R147" i="14"/>
  <c r="P147" i="14"/>
  <c r="AD146" i="14"/>
  <c r="AC146" i="14"/>
  <c r="AB146" i="14"/>
  <c r="S146" i="14"/>
  <c r="R146" i="14"/>
  <c r="P146" i="14"/>
  <c r="AD145" i="14"/>
  <c r="AC145" i="14"/>
  <c r="AB145" i="14"/>
  <c r="S145" i="14"/>
  <c r="R145" i="14"/>
  <c r="P145" i="14"/>
  <c r="AD144" i="14"/>
  <c r="AC144" i="14"/>
  <c r="AB144" i="14"/>
  <c r="S144" i="14"/>
  <c r="R144" i="14"/>
  <c r="P144" i="14"/>
  <c r="AD143" i="14"/>
  <c r="AC143" i="14"/>
  <c r="AB143" i="14"/>
  <c r="S143" i="14"/>
  <c r="R143" i="14"/>
  <c r="P143" i="14"/>
  <c r="AD142" i="14"/>
  <c r="AC142" i="14"/>
  <c r="AB142" i="14"/>
  <c r="S142" i="14"/>
  <c r="R142" i="14"/>
  <c r="P142" i="14"/>
  <c r="AD141" i="14"/>
  <c r="AC141" i="14"/>
  <c r="AB141" i="14"/>
  <c r="S141" i="14"/>
  <c r="R141" i="14"/>
  <c r="P141" i="14"/>
  <c r="AD140" i="14"/>
  <c r="AC140" i="14"/>
  <c r="AB140" i="14"/>
  <c r="S140" i="14"/>
  <c r="R140" i="14"/>
  <c r="P140" i="14"/>
  <c r="AD139" i="14"/>
  <c r="AC139" i="14"/>
  <c r="AB139" i="14"/>
  <c r="S139" i="14"/>
  <c r="R139" i="14"/>
  <c r="P139" i="14"/>
  <c r="AD138" i="14"/>
  <c r="AC138" i="14"/>
  <c r="AB138" i="14"/>
  <c r="S138" i="14"/>
  <c r="R138" i="14"/>
  <c r="P138" i="14"/>
  <c r="AD137" i="14"/>
  <c r="AC137" i="14"/>
  <c r="AB137" i="14"/>
  <c r="S137" i="14"/>
  <c r="R137" i="14"/>
  <c r="P137" i="14"/>
  <c r="AD136" i="14"/>
  <c r="AC136" i="14"/>
  <c r="AB136" i="14"/>
  <c r="S136" i="14"/>
  <c r="R136" i="14"/>
  <c r="P136" i="14"/>
  <c r="AD135" i="14"/>
  <c r="AC135" i="14"/>
  <c r="AB135" i="14"/>
  <c r="S135" i="14"/>
  <c r="R135" i="14"/>
  <c r="P135" i="14"/>
  <c r="AD134" i="14"/>
  <c r="AC134" i="14"/>
  <c r="AB134" i="14"/>
  <c r="S134" i="14"/>
  <c r="R134" i="14"/>
  <c r="P134" i="14"/>
  <c r="AD133" i="14"/>
  <c r="AC133" i="14"/>
  <c r="AB133" i="14"/>
  <c r="S133" i="14"/>
  <c r="R133" i="14"/>
  <c r="P133" i="14"/>
  <c r="AD132" i="14"/>
  <c r="AC132" i="14"/>
  <c r="AB132" i="14"/>
  <c r="S132" i="14"/>
  <c r="R132" i="14"/>
  <c r="P132" i="14"/>
  <c r="AD131" i="14"/>
  <c r="AC131" i="14"/>
  <c r="AB131" i="14"/>
  <c r="S131" i="14"/>
  <c r="R131" i="14"/>
  <c r="P131" i="14"/>
  <c r="AD130" i="14"/>
  <c r="AC130" i="14"/>
  <c r="AB130" i="14"/>
  <c r="S130" i="14"/>
  <c r="R130" i="14"/>
  <c r="P130" i="14"/>
  <c r="AD129" i="14"/>
  <c r="AC129" i="14"/>
  <c r="AB129" i="14"/>
  <c r="S129" i="14"/>
  <c r="R129" i="14"/>
  <c r="P129" i="14"/>
  <c r="AD128" i="14"/>
  <c r="AC128" i="14"/>
  <c r="AB128" i="14"/>
  <c r="S128" i="14"/>
  <c r="R128" i="14"/>
  <c r="P128" i="14"/>
  <c r="AD127" i="14"/>
  <c r="AC127" i="14"/>
  <c r="AB127" i="14"/>
  <c r="S127" i="14"/>
  <c r="R127" i="14"/>
  <c r="P127" i="14"/>
  <c r="AD126" i="14"/>
  <c r="AC126" i="14"/>
  <c r="AB126" i="14"/>
  <c r="S126" i="14"/>
  <c r="R126" i="14"/>
  <c r="P126" i="14"/>
  <c r="AD125" i="14"/>
  <c r="AC125" i="14"/>
  <c r="AB125" i="14"/>
  <c r="S125" i="14"/>
  <c r="R125" i="14"/>
  <c r="P125" i="14"/>
  <c r="AD124" i="14"/>
  <c r="AC124" i="14"/>
  <c r="AB124" i="14"/>
  <c r="S124" i="14"/>
  <c r="R124" i="14"/>
  <c r="P124" i="14"/>
  <c r="AD123" i="14"/>
  <c r="AC123" i="14"/>
  <c r="AB123" i="14"/>
  <c r="S123" i="14"/>
  <c r="R123" i="14"/>
  <c r="P123" i="14"/>
  <c r="AD122" i="14"/>
  <c r="AC122" i="14"/>
  <c r="AB122" i="14"/>
  <c r="S122" i="14"/>
  <c r="R122" i="14"/>
  <c r="P122" i="14"/>
  <c r="AD121" i="14"/>
  <c r="AC121" i="14"/>
  <c r="AB121" i="14"/>
  <c r="S121" i="14"/>
  <c r="R121" i="14"/>
  <c r="P121" i="14"/>
  <c r="AD120" i="14"/>
  <c r="AC120" i="14"/>
  <c r="AB120" i="14"/>
  <c r="S120" i="14"/>
  <c r="R120" i="14"/>
  <c r="P120" i="14"/>
  <c r="AD119" i="14"/>
  <c r="AC119" i="14"/>
  <c r="AB119" i="14"/>
  <c r="S119" i="14"/>
  <c r="R119" i="14"/>
  <c r="P119" i="14"/>
  <c r="AD118" i="14"/>
  <c r="AC118" i="14"/>
  <c r="AB118" i="14"/>
  <c r="S118" i="14"/>
  <c r="R118" i="14"/>
  <c r="P118" i="14"/>
  <c r="AD116" i="14"/>
  <c r="AC116" i="14"/>
  <c r="AB116" i="14"/>
  <c r="S116" i="14"/>
  <c r="R116" i="14"/>
  <c r="P116" i="14"/>
  <c r="AD115" i="14"/>
  <c r="AC115" i="14"/>
  <c r="AB115" i="14"/>
  <c r="S115" i="14"/>
  <c r="R115" i="14"/>
  <c r="P115" i="14"/>
  <c r="AD114" i="14"/>
  <c r="AC114" i="14"/>
  <c r="AB114" i="14"/>
  <c r="S114" i="14"/>
  <c r="R114" i="14"/>
  <c r="P114" i="14"/>
  <c r="AD113" i="14"/>
  <c r="AC113" i="14"/>
  <c r="AB113" i="14"/>
  <c r="S113" i="14"/>
  <c r="R113" i="14"/>
  <c r="P113" i="14"/>
  <c r="AD112" i="14"/>
  <c r="AC112" i="14"/>
  <c r="AB112" i="14"/>
  <c r="S112" i="14"/>
  <c r="R112" i="14"/>
  <c r="P112" i="14"/>
  <c r="AD111" i="14"/>
  <c r="AC111" i="14"/>
  <c r="AB111" i="14"/>
  <c r="S111" i="14"/>
  <c r="R111" i="14"/>
  <c r="P111" i="14"/>
  <c r="AD110" i="14"/>
  <c r="AC110" i="14"/>
  <c r="AB110" i="14"/>
  <c r="S110" i="14"/>
  <c r="R110" i="14"/>
  <c r="P110" i="14"/>
  <c r="AD109" i="14"/>
  <c r="AC109" i="14"/>
  <c r="AB109" i="14"/>
  <c r="S109" i="14"/>
  <c r="R109" i="14"/>
  <c r="P109" i="14"/>
  <c r="AD108" i="14"/>
  <c r="AC108" i="14"/>
  <c r="AB108" i="14"/>
  <c r="S108" i="14"/>
  <c r="R108" i="14"/>
  <c r="P108" i="14"/>
  <c r="AD107" i="14"/>
  <c r="AC107" i="14"/>
  <c r="AB107" i="14"/>
  <c r="S107" i="14"/>
  <c r="R107" i="14"/>
  <c r="P107" i="14"/>
  <c r="AD106" i="14"/>
  <c r="AC106" i="14"/>
  <c r="AB106" i="14"/>
  <c r="S106" i="14"/>
  <c r="R106" i="14"/>
  <c r="P106" i="14"/>
  <c r="AD105" i="14"/>
  <c r="AC105" i="14"/>
  <c r="AB105" i="14"/>
  <c r="S105" i="14"/>
  <c r="R105" i="14"/>
  <c r="P105" i="14"/>
  <c r="AD104" i="14"/>
  <c r="AC104" i="14"/>
  <c r="AB104" i="14"/>
  <c r="S104" i="14"/>
  <c r="R104" i="14"/>
  <c r="P104" i="14"/>
  <c r="AD103" i="14"/>
  <c r="AC103" i="14"/>
  <c r="AB103" i="14"/>
  <c r="S103" i="14"/>
  <c r="R103" i="14"/>
  <c r="P103" i="14"/>
  <c r="AD102" i="14"/>
  <c r="AC102" i="14"/>
  <c r="AB102" i="14"/>
  <c r="S102" i="14"/>
  <c r="R102" i="14"/>
  <c r="P102" i="14"/>
  <c r="AL101" i="14"/>
  <c r="AD101" i="14"/>
  <c r="AC101" i="14"/>
  <c r="AB101" i="14"/>
  <c r="S101" i="14"/>
  <c r="R101" i="14"/>
  <c r="P101" i="14"/>
  <c r="AL100" i="14"/>
  <c r="AD100" i="14"/>
  <c r="AC100" i="14"/>
  <c r="AB100" i="14"/>
  <c r="S100" i="14"/>
  <c r="R100" i="14"/>
  <c r="P100" i="14"/>
  <c r="AD99" i="14"/>
  <c r="AC99" i="14"/>
  <c r="AB99" i="14"/>
  <c r="S99" i="14"/>
  <c r="R99" i="14"/>
  <c r="P99" i="14"/>
  <c r="AD98" i="14"/>
  <c r="AC98" i="14"/>
  <c r="AB98" i="14"/>
  <c r="S98" i="14"/>
  <c r="R98" i="14"/>
  <c r="P98" i="14"/>
  <c r="AD97" i="14"/>
  <c r="AC97" i="14"/>
  <c r="AB97" i="14"/>
  <c r="S97" i="14"/>
  <c r="R97" i="14"/>
  <c r="P97" i="14"/>
  <c r="AD96" i="14"/>
  <c r="AC96" i="14"/>
  <c r="AB96" i="14"/>
  <c r="S96" i="14"/>
  <c r="R96" i="14"/>
  <c r="P96" i="14"/>
  <c r="AD95" i="14"/>
  <c r="AC95" i="14"/>
  <c r="AB95" i="14"/>
  <c r="S95" i="14"/>
  <c r="R95" i="14"/>
  <c r="P95" i="14"/>
  <c r="AD94" i="14"/>
  <c r="AC94" i="14"/>
  <c r="AB94" i="14"/>
  <c r="S94" i="14"/>
  <c r="R94" i="14"/>
  <c r="P94" i="14"/>
  <c r="AD93" i="14"/>
  <c r="AC93" i="14"/>
  <c r="AB93" i="14"/>
  <c r="S93" i="14"/>
  <c r="R93" i="14"/>
  <c r="P93" i="14"/>
  <c r="AD92" i="14"/>
  <c r="AC92" i="14"/>
  <c r="AB92" i="14"/>
  <c r="S92" i="14"/>
  <c r="R92" i="14"/>
  <c r="P92" i="14"/>
  <c r="AD91" i="14"/>
  <c r="AC91" i="14"/>
  <c r="AB91" i="14"/>
  <c r="S91" i="14"/>
  <c r="R91" i="14"/>
  <c r="P91" i="14"/>
  <c r="AD90" i="14"/>
  <c r="AC90" i="14"/>
  <c r="AB90" i="14"/>
  <c r="S90" i="14"/>
  <c r="R90" i="14"/>
  <c r="P90" i="14"/>
  <c r="AD89" i="14"/>
  <c r="AC89" i="14"/>
  <c r="AB89" i="14"/>
  <c r="S89" i="14"/>
  <c r="R89" i="14"/>
  <c r="P89" i="14"/>
  <c r="AD88" i="14"/>
  <c r="AC88" i="14"/>
  <c r="AB88" i="14"/>
  <c r="S88" i="14"/>
  <c r="R88" i="14"/>
  <c r="P88" i="14"/>
  <c r="AD87" i="14"/>
  <c r="AC87" i="14"/>
  <c r="AB87" i="14"/>
  <c r="S87" i="14"/>
  <c r="R87" i="14"/>
  <c r="P87" i="14"/>
  <c r="AD86" i="14"/>
  <c r="AC86" i="14"/>
  <c r="AB86" i="14"/>
  <c r="S86" i="14"/>
  <c r="R86" i="14"/>
  <c r="P86" i="14"/>
  <c r="AD85" i="14"/>
  <c r="AC85" i="14"/>
  <c r="AB85" i="14"/>
  <c r="S85" i="14"/>
  <c r="R85" i="14"/>
  <c r="P85" i="14"/>
  <c r="AD84" i="14"/>
  <c r="AC84" i="14"/>
  <c r="AB84" i="14"/>
  <c r="S84" i="14"/>
  <c r="R84" i="14"/>
  <c r="P84" i="14"/>
  <c r="AD83" i="14"/>
  <c r="AC83" i="14"/>
  <c r="AB83" i="14"/>
  <c r="S83" i="14"/>
  <c r="R83" i="14"/>
  <c r="P83" i="14"/>
  <c r="AD82" i="14"/>
  <c r="AC82" i="14"/>
  <c r="AB82" i="14"/>
  <c r="S82" i="14"/>
  <c r="R82" i="14"/>
  <c r="P82" i="14"/>
  <c r="AD81" i="14"/>
  <c r="AC81" i="14"/>
  <c r="AB81" i="14"/>
  <c r="S81" i="14"/>
  <c r="R81" i="14"/>
  <c r="P81" i="14"/>
  <c r="AD80" i="14"/>
  <c r="AC80" i="14"/>
  <c r="AB80" i="14"/>
  <c r="S80" i="14"/>
  <c r="R80" i="14"/>
  <c r="P80" i="14"/>
  <c r="AD79" i="14"/>
  <c r="AC79" i="14"/>
  <c r="AB79" i="14"/>
  <c r="S79" i="14"/>
  <c r="R79" i="14"/>
  <c r="P79" i="14"/>
  <c r="AD78" i="14"/>
  <c r="AC78" i="14"/>
  <c r="AB78" i="14"/>
  <c r="S78" i="14"/>
  <c r="R78" i="14"/>
  <c r="P78" i="14"/>
  <c r="AD77" i="14"/>
  <c r="AC77" i="14"/>
  <c r="AB77" i="14"/>
  <c r="S77" i="14"/>
  <c r="R77" i="14"/>
  <c r="P77" i="14"/>
  <c r="AD76" i="14"/>
  <c r="AC76" i="14"/>
  <c r="AB76" i="14"/>
  <c r="S76" i="14"/>
  <c r="R76" i="14"/>
  <c r="P76" i="14"/>
  <c r="AD75" i="14"/>
  <c r="AC75" i="14"/>
  <c r="AB75" i="14"/>
  <c r="S75" i="14"/>
  <c r="R75" i="14"/>
  <c r="P75" i="14"/>
  <c r="AD74" i="14"/>
  <c r="AC74" i="14"/>
  <c r="AB74" i="14"/>
  <c r="R74" i="14"/>
  <c r="P74" i="14"/>
  <c r="AD73" i="14"/>
  <c r="AC73" i="14"/>
  <c r="AB73" i="14"/>
  <c r="S73" i="14"/>
  <c r="R73" i="14"/>
  <c r="P73" i="14"/>
  <c r="AD72" i="14"/>
  <c r="AC72" i="14"/>
  <c r="AB72" i="14"/>
  <c r="S72" i="14"/>
  <c r="R72" i="14"/>
  <c r="P72" i="14"/>
  <c r="AD71" i="14"/>
  <c r="AC71" i="14"/>
  <c r="AB71" i="14"/>
  <c r="S71" i="14"/>
  <c r="R71" i="14"/>
  <c r="P71" i="14"/>
  <c r="AD70" i="14"/>
  <c r="AC70" i="14"/>
  <c r="AB70" i="14"/>
  <c r="S70" i="14"/>
  <c r="R70" i="14"/>
  <c r="AD69" i="14"/>
  <c r="AC69" i="14"/>
  <c r="AB69" i="14"/>
  <c r="S69" i="14"/>
  <c r="R69" i="14"/>
  <c r="P69" i="14"/>
  <c r="AD68" i="14"/>
  <c r="AC68" i="14"/>
  <c r="AB68" i="14"/>
  <c r="S68" i="14"/>
  <c r="R68" i="14"/>
  <c r="P68" i="14"/>
  <c r="AD67" i="14"/>
  <c r="AC67" i="14"/>
  <c r="AB67" i="14"/>
  <c r="S67" i="14"/>
  <c r="R67" i="14"/>
  <c r="P67" i="14"/>
  <c r="AD66" i="14"/>
  <c r="AC66" i="14"/>
  <c r="AB66" i="14"/>
  <c r="S66" i="14"/>
  <c r="R66" i="14"/>
  <c r="P66" i="14"/>
  <c r="AD65" i="14"/>
  <c r="AC65" i="14"/>
  <c r="AB65" i="14"/>
  <c r="S65" i="14"/>
  <c r="R65" i="14"/>
  <c r="P65" i="14"/>
  <c r="AD64" i="14"/>
  <c r="AC64" i="14"/>
  <c r="AB64" i="14"/>
  <c r="S64" i="14"/>
  <c r="R64" i="14"/>
  <c r="P64" i="14"/>
  <c r="AD63" i="14"/>
  <c r="AC63" i="14"/>
  <c r="AB63" i="14"/>
  <c r="S63" i="14"/>
  <c r="R63" i="14"/>
  <c r="P63" i="14"/>
  <c r="AD62" i="14"/>
  <c r="AC62" i="14"/>
  <c r="AB62" i="14"/>
  <c r="S62" i="14"/>
  <c r="R62" i="14"/>
  <c r="P62" i="14"/>
  <c r="AD61" i="14"/>
  <c r="AC61" i="14"/>
  <c r="AB61" i="14"/>
  <c r="S61" i="14"/>
  <c r="R61" i="14"/>
  <c r="P61" i="14"/>
  <c r="AD60" i="14"/>
  <c r="AC60" i="14"/>
  <c r="AB60" i="14"/>
  <c r="S60" i="14"/>
  <c r="R60" i="14"/>
  <c r="P60" i="14"/>
  <c r="AD59" i="14"/>
  <c r="AC59" i="14"/>
  <c r="AB59" i="14"/>
  <c r="S59" i="14"/>
  <c r="R59" i="14"/>
  <c r="P59" i="14"/>
  <c r="AD58" i="14"/>
  <c r="AC58" i="14"/>
  <c r="AB58" i="14"/>
  <c r="S58" i="14"/>
  <c r="R58" i="14"/>
  <c r="P58" i="14"/>
  <c r="AD57" i="14"/>
  <c r="AC57" i="14"/>
  <c r="AB57" i="14"/>
  <c r="S57" i="14"/>
  <c r="R57" i="14"/>
  <c r="P57" i="14"/>
  <c r="AD56" i="14"/>
  <c r="AC56" i="14"/>
  <c r="AB56" i="14"/>
  <c r="S56" i="14"/>
  <c r="R56" i="14"/>
  <c r="P56" i="14"/>
  <c r="AD55" i="14"/>
  <c r="AC55" i="14"/>
  <c r="AB55" i="14"/>
  <c r="S55" i="14"/>
  <c r="R55" i="14"/>
  <c r="P55" i="14"/>
  <c r="AD54" i="14"/>
  <c r="AC54" i="14"/>
  <c r="AB54" i="14"/>
  <c r="S54" i="14"/>
  <c r="R54" i="14"/>
  <c r="P54" i="14"/>
  <c r="AD53" i="14"/>
  <c r="AC53" i="14"/>
  <c r="AB53" i="14"/>
  <c r="S53" i="14"/>
  <c r="R53" i="14"/>
  <c r="P53" i="14"/>
  <c r="AD52" i="14"/>
  <c r="AC52" i="14"/>
  <c r="AB52" i="14"/>
  <c r="S52" i="14"/>
  <c r="R52" i="14"/>
  <c r="P52" i="14"/>
  <c r="AD51" i="14"/>
  <c r="AC51" i="14"/>
  <c r="AB51" i="14"/>
  <c r="S51" i="14"/>
  <c r="R51" i="14"/>
  <c r="P51" i="14"/>
  <c r="AD50" i="14"/>
  <c r="AC50" i="14"/>
  <c r="AB50" i="14"/>
  <c r="S50" i="14"/>
  <c r="R50" i="14"/>
  <c r="P50" i="14"/>
  <c r="AD49" i="14"/>
  <c r="AC49" i="14"/>
  <c r="AB49" i="14"/>
  <c r="S49" i="14"/>
  <c r="R49" i="14"/>
  <c r="P49" i="14"/>
  <c r="AD48" i="14"/>
  <c r="AC48" i="14"/>
  <c r="AB48" i="14"/>
  <c r="S48" i="14"/>
  <c r="R48" i="14"/>
  <c r="P48" i="14"/>
  <c r="AD47" i="14"/>
  <c r="AC47" i="14"/>
  <c r="AB47" i="14"/>
  <c r="S47" i="14"/>
  <c r="R47" i="14"/>
  <c r="P47" i="14"/>
  <c r="AD46" i="14"/>
  <c r="AC46" i="14"/>
  <c r="AB46" i="14"/>
  <c r="S46" i="14"/>
  <c r="R46" i="14"/>
  <c r="P46" i="14"/>
  <c r="AD45" i="14"/>
  <c r="AC45" i="14"/>
  <c r="AB45" i="14"/>
  <c r="S45" i="14"/>
  <c r="R45" i="14"/>
  <c r="P45" i="14"/>
  <c r="AD44" i="14"/>
  <c r="AC44" i="14"/>
  <c r="AB44" i="14"/>
  <c r="S44" i="14"/>
  <c r="R44" i="14"/>
  <c r="P44" i="14"/>
  <c r="AD43" i="14"/>
  <c r="AC43" i="14"/>
  <c r="AB43" i="14"/>
  <c r="S43" i="14"/>
  <c r="R43" i="14"/>
  <c r="P43" i="14"/>
  <c r="AD42" i="14"/>
  <c r="AC42" i="14"/>
  <c r="AB42" i="14"/>
  <c r="S42" i="14"/>
  <c r="R42" i="14"/>
  <c r="P42" i="14"/>
  <c r="AD41" i="14"/>
  <c r="AC41" i="14"/>
  <c r="AB41" i="14"/>
  <c r="S41" i="14"/>
  <c r="R41" i="14"/>
  <c r="P41" i="14"/>
  <c r="AD40" i="14"/>
  <c r="AC40" i="14"/>
  <c r="AB40" i="14"/>
  <c r="S40" i="14"/>
  <c r="R40" i="14"/>
  <c r="P40" i="14"/>
  <c r="AD39" i="14"/>
  <c r="AC39" i="14"/>
  <c r="AB39" i="14"/>
  <c r="S39" i="14"/>
  <c r="R39" i="14"/>
  <c r="P39" i="14"/>
  <c r="AD38" i="14"/>
  <c r="AC38" i="14"/>
  <c r="AB38" i="14"/>
  <c r="S38" i="14"/>
  <c r="R38" i="14"/>
  <c r="P38" i="14"/>
  <c r="AD37" i="14"/>
  <c r="AC37" i="14"/>
  <c r="AB37" i="14"/>
  <c r="S37" i="14"/>
  <c r="R37" i="14"/>
  <c r="P37" i="14"/>
  <c r="AD36" i="14"/>
  <c r="AC36" i="14"/>
  <c r="AB36" i="14"/>
  <c r="S36" i="14"/>
  <c r="R36" i="14"/>
  <c r="P36" i="14"/>
  <c r="AD35" i="14"/>
  <c r="AC35" i="14"/>
  <c r="AB35" i="14"/>
  <c r="S35" i="14"/>
  <c r="R35" i="14"/>
  <c r="P35" i="14"/>
  <c r="AD34" i="14"/>
  <c r="AC34" i="14"/>
  <c r="AB34" i="14"/>
  <c r="S34" i="14"/>
  <c r="R34" i="14"/>
  <c r="P34" i="14"/>
  <c r="AD33" i="14"/>
  <c r="AC33" i="14"/>
  <c r="AB33" i="14"/>
  <c r="S33" i="14"/>
  <c r="R33" i="14"/>
  <c r="P33" i="14"/>
  <c r="AD32" i="14"/>
  <c r="AC32" i="14"/>
  <c r="AB32" i="14"/>
  <c r="S32" i="14"/>
  <c r="R32" i="14"/>
  <c r="P32" i="14"/>
  <c r="AD31" i="14"/>
  <c r="AC31" i="14"/>
  <c r="AB31" i="14"/>
  <c r="S31" i="14"/>
  <c r="R31" i="14"/>
  <c r="P31" i="14"/>
  <c r="AD30" i="14"/>
  <c r="AC30" i="14"/>
  <c r="AB30" i="14"/>
  <c r="S30" i="14"/>
  <c r="R30" i="14"/>
  <c r="P30" i="14"/>
  <c r="AD29" i="14"/>
  <c r="AC29" i="14"/>
  <c r="AB29" i="14"/>
  <c r="S29" i="14"/>
  <c r="R29" i="14"/>
  <c r="P29" i="14"/>
  <c r="AD28" i="14"/>
  <c r="AC28" i="14"/>
  <c r="AB28" i="14"/>
  <c r="S28" i="14"/>
  <c r="R28" i="14"/>
  <c r="P28" i="14"/>
  <c r="AD27" i="14"/>
  <c r="AC27" i="14"/>
  <c r="AB27" i="14"/>
  <c r="S27" i="14"/>
  <c r="R27" i="14"/>
  <c r="P27" i="14"/>
  <c r="AD26" i="14"/>
  <c r="AC26" i="14"/>
  <c r="AB26" i="14"/>
  <c r="S26" i="14"/>
  <c r="R26" i="14"/>
  <c r="P26" i="14"/>
  <c r="AD25" i="14"/>
  <c r="AC25" i="14"/>
  <c r="AB25" i="14"/>
  <c r="S25" i="14"/>
  <c r="R25" i="14"/>
  <c r="P25" i="14"/>
  <c r="AD24" i="14"/>
  <c r="AC24" i="14"/>
  <c r="AB24" i="14"/>
  <c r="S24" i="14"/>
  <c r="R24" i="14"/>
  <c r="P24" i="14"/>
  <c r="AB23" i="14"/>
  <c r="AD22" i="14"/>
  <c r="AC22" i="14"/>
  <c r="AB22" i="14"/>
  <c r="S22" i="14"/>
  <c r="R22" i="14"/>
  <c r="AD21" i="14"/>
  <c r="AC21" i="14"/>
  <c r="AB21" i="14"/>
  <c r="S21" i="14"/>
  <c r="R21" i="14"/>
  <c r="AD20" i="14"/>
  <c r="AC20" i="14"/>
  <c r="AB20" i="14"/>
  <c r="S20" i="14"/>
  <c r="R20" i="14"/>
  <c r="P20" i="14"/>
  <c r="AD19" i="14"/>
  <c r="AC19" i="14"/>
  <c r="AB19" i="14"/>
  <c r="S19" i="14"/>
  <c r="R19" i="14"/>
  <c r="P19" i="14"/>
  <c r="AD18" i="14"/>
  <c r="AC18" i="14"/>
  <c r="AB18" i="14"/>
  <c r="S18" i="14"/>
  <c r="R18" i="14"/>
  <c r="P18" i="14"/>
  <c r="AD17" i="14"/>
  <c r="AC17" i="14"/>
  <c r="AB17" i="14"/>
  <c r="S17" i="14"/>
  <c r="R17" i="14"/>
  <c r="P17" i="14"/>
  <c r="AD16" i="14"/>
  <c r="AC16" i="14"/>
  <c r="AB16" i="14"/>
  <c r="S16" i="14"/>
  <c r="R16" i="14"/>
  <c r="P16" i="14"/>
  <c r="AD15" i="14"/>
  <c r="AC15" i="14"/>
  <c r="AB15" i="14"/>
  <c r="S15" i="14"/>
  <c r="R15" i="14"/>
  <c r="P15" i="14"/>
  <c r="AD14" i="14"/>
  <c r="AC14" i="14"/>
  <c r="AB14" i="14"/>
  <c r="S14" i="14"/>
  <c r="R14" i="14"/>
  <c r="P14" i="14"/>
  <c r="AD13" i="14"/>
  <c r="AC13" i="14"/>
  <c r="AB13" i="14"/>
  <c r="S13" i="14"/>
  <c r="R13" i="14"/>
  <c r="P13" i="14"/>
  <c r="AD12" i="14"/>
  <c r="AC12" i="14"/>
  <c r="AB12" i="14"/>
  <c r="S12" i="14"/>
  <c r="R12" i="14"/>
  <c r="P12" i="14"/>
  <c r="AD11" i="14"/>
  <c r="AC11" i="14"/>
  <c r="AB11" i="14"/>
  <c r="S11" i="14"/>
  <c r="R11" i="14"/>
  <c r="P11" i="14"/>
  <c r="AD10" i="14"/>
  <c r="AC10" i="14"/>
  <c r="AB10" i="14"/>
  <c r="S10" i="14"/>
  <c r="R10" i="14"/>
  <c r="P10" i="14"/>
  <c r="U8" i="14"/>
  <c r="V8" i="14" s="1"/>
  <c r="W8" i="14" s="1"/>
  <c r="X8" i="14" s="1"/>
  <c r="Y8" i="14" s="1"/>
  <c r="Z8" i="14" s="1"/>
  <c r="AK113" i="13"/>
  <c r="AJ113" i="13"/>
  <c r="AI113" i="13"/>
  <c r="AH113" i="13"/>
  <c r="AG113" i="13"/>
  <c r="AF113" i="13"/>
  <c r="AE113" i="13"/>
  <c r="AD113" i="13"/>
  <c r="AK112" i="13"/>
  <c r="AJ112" i="13"/>
  <c r="AI112" i="13"/>
  <c r="AH112" i="13"/>
  <c r="AG112" i="13"/>
  <c r="AF112" i="13"/>
  <c r="AE112" i="13"/>
  <c r="AD112" i="13"/>
  <c r="AB113" i="13"/>
  <c r="S112" i="13"/>
  <c r="S113" i="13"/>
  <c r="P113" i="13"/>
  <c r="P112" i="13"/>
  <c r="R113" i="13"/>
  <c r="AC113" i="13"/>
  <c r="R112" i="13"/>
  <c r="AC112" i="13"/>
  <c r="AB112" i="13"/>
  <c r="P114" i="13"/>
  <c r="R114" i="13"/>
  <c r="S114" i="13"/>
  <c r="AB114" i="13"/>
  <c r="AC114" i="13"/>
  <c r="AD114" i="13"/>
  <c r="G217" i="12"/>
  <c r="I217" i="12" s="1"/>
  <c r="K217" i="12" s="1"/>
  <c r="H217" i="12"/>
  <c r="J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16" i="13"/>
  <c r="AC216" i="13"/>
  <c r="S216" i="13"/>
  <c r="AD216" i="13"/>
  <c r="P216" i="13"/>
  <c r="AB216" i="13"/>
  <c r="S156" i="13"/>
  <c r="AD156" i="13"/>
  <c r="R156" i="13"/>
  <c r="AC156" i="13"/>
  <c r="T165" i="14" a="1"/>
  <c r="X135" i="14" a="1"/>
  <c r="W144" i="14" a="1"/>
  <c r="U144" i="14" a="1"/>
  <c r="W135" i="14" a="1"/>
  <c r="V144" i="14" a="1"/>
  <c r="V135" i="14" a="1"/>
  <c r="Z69" i="14" a="1"/>
  <c r="Z126" i="14" a="1"/>
  <c r="Y135" i="14" a="1"/>
  <c r="Z144" i="14" a="1"/>
  <c r="Z88" i="14" a="1"/>
  <c r="V126" i="14" a="1"/>
  <c r="X126" i="14" a="1"/>
  <c r="Y126" i="14" a="1"/>
  <c r="X165" i="14" a="1"/>
  <c r="Y88" i="14" a="1"/>
  <c r="U135" i="14" a="1"/>
  <c r="T144" i="14" a="1"/>
  <c r="Z165" i="14" a="1"/>
  <c r="X144" i="14" a="1"/>
  <c r="U126" i="14" a="1"/>
  <c r="Y69" i="14" a="1"/>
  <c r="T135" i="14" a="1"/>
  <c r="W165" i="14" a="1"/>
  <c r="U165" i="14" a="1"/>
  <c r="V165" i="14" a="1"/>
  <c r="Y120" i="14" a="1"/>
  <c r="W126" i="14" a="1"/>
  <c r="Y144" i="14" a="1"/>
  <c r="Y165" i="14" a="1"/>
  <c r="Z135" i="14" a="1"/>
  <c r="Z120" i="14" a="1"/>
  <c r="T126" i="14" a="1"/>
  <c r="Y126" i="14" l="1"/>
  <c r="Z126" i="14"/>
  <c r="V135" i="14"/>
  <c r="U165" i="14"/>
  <c r="X144" i="14"/>
  <c r="V144" i="14"/>
  <c r="T144" i="14"/>
  <c r="Y135" i="14"/>
  <c r="W135" i="14"/>
  <c r="U135" i="14"/>
  <c r="X126" i="14"/>
  <c r="Y120" i="14"/>
  <c r="Y165" i="14"/>
  <c r="V126" i="14"/>
  <c r="W165" i="14"/>
  <c r="Z144" i="14"/>
  <c r="T126" i="14"/>
  <c r="V165" i="14"/>
  <c r="Y144" i="14"/>
  <c r="Z165" i="14"/>
  <c r="T165" i="14"/>
  <c r="W144" i="14"/>
  <c r="Z135" i="14"/>
  <c r="T135" i="14"/>
  <c r="W126" i="14"/>
  <c r="Y88" i="14"/>
  <c r="X165" i="14"/>
  <c r="U144" i="14"/>
  <c r="X135" i="14"/>
  <c r="U126" i="14"/>
  <c r="Z69" i="14"/>
  <c r="Z120" i="14"/>
  <c r="Y69" i="14"/>
  <c r="Z88" i="14"/>
  <c r="AE286" i="14"/>
  <c r="AK216" i="13"/>
  <c r="AJ216" i="13"/>
  <c r="AI156" i="13"/>
  <c r="AH156" i="13"/>
  <c r="AG156" i="13"/>
  <c r="AK156" i="13"/>
  <c r="AJ156" i="13"/>
  <c r="AG126" i="14" l="1"/>
  <c r="AF165" i="14"/>
  <c r="AI126" i="14"/>
  <c r="AF135" i="14"/>
  <c r="AG135" i="14"/>
  <c r="AF126" i="14"/>
  <c r="AH126" i="14"/>
  <c r="AE144" i="14"/>
  <c r="AE135" i="14"/>
  <c r="AJ135" i="14"/>
  <c r="AI135" i="14"/>
  <c r="AK135" i="14"/>
  <c r="AE126" i="14"/>
  <c r="AF144" i="14"/>
  <c r="AH144" i="14"/>
  <c r="AG144" i="14"/>
  <c r="AH165" i="14"/>
  <c r="AH135" i="14"/>
  <c r="AI144" i="14"/>
  <c r="AI165" i="14"/>
  <c r="AE165" i="14"/>
  <c r="AG165" i="14"/>
  <c r="AE285" i="14"/>
  <c r="B286" i="14"/>
  <c r="G113" i="13"/>
  <c r="H113" i="13"/>
  <c r="G112" i="13"/>
  <c r="H112" i="13"/>
  <c r="AE156" i="13"/>
  <c r="G156" i="13"/>
  <c r="AF156" i="13"/>
  <c r="H156" i="13"/>
  <c r="T171" i="14" a="1"/>
  <c r="U171" i="14" a="1"/>
  <c r="T113" i="14" a="1"/>
  <c r="U113" i="14" a="1"/>
  <c r="U112" i="14" a="1"/>
  <c r="U157" i="14" a="1"/>
  <c r="T157" i="14" a="1"/>
  <c r="T112" i="14" a="1"/>
  <c r="U157" i="14" l="1"/>
  <c r="T112" i="14"/>
  <c r="T171" i="14"/>
  <c r="U113" i="14"/>
  <c r="T157" i="14"/>
  <c r="U171" i="14"/>
  <c r="U112" i="14"/>
  <c r="T113" i="14"/>
  <c r="I112" i="13"/>
  <c r="J113" i="13"/>
  <c r="I113" i="13"/>
  <c r="I156" i="13"/>
  <c r="J156" i="13"/>
  <c r="J112" i="13"/>
  <c r="P156" i="13"/>
  <c r="AB156" i="13"/>
  <c r="AE125" i="13"/>
  <c r="AF125" i="13"/>
  <c r="AG125" i="13"/>
  <c r="AH125" i="13"/>
  <c r="AI125" i="13"/>
  <c r="AE133" i="13"/>
  <c r="AF133" i="13"/>
  <c r="AG133" i="13"/>
  <c r="AH133" i="13"/>
  <c r="AI133" i="13"/>
  <c r="AE134" i="13"/>
  <c r="AF134" i="13"/>
  <c r="AG134" i="13"/>
  <c r="AH134" i="13"/>
  <c r="AI134" i="13"/>
  <c r="AE143" i="13"/>
  <c r="AF143" i="13"/>
  <c r="AG143" i="13"/>
  <c r="AH143" i="13"/>
  <c r="AI143" i="13"/>
  <c r="AE164" i="13"/>
  <c r="AF164" i="13"/>
  <c r="AG164" i="13"/>
  <c r="AH164" i="13"/>
  <c r="AI164" i="13"/>
  <c r="R125" i="13"/>
  <c r="AC125" i="13"/>
  <c r="S125" i="13"/>
  <c r="AD125" i="13"/>
  <c r="P125" i="13"/>
  <c r="AB125" i="13"/>
  <c r="R164" i="13"/>
  <c r="AC164" i="13"/>
  <c r="S164" i="13"/>
  <c r="AD164" i="13"/>
  <c r="P164" i="13"/>
  <c r="AB164" i="13"/>
  <c r="R134" i="13"/>
  <c r="AC134" i="13"/>
  <c r="AJ134" i="13"/>
  <c r="AK134" i="13"/>
  <c r="S134" i="13"/>
  <c r="AD134" i="13"/>
  <c r="P134" i="13"/>
  <c r="AB134" i="13"/>
  <c r="S143" i="13"/>
  <c r="AD143" i="13"/>
  <c r="P143" i="13"/>
  <c r="AB143" i="13"/>
  <c r="R143" i="13"/>
  <c r="AC143" i="13"/>
  <c r="G170" i="13"/>
  <c r="H170" i="13"/>
  <c r="AE170" i="13"/>
  <c r="AF170" i="13"/>
  <c r="AG170" i="13"/>
  <c r="AH170" i="13"/>
  <c r="AI170" i="13"/>
  <c r="R170" i="13"/>
  <c r="AC170" i="13"/>
  <c r="AJ170" i="13"/>
  <c r="AK170" i="13"/>
  <c r="S170" i="13"/>
  <c r="AD170" i="13"/>
  <c r="P170" i="13"/>
  <c r="AB170" i="13"/>
  <c r="AD36" i="13"/>
  <c r="AC36" i="13"/>
  <c r="AB36" i="13"/>
  <c r="S36" i="13"/>
  <c r="R36" i="13"/>
  <c r="P36" i="13"/>
  <c r="W113" i="14" a="1"/>
  <c r="W112" i="14" a="1"/>
  <c r="V157" i="14" a="1"/>
  <c r="V113" i="14" a="1"/>
  <c r="V112" i="14" a="1"/>
  <c r="W171" i="14" a="1"/>
  <c r="W157" i="14" a="1"/>
  <c r="V171" i="14" a="1"/>
  <c r="V157" i="14" l="1"/>
  <c r="AG157" i="14" s="1"/>
  <c r="V113" i="14"/>
  <c r="AG113" i="14" s="1"/>
  <c r="W113" i="14"/>
  <c r="AH113" i="14" s="1"/>
  <c r="V112" i="14"/>
  <c r="AG112" i="14" s="1"/>
  <c r="V171" i="14"/>
  <c r="AG171" i="14" s="1"/>
  <c r="W171" i="14"/>
  <c r="AH171" i="14" s="1"/>
  <c r="W112" i="14"/>
  <c r="AH112" i="14" s="1"/>
  <c r="W157" i="14"/>
  <c r="AH157" i="14" s="1"/>
  <c r="AF113" i="14"/>
  <c r="H113" i="14"/>
  <c r="H112" i="14"/>
  <c r="AF112" i="14"/>
  <c r="AE157" i="14"/>
  <c r="G157" i="14"/>
  <c r="AE171" i="14"/>
  <c r="G171" i="14"/>
  <c r="G113" i="14"/>
  <c r="AE113" i="14"/>
  <c r="AF171" i="14"/>
  <c r="H171" i="14"/>
  <c r="AE112" i="14"/>
  <c r="G112" i="14"/>
  <c r="H157" i="14"/>
  <c r="J157" i="14" s="1"/>
  <c r="AF157" i="14"/>
  <c r="L156" i="13"/>
  <c r="L112" i="13"/>
  <c r="J170" i="13"/>
  <c r="K156" i="13"/>
  <c r="K113" i="13"/>
  <c r="I170" i="13"/>
  <c r="L113" i="13"/>
  <c r="K112" i="13"/>
  <c r="R121" i="13"/>
  <c r="AC121" i="13"/>
  <c r="S121" i="13"/>
  <c r="AD121" i="13"/>
  <c r="P121" i="13"/>
  <c r="AB121" i="13"/>
  <c r="Y171" i="14" a="1"/>
  <c r="X171" i="14" a="1"/>
  <c r="X157" i="14" a="1"/>
  <c r="X112" i="14" a="1"/>
  <c r="Y112" i="14" a="1"/>
  <c r="Y157" i="14" a="1"/>
  <c r="Y113" i="14" a="1"/>
  <c r="X113" i="14" a="1"/>
  <c r="J112" i="14" l="1"/>
  <c r="I157" i="14"/>
  <c r="I113" i="14"/>
  <c r="J113" i="14"/>
  <c r="J171" i="14"/>
  <c r="I112" i="14"/>
  <c r="I171" i="14"/>
  <c r="X113" i="14"/>
  <c r="AI113" i="14" s="1"/>
  <c r="X171" i="14"/>
  <c r="AI171" i="14" s="1"/>
  <c r="X112" i="14"/>
  <c r="AI112" i="14" s="1"/>
  <c r="Y113" i="14"/>
  <c r="AJ113" i="14" s="1"/>
  <c r="X157" i="14"/>
  <c r="AI157" i="14" s="1"/>
  <c r="Y171" i="14"/>
  <c r="AJ171" i="14" s="1"/>
  <c r="Y112" i="14"/>
  <c r="AJ112" i="14" s="1"/>
  <c r="Y157" i="14"/>
  <c r="AJ157" i="14" s="1"/>
  <c r="K170" i="13"/>
  <c r="M156" i="13"/>
  <c r="M113" i="13"/>
  <c r="M112" i="13"/>
  <c r="AI121" i="13"/>
  <c r="AH121" i="13"/>
  <c r="AG121" i="13"/>
  <c r="AK121" i="13"/>
  <c r="AJ121" i="13"/>
  <c r="Z113" i="14" a="1"/>
  <c r="Z157" i="14" a="1"/>
  <c r="Z112" i="14" a="1"/>
  <c r="Z171" i="14" a="1"/>
  <c r="K112" i="14" l="1"/>
  <c r="L113" i="14"/>
  <c r="L112" i="14"/>
  <c r="K171" i="14"/>
  <c r="K113" i="14"/>
  <c r="Z112" i="14"/>
  <c r="AK112" i="14" s="1"/>
  <c r="Z171" i="14"/>
  <c r="AK171" i="14" s="1"/>
  <c r="Z113" i="14"/>
  <c r="AK113" i="14" s="1"/>
  <c r="Z157" i="14"/>
  <c r="AK157" i="14" s="1"/>
  <c r="L157" i="14"/>
  <c r="K157" i="14"/>
  <c r="AE121" i="13"/>
  <c r="G121" i="13"/>
  <c r="AF121" i="13"/>
  <c r="H121" i="13"/>
  <c r="T122" i="14" a="1"/>
  <c r="U122" i="14" a="1"/>
  <c r="M112" i="14" l="1"/>
  <c r="M113" i="14"/>
  <c r="M157" i="14"/>
  <c r="U122" i="14"/>
  <c r="T122" i="14"/>
  <c r="J121" i="13"/>
  <c r="I121" i="13"/>
  <c r="AB105" i="13"/>
  <c r="AC105" i="13"/>
  <c r="AD105" i="13"/>
  <c r="P105" i="13"/>
  <c r="S105" i="13"/>
  <c r="R105" i="13"/>
  <c r="AE88" i="13"/>
  <c r="AF88" i="13"/>
  <c r="AG88" i="13"/>
  <c r="AH88" i="13"/>
  <c r="AI88" i="13"/>
  <c r="G88" i="13"/>
  <c r="H88" i="13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06" i="13"/>
  <c r="AC206" i="13"/>
  <c r="S206" i="13"/>
  <c r="AD206" i="13"/>
  <c r="T88" i="14" a="1"/>
  <c r="W122" i="14" a="1"/>
  <c r="V122" i="14" a="1"/>
  <c r="U88" i="14" a="1"/>
  <c r="V122" i="14" l="1"/>
  <c r="AG122" i="14" s="1"/>
  <c r="U88" i="14"/>
  <c r="W122" i="14"/>
  <c r="AH122" i="14" s="1"/>
  <c r="T88" i="14"/>
  <c r="AE122" i="14"/>
  <c r="G122" i="14"/>
  <c r="H122" i="14"/>
  <c r="J122" i="14" s="1"/>
  <c r="AF122" i="14"/>
  <c r="I88" i="13"/>
  <c r="J88" i="13"/>
  <c r="K121" i="13"/>
  <c r="L121" i="13"/>
  <c r="AI206" i="13"/>
  <c r="AH206" i="13"/>
  <c r="AG206" i="13"/>
  <c r="AK206" i="13"/>
  <c r="AJ206" i="13"/>
  <c r="V88" i="14" a="1"/>
  <c r="X122" i="14" a="1"/>
  <c r="Y122" i="14" a="1"/>
  <c r="W88" i="14" a="1"/>
  <c r="I122" i="14" l="1"/>
  <c r="V88" i="14"/>
  <c r="AG88" i="14" s="1"/>
  <c r="X122" i="14"/>
  <c r="AI122" i="14" s="1"/>
  <c r="Y122" i="14"/>
  <c r="AJ122" i="14" s="1"/>
  <c r="W88" i="14"/>
  <c r="AH88" i="14" s="1"/>
  <c r="G88" i="14"/>
  <c r="AE88" i="14"/>
  <c r="H88" i="14"/>
  <c r="AF88" i="14"/>
  <c r="M121" i="13"/>
  <c r="K88" i="13"/>
  <c r="AE206" i="13"/>
  <c r="G206" i="13"/>
  <c r="AF206" i="13"/>
  <c r="H206" i="13"/>
  <c r="Z122" i="14" a="1"/>
  <c r="U207" i="14" a="1"/>
  <c r="T207" i="14" a="1"/>
  <c r="X88" i="14" a="1"/>
  <c r="J88" i="14" l="1"/>
  <c r="K122" i="14"/>
  <c r="I88" i="14"/>
  <c r="L122" i="14"/>
  <c r="X88" i="14"/>
  <c r="AI88" i="14" s="1"/>
  <c r="U207" i="14"/>
  <c r="Z122" i="14"/>
  <c r="AK122" i="14" s="1"/>
  <c r="T207" i="14"/>
  <c r="I206" i="13"/>
  <c r="J206" i="13"/>
  <c r="P206" i="13"/>
  <c r="AB206" i="13"/>
  <c r="R133" i="13"/>
  <c r="AC133" i="13"/>
  <c r="V207" i="14" a="1"/>
  <c r="W207" i="14" a="1"/>
  <c r="W207" i="14" l="1"/>
  <c r="AH207" i="14" s="1"/>
  <c r="V207" i="14"/>
  <c r="AG207" i="14" s="1"/>
  <c r="M122" i="14"/>
  <c r="K88" i="14"/>
  <c r="AE207" i="14"/>
  <c r="G207" i="14"/>
  <c r="AF207" i="14"/>
  <c r="H207" i="14"/>
  <c r="L206" i="13"/>
  <c r="K206" i="13"/>
  <c r="AK133" i="13"/>
  <c r="AJ133" i="13"/>
  <c r="H133" i="13"/>
  <c r="G133" i="13"/>
  <c r="U134" i="14" a="1"/>
  <c r="Y207" i="14" a="1"/>
  <c r="T134" i="14" a="1"/>
  <c r="X207" i="14" a="1"/>
  <c r="I207" i="14" l="1"/>
  <c r="X207" i="14"/>
  <c r="AI207" i="14" s="1"/>
  <c r="U134" i="14"/>
  <c r="Y207" i="14"/>
  <c r="AJ207" i="14" s="1"/>
  <c r="T134" i="14"/>
  <c r="J207" i="14"/>
  <c r="I133" i="13"/>
  <c r="J133" i="13"/>
  <c r="M206" i="13"/>
  <c r="S133" i="13"/>
  <c r="AD133" i="13"/>
  <c r="Z207" i="14" a="1"/>
  <c r="W134" i="14" a="1"/>
  <c r="V134" i="14" a="1"/>
  <c r="W134" i="14" l="1"/>
  <c r="AH134" i="14" s="1"/>
  <c r="Z207" i="14"/>
  <c r="AK207" i="14" s="1"/>
  <c r="V134" i="14"/>
  <c r="AG134" i="14" s="1"/>
  <c r="K207" i="14"/>
  <c r="M207" i="14" s="1"/>
  <c r="H134" i="14"/>
  <c r="AF134" i="14"/>
  <c r="L207" i="14"/>
  <c r="G134" i="14"/>
  <c r="I134" i="14" s="1"/>
  <c r="AE134" i="14"/>
  <c r="L133" i="13"/>
  <c r="K133" i="13"/>
  <c r="P133" i="13"/>
  <c r="AB133" i="13"/>
  <c r="X134" i="14" a="1"/>
  <c r="Y134" i="14" a="1"/>
  <c r="X134" i="14" l="1"/>
  <c r="AI134" i="14" s="1"/>
  <c r="Y134" i="14"/>
  <c r="AJ134" i="14" s="1"/>
  <c r="J134" i="14"/>
  <c r="M133" i="13"/>
  <c r="R118" i="13"/>
  <c r="AC118" i="13"/>
  <c r="S118" i="13"/>
  <c r="AD118" i="13"/>
  <c r="Z134" i="14" a="1"/>
  <c r="K134" i="14" l="1"/>
  <c r="Z134" i="14"/>
  <c r="AK134" i="14" s="1"/>
  <c r="L134" i="14"/>
  <c r="AH118" i="13"/>
  <c r="AI118" i="13"/>
  <c r="AG118" i="13"/>
  <c r="AK118" i="13"/>
  <c r="AJ118" i="13"/>
  <c r="M134" i="14" l="1"/>
  <c r="G118" i="13"/>
  <c r="AE118" i="13"/>
  <c r="AF118" i="13"/>
  <c r="H118" i="13"/>
  <c r="T119" i="14" a="1"/>
  <c r="U119" i="14" a="1"/>
  <c r="U119" i="14" l="1"/>
  <c r="T119" i="14"/>
  <c r="J118" i="13"/>
  <c r="I118" i="13"/>
  <c r="P118" i="13"/>
  <c r="AB118" i="13"/>
  <c r="G169" i="13"/>
  <c r="H169" i="13"/>
  <c r="AE169" i="13"/>
  <c r="AF169" i="13"/>
  <c r="AG169" i="13"/>
  <c r="AH169" i="13"/>
  <c r="AI169" i="13"/>
  <c r="AJ169" i="13"/>
  <c r="AK169" i="13"/>
  <c r="S169" i="13"/>
  <c r="AD169" i="13"/>
  <c r="R169" i="13"/>
  <c r="AC169" i="13"/>
  <c r="P169" i="13"/>
  <c r="AB169" i="13"/>
  <c r="A338" i="12"/>
  <c r="A335" i="13"/>
  <c r="R208" i="13"/>
  <c r="AC208" i="13"/>
  <c r="S208" i="13"/>
  <c r="AD208" i="13"/>
  <c r="P208" i="13"/>
  <c r="AB208" i="13"/>
  <c r="R209" i="12"/>
  <c r="AC209" i="12"/>
  <c r="S209" i="12"/>
  <c r="AD209" i="12"/>
  <c r="P209" i="12"/>
  <c r="AB209" i="12"/>
  <c r="G207" i="13"/>
  <c r="H207" i="13"/>
  <c r="AE207" i="13"/>
  <c r="AF207" i="13"/>
  <c r="AG207" i="13"/>
  <c r="AH207" i="13"/>
  <c r="AI207" i="13"/>
  <c r="AJ207" i="13"/>
  <c r="AK207" i="13"/>
  <c r="S207" i="13"/>
  <c r="AD207" i="13"/>
  <c r="P207" i="13"/>
  <c r="AB207" i="13"/>
  <c r="R207" i="13"/>
  <c r="AC207" i="13"/>
  <c r="AB309" i="13"/>
  <c r="AC309" i="13"/>
  <c r="AD309" i="13"/>
  <c r="AB310" i="13"/>
  <c r="AC310" i="13"/>
  <c r="AD310" i="13"/>
  <c r="P309" i="13"/>
  <c r="R309" i="13"/>
  <c r="S309" i="13"/>
  <c r="P310" i="13"/>
  <c r="R310" i="13"/>
  <c r="S310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U170" i="14" a="1"/>
  <c r="V119" i="14" a="1"/>
  <c r="T170" i="14" a="1"/>
  <c r="W119" i="14" a="1"/>
  <c r="U208" i="14" a="1"/>
  <c r="T208" i="14" a="1"/>
  <c r="T208" i="14" l="1"/>
  <c r="V119" i="14"/>
  <c r="AG119" i="14" s="1"/>
  <c r="U170" i="14"/>
  <c r="T170" i="14"/>
  <c r="W119" i="14"/>
  <c r="AH119" i="14" s="1"/>
  <c r="U208" i="14"/>
  <c r="AE119" i="14"/>
  <c r="G119" i="14"/>
  <c r="AF119" i="14"/>
  <c r="H119" i="14"/>
  <c r="J119" i="14" s="1"/>
  <c r="J169" i="13"/>
  <c r="I169" i="13"/>
  <c r="I207" i="13"/>
  <c r="K118" i="13"/>
  <c r="J207" i="13"/>
  <c r="L118" i="13"/>
  <c r="AJ209" i="12"/>
  <c r="AI209" i="12"/>
  <c r="AH209" i="12"/>
  <c r="AG209" i="12"/>
  <c r="AK209" i="12"/>
  <c r="S10" i="13"/>
  <c r="W208" i="14" a="1"/>
  <c r="W170" i="14" a="1"/>
  <c r="X119" i="14" a="1"/>
  <c r="V170" i="14" a="1"/>
  <c r="Y119" i="14" a="1"/>
  <c r="V208" i="14" a="1"/>
  <c r="X119" i="14" l="1"/>
  <c r="AI119" i="14" s="1"/>
  <c r="V170" i="14"/>
  <c r="AG170" i="14" s="1"/>
  <c r="W170" i="14"/>
  <c r="AH170" i="14" s="1"/>
  <c r="Y119" i="14"/>
  <c r="AJ119" i="14" s="1"/>
  <c r="V208" i="14"/>
  <c r="AG208" i="14" s="1"/>
  <c r="W208" i="14"/>
  <c r="AH208" i="14" s="1"/>
  <c r="I119" i="14"/>
  <c r="AF208" i="14"/>
  <c r="H208" i="14"/>
  <c r="J208" i="14" s="1"/>
  <c r="G170" i="14"/>
  <c r="AE170" i="14"/>
  <c r="G208" i="14"/>
  <c r="I208" i="14" s="1"/>
  <c r="AE208" i="14"/>
  <c r="H170" i="14"/>
  <c r="AF170" i="14"/>
  <c r="L207" i="13"/>
  <c r="M118" i="13"/>
  <c r="K207" i="13"/>
  <c r="K169" i="13"/>
  <c r="L169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2" i="13"/>
  <c r="P222" i="13"/>
  <c r="R222" i="13"/>
  <c r="S222" i="13"/>
  <c r="AB222" i="13"/>
  <c r="AC222" i="13"/>
  <c r="AD222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7" i="13"/>
  <c r="AC197" i="13"/>
  <c r="AD197" i="13"/>
  <c r="P197" i="13"/>
  <c r="R197" i="13"/>
  <c r="S197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76" i="13"/>
  <c r="P176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76" i="13"/>
  <c r="AD176" i="13"/>
  <c r="R176" i="13"/>
  <c r="AC176" i="13"/>
  <c r="AB104" i="13"/>
  <c r="AC104" i="13"/>
  <c r="AD104" i="13"/>
  <c r="P104" i="13"/>
  <c r="R104" i="13"/>
  <c r="S104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X208" i="14" a="1"/>
  <c r="Y170" i="14" a="1"/>
  <c r="Z119" i="14" a="1"/>
  <c r="Y208" i="14" a="1"/>
  <c r="X170" i="14" a="1"/>
  <c r="I170" i="14" l="1"/>
  <c r="K119" i="14"/>
  <c r="J170" i="14"/>
  <c r="L119" i="14"/>
  <c r="Y170" i="14"/>
  <c r="AJ170" i="14" s="1"/>
  <c r="X208" i="14"/>
  <c r="AI208" i="14" s="1"/>
  <c r="X170" i="14"/>
  <c r="AI170" i="14" s="1"/>
  <c r="Z119" i="14"/>
  <c r="AK119" i="14" s="1"/>
  <c r="Y208" i="14"/>
  <c r="AJ208" i="14" s="1"/>
  <c r="M169" i="13"/>
  <c r="M207" i="13"/>
  <c r="AD83" i="13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Z208" i="14" a="1"/>
  <c r="Z170" i="14" a="1"/>
  <c r="M119" i="14" l="1"/>
  <c r="L208" i="14"/>
  <c r="Z208" i="14"/>
  <c r="AK208" i="14" s="1"/>
  <c r="Z170" i="14"/>
  <c r="AK170" i="14" s="1"/>
  <c r="L170" i="14"/>
  <c r="K170" i="14"/>
  <c r="K208" i="14"/>
  <c r="M208" i="14" s="1"/>
  <c r="AD75" i="12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M170" i="14" l="1"/>
  <c r="AJ64" i="12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08" i="13" l="1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E301" i="13"/>
  <c r="AD301" i="13"/>
  <c r="AC301" i="13"/>
  <c r="AB301" i="13"/>
  <c r="S301" i="13"/>
  <c r="R301" i="13"/>
  <c r="P301" i="13"/>
  <c r="U299" i="13"/>
  <c r="V299" i="13" s="1"/>
  <c r="W299" i="13" s="1"/>
  <c r="X299" i="13" s="1"/>
  <c r="Y299" i="13" s="1"/>
  <c r="Z299" i="13" s="1"/>
  <c r="AC293" i="13"/>
  <c r="AB293" i="13"/>
  <c r="AC287" i="13"/>
  <c r="AB287" i="13"/>
  <c r="AC285" i="13"/>
  <c r="AB285" i="13"/>
  <c r="AC284" i="13"/>
  <c r="AB284" i="13"/>
  <c r="A278" i="13"/>
  <c r="AE276" i="13"/>
  <c r="AB276" i="13"/>
  <c r="AC265" i="13"/>
  <c r="AB265" i="13"/>
  <c r="AC261" i="13"/>
  <c r="AB261" i="13"/>
  <c r="AE257" i="13"/>
  <c r="AC257" i="13"/>
  <c r="AB257" i="13"/>
  <c r="A257" i="13"/>
  <c r="AB246" i="13"/>
  <c r="AB245" i="13"/>
  <c r="AB244" i="13"/>
  <c r="AB243" i="13"/>
  <c r="AB242" i="13"/>
  <c r="T242" i="13"/>
  <c r="AE242" i="13" s="1"/>
  <c r="AB240" i="13"/>
  <c r="AB239" i="13"/>
  <c r="AB238" i="13"/>
  <c r="AB237" i="13"/>
  <c r="AB236" i="13"/>
  <c r="T236" i="13"/>
  <c r="AE236" i="13" s="1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3" i="13"/>
  <c r="AC223" i="13"/>
  <c r="AB223" i="13"/>
  <c r="S223" i="13"/>
  <c r="R223" i="13"/>
  <c r="P223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141" i="13"/>
  <c r="AC141" i="13"/>
  <c r="AB141" i="13"/>
  <c r="S141" i="13"/>
  <c r="R141" i="13"/>
  <c r="P141" i="13"/>
  <c r="AD218" i="13"/>
  <c r="AC218" i="13"/>
  <c r="AB218" i="13"/>
  <c r="S218" i="13"/>
  <c r="R218" i="13"/>
  <c r="P218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09" i="13"/>
  <c r="AC209" i="13"/>
  <c r="AB209" i="13"/>
  <c r="S209" i="13"/>
  <c r="R209" i="13"/>
  <c r="P209" i="13"/>
  <c r="AD205" i="13"/>
  <c r="AC205" i="13"/>
  <c r="AB205" i="13"/>
  <c r="S205" i="13"/>
  <c r="R205" i="13"/>
  <c r="P205" i="13"/>
  <c r="AD153" i="13"/>
  <c r="AC153" i="13"/>
  <c r="AB153" i="13"/>
  <c r="S153" i="13"/>
  <c r="R153" i="13"/>
  <c r="P153" i="13"/>
  <c r="AD10" i="13"/>
  <c r="AC10" i="13"/>
  <c r="AB10" i="13"/>
  <c r="R10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2" i="13"/>
  <c r="AC192" i="13"/>
  <c r="AB192" i="13"/>
  <c r="S192" i="13"/>
  <c r="R192" i="13"/>
  <c r="P192" i="13"/>
  <c r="AD193" i="13"/>
  <c r="AC193" i="13"/>
  <c r="AB193" i="13"/>
  <c r="S193" i="13"/>
  <c r="R193" i="13"/>
  <c r="P193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224" i="13"/>
  <c r="AC224" i="13"/>
  <c r="AB224" i="13"/>
  <c r="S224" i="13"/>
  <c r="R224" i="13"/>
  <c r="P224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51" i="13"/>
  <c r="AC151" i="13"/>
  <c r="AB151" i="13"/>
  <c r="S151" i="13"/>
  <c r="R151" i="13"/>
  <c r="P151" i="13"/>
  <c r="AD221" i="13"/>
  <c r="AC221" i="13"/>
  <c r="AB221" i="13"/>
  <c r="S221" i="13"/>
  <c r="R221" i="13"/>
  <c r="P221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2" i="13"/>
  <c r="AC152" i="13"/>
  <c r="AB152" i="13"/>
  <c r="S152" i="13"/>
  <c r="R152" i="13"/>
  <c r="P152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50" i="13"/>
  <c r="AC150" i="13"/>
  <c r="AB150" i="13"/>
  <c r="S150" i="13"/>
  <c r="R150" i="13"/>
  <c r="P150" i="13"/>
  <c r="AD142" i="13"/>
  <c r="AC142" i="13"/>
  <c r="AB142" i="13"/>
  <c r="S142" i="13"/>
  <c r="R142" i="13"/>
  <c r="P142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19" i="13"/>
  <c r="AC119" i="13"/>
  <c r="AB119" i="13"/>
  <c r="S119" i="13"/>
  <c r="R119" i="13"/>
  <c r="P119" i="13"/>
  <c r="AD120" i="13"/>
  <c r="AC120" i="13"/>
  <c r="AB120" i="13"/>
  <c r="S120" i="13"/>
  <c r="R120" i="13"/>
  <c r="P120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17" i="13"/>
  <c r="AC217" i="13"/>
  <c r="AB217" i="13"/>
  <c r="S217" i="13"/>
  <c r="R217" i="13"/>
  <c r="P21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5" i="13"/>
  <c r="AC165" i="13"/>
  <c r="AB165" i="13"/>
  <c r="S165" i="13"/>
  <c r="R165" i="13"/>
  <c r="P165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10" i="13"/>
  <c r="AC210" i="13"/>
  <c r="AB210" i="13"/>
  <c r="S210" i="13"/>
  <c r="R210" i="13"/>
  <c r="P210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W199" i="13" a="1"/>
  <c r="X25" i="13" a="1"/>
  <c r="V17" i="13" a="1"/>
  <c r="T192" i="13" a="1"/>
  <c r="Y46" i="13" a="1"/>
  <c r="Y13" i="13" a="1"/>
  <c r="Y119" i="13" a="1"/>
  <c r="U104" i="13" a="1"/>
  <c r="X64" i="13" a="1"/>
  <c r="T13" i="13" a="1"/>
  <c r="Z119" i="13" a="1"/>
  <c r="Z227" i="13" a="1"/>
  <c r="W16" i="13" a="1"/>
  <c r="U199" i="13" a="1"/>
  <c r="W150" i="13" a="1"/>
  <c r="V16" i="13" a="1"/>
  <c r="V10" i="13" a="1"/>
  <c r="X50" i="13" a="1"/>
  <c r="Y222" i="13" a="1"/>
  <c r="V83" i="13" a="1"/>
  <c r="X10" i="13" a="1"/>
  <c r="U227" i="13" a="1"/>
  <c r="T197" i="13" a="1"/>
  <c r="V12" i="13" a="1"/>
  <c r="W192" i="13" a="1"/>
  <c r="T150" i="13" a="1"/>
  <c r="W71" i="13" a="1"/>
  <c r="V222" i="13" a="1"/>
  <c r="Z83" i="13" a="1"/>
  <c r="Y201" i="13" a="1"/>
  <c r="W83" i="13" a="1"/>
  <c r="W60" i="13" a="1"/>
  <c r="V192" i="13" a="1"/>
  <c r="V151" i="13" a="1"/>
  <c r="X94" i="13" a="1"/>
  <c r="W50" i="13" a="1"/>
  <c r="U46" i="13" a="1"/>
  <c r="X46" i="13" a="1"/>
  <c r="W222" i="13" a="1"/>
  <c r="U16" i="13" a="1"/>
  <c r="T227" i="13" a="1"/>
  <c r="X222" i="13" a="1"/>
  <c r="W13" i="13" a="1"/>
  <c r="X176" i="13" a="1"/>
  <c r="U25" i="13" a="1"/>
  <c r="Z17" i="13" a="1"/>
  <c r="X192" i="13" a="1"/>
  <c r="T60" i="13" a="1"/>
  <c r="V25" i="13" a="1"/>
  <c r="X13" i="13" a="1"/>
  <c r="Y125" i="13" a="1"/>
  <c r="T16" i="13" a="1"/>
  <c r="V227" i="13" a="1"/>
  <c r="X199" i="13" a="1"/>
  <c r="Z22" i="13" a="1"/>
  <c r="V197" i="13" a="1"/>
  <c r="Y104" i="13" a="1"/>
  <c r="T83" i="13" a="1"/>
  <c r="Z50" i="13" a="1"/>
  <c r="T151" i="13" a="1"/>
  <c r="Y22" i="13" a="1"/>
  <c r="U12" i="13" a="1"/>
  <c r="X83" i="13" a="1"/>
  <c r="V150" i="13" a="1"/>
  <c r="W151" i="13" a="1"/>
  <c r="T216" i="13" a="1"/>
  <c r="X208" i="13" a="1"/>
  <c r="V71" i="13" a="1"/>
  <c r="Z71" i="13" a="1"/>
  <c r="W12" i="13" a="1"/>
  <c r="Z208" i="13" a="1"/>
  <c r="T25" i="13" a="1"/>
  <c r="T284" i="13" a="1"/>
  <c r="Z197" i="13" a="1"/>
  <c r="Z60" i="13" a="1"/>
  <c r="U71" i="13" a="1"/>
  <c r="Z201" i="13" a="1"/>
  <c r="T199" i="13" a="1"/>
  <c r="U60" i="13" a="1"/>
  <c r="T201" i="13" a="1"/>
  <c r="Z16" i="13" a="1"/>
  <c r="W176" i="13" a="1"/>
  <c r="V208" i="13" a="1"/>
  <c r="T10" i="13" a="1"/>
  <c r="Y12" i="13" a="1"/>
  <c r="W227" i="13" a="1"/>
  <c r="X151" i="13" a="1"/>
  <c r="V216" i="13" a="1"/>
  <c r="Y50" i="13" a="1"/>
  <c r="X76" i="13" a="1"/>
  <c r="Y60" i="13" a="1"/>
  <c r="T208" i="13" a="1"/>
  <c r="V22" i="13" a="1"/>
  <c r="Y192" i="13" a="1"/>
  <c r="X60" i="13" a="1"/>
  <c r="X227" i="13" a="1"/>
  <c r="Z192" i="13" a="1"/>
  <c r="V199" i="13" a="1"/>
  <c r="T104" i="13" a="1"/>
  <c r="Z25" i="13" a="1"/>
  <c r="W197" i="13" a="1"/>
  <c r="W104" i="13" a="1"/>
  <c r="X17" i="13" a="1"/>
  <c r="X150" i="13" a="1"/>
  <c r="X104" i="13" a="1"/>
  <c r="V201" i="13" a="1"/>
  <c r="T176" i="13" a="1"/>
  <c r="Y227" i="13" a="1"/>
  <c r="T46" i="13" a="1"/>
  <c r="U192" i="13" a="1"/>
  <c r="U201" i="13" a="1"/>
  <c r="Z176" i="13" a="1"/>
  <c r="V104" i="13" a="1"/>
  <c r="U10" i="13" a="1"/>
  <c r="U208" i="13" a="1"/>
  <c r="X22" i="13" a="1"/>
  <c r="Y25" i="13" a="1"/>
  <c r="T22" i="13" a="1"/>
  <c r="T222" i="13" a="1"/>
  <c r="X12" i="13" a="1"/>
  <c r="X216" i="13" a="1"/>
  <c r="Y16" i="13" a="1"/>
  <c r="V50" i="13" a="1"/>
  <c r="Z69" i="13" a="1"/>
  <c r="T12" i="13" a="1"/>
  <c r="U150" i="13" a="1"/>
  <c r="Z12" i="13" a="1"/>
  <c r="Z222" i="13" a="1"/>
  <c r="U83" i="13" a="1"/>
  <c r="U222" i="13" a="1"/>
  <c r="X201" i="13" a="1"/>
  <c r="U13" i="13" a="1"/>
  <c r="Y71" i="13" a="1"/>
  <c r="V60" i="13" a="1"/>
  <c r="V46" i="13" a="1"/>
  <c r="T17" i="13" a="1"/>
  <c r="T310" i="13" a="1"/>
  <c r="U176" i="13" a="1"/>
  <c r="V13" i="13" a="1"/>
  <c r="U151" i="13" a="1"/>
  <c r="U17" i="13" a="1"/>
  <c r="Z13" i="13" a="1"/>
  <c r="T50" i="13" a="1"/>
  <c r="W25" i="13" a="1"/>
  <c r="W46" i="13" a="1"/>
  <c r="W10" i="13" a="1"/>
  <c r="W208" i="13" a="1"/>
  <c r="Y69" i="13" a="1"/>
  <c r="T309" i="13" a="1"/>
  <c r="Z104" i="13" a="1"/>
  <c r="U197" i="13" a="1"/>
  <c r="W22" i="13" a="1"/>
  <c r="Y83" i="13" a="1"/>
  <c r="X16" i="13" a="1"/>
  <c r="W216" i="13" a="1"/>
  <c r="T71" i="13" a="1"/>
  <c r="W17" i="13" a="1"/>
  <c r="Z150" i="13" a="1"/>
  <c r="Y197" i="13" a="1"/>
  <c r="V176" i="13" a="1"/>
  <c r="U22" i="13" a="1"/>
  <c r="W201" i="13" a="1"/>
  <c r="T285" i="13" a="1"/>
  <c r="Y17" i="13" a="1"/>
  <c r="U216" i="13" a="1"/>
  <c r="X197" i="13" a="1"/>
  <c r="Y176" i="13" a="1"/>
  <c r="X71" i="13" a="1"/>
  <c r="Y150" i="13" a="1"/>
  <c r="Y208" i="13" a="1"/>
  <c r="Z46" i="13" a="1"/>
  <c r="U50" i="13" a="1"/>
  <c r="T216" i="13" l="1"/>
  <c r="U216" i="13"/>
  <c r="V216" i="13"/>
  <c r="AG216" i="13" s="1"/>
  <c r="W216" i="13"/>
  <c r="AH216" i="13" s="1"/>
  <c r="X216" i="13"/>
  <c r="AI216" i="13" s="1"/>
  <c r="Y125" i="13"/>
  <c r="T208" i="13"/>
  <c r="U208" i="13"/>
  <c r="V208" i="13"/>
  <c r="AG208" i="13" s="1"/>
  <c r="W208" i="13"/>
  <c r="AH208" i="13" s="1"/>
  <c r="X208" i="13"/>
  <c r="AI208" i="13" s="1"/>
  <c r="Y208" i="13"/>
  <c r="AJ208" i="13" s="1"/>
  <c r="Z208" i="13"/>
  <c r="AK208" i="13" s="1"/>
  <c r="T309" i="13"/>
  <c r="T310" i="14" s="1"/>
  <c r="T310" i="13"/>
  <c r="T311" i="14" s="1"/>
  <c r="T10" i="13"/>
  <c r="U10" i="13"/>
  <c r="W10" i="13"/>
  <c r="X10" i="13"/>
  <c r="V10" i="13"/>
  <c r="T222" i="13"/>
  <c r="U222" i="13"/>
  <c r="Y222" i="13"/>
  <c r="AJ222" i="13" s="1"/>
  <c r="Z222" i="13"/>
  <c r="AK222" i="13" s="1"/>
  <c r="X222" i="13"/>
  <c r="AI222" i="13" s="1"/>
  <c r="V222" i="13"/>
  <c r="AG222" i="13" s="1"/>
  <c r="W222" i="13"/>
  <c r="AH222" i="13" s="1"/>
  <c r="U197" i="13"/>
  <c r="V197" i="13"/>
  <c r="AG197" i="13" s="1"/>
  <c r="Y197" i="13"/>
  <c r="AJ197" i="13" s="1"/>
  <c r="Z197" i="13"/>
  <c r="AK197" i="13" s="1"/>
  <c r="T197" i="13"/>
  <c r="X197" i="13"/>
  <c r="AI197" i="13" s="1"/>
  <c r="W197" i="13"/>
  <c r="AH197" i="13" s="1"/>
  <c r="T176" i="13"/>
  <c r="U176" i="13"/>
  <c r="V176" i="13"/>
  <c r="AG176" i="13" s="1"/>
  <c r="W176" i="13"/>
  <c r="AH176" i="13" s="1"/>
  <c r="Z176" i="13"/>
  <c r="AK176" i="13" s="1"/>
  <c r="X176" i="13"/>
  <c r="AI176" i="13" s="1"/>
  <c r="Y176" i="13"/>
  <c r="AJ176" i="13" s="1"/>
  <c r="T104" i="13"/>
  <c r="U104" i="13"/>
  <c r="V104" i="13"/>
  <c r="AG104" i="13" s="1"/>
  <c r="W104" i="13"/>
  <c r="AH104" i="13" s="1"/>
  <c r="X104" i="13"/>
  <c r="AI104" i="13" s="1"/>
  <c r="Y104" i="13"/>
  <c r="AJ104" i="13" s="1"/>
  <c r="Z104" i="13"/>
  <c r="AK104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4" i="13"/>
  <c r="T285" i="13"/>
  <c r="AE285" i="13" s="1"/>
  <c r="U151" i="13"/>
  <c r="Z227" i="13"/>
  <c r="AK227" i="13" s="1"/>
  <c r="V17" i="13"/>
  <c r="AG17" i="13" s="1"/>
  <c r="X227" i="13"/>
  <c r="AI227" i="13" s="1"/>
  <c r="Y12" i="13"/>
  <c r="AJ12" i="13" s="1"/>
  <c r="Y192" i="13"/>
  <c r="AJ192" i="13" s="1"/>
  <c r="AI210" i="13"/>
  <c r="V12" i="13"/>
  <c r="AG12" i="13" s="1"/>
  <c r="Z12" i="13"/>
  <c r="AK12" i="13" s="1"/>
  <c r="X201" i="13"/>
  <c r="AI201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9" i="13"/>
  <c r="Z192" i="13"/>
  <c r="AK192" i="13" s="1"/>
  <c r="Z22" i="13"/>
  <c r="AK22" i="13" s="1"/>
  <c r="X76" i="13"/>
  <c r="AI76" i="13" s="1"/>
  <c r="Z69" i="13"/>
  <c r="V150" i="13"/>
  <c r="AG150" i="13" s="1"/>
  <c r="W50" i="13"/>
  <c r="AH50" i="13" s="1"/>
  <c r="T151" i="13"/>
  <c r="U192" i="13"/>
  <c r="AG210" i="13"/>
  <c r="X50" i="13"/>
  <c r="AI50" i="13" s="1"/>
  <c r="T150" i="13"/>
  <c r="X16" i="13"/>
  <c r="AI16" i="13" s="1"/>
  <c r="W199" i="13"/>
  <c r="AH199" i="13" s="1"/>
  <c r="Z17" i="13"/>
  <c r="AK17" i="13" s="1"/>
  <c r="U16" i="13"/>
  <c r="T199" i="13"/>
  <c r="W16" i="13"/>
  <c r="AH16" i="13" s="1"/>
  <c r="W25" i="13"/>
  <c r="AH25" i="13" s="1"/>
  <c r="T16" i="13"/>
  <c r="Z13" i="13"/>
  <c r="AK13" i="13" s="1"/>
  <c r="Y17" i="13"/>
  <c r="AJ17" i="13" s="1"/>
  <c r="AK210" i="13"/>
  <c r="Z201" i="13"/>
  <c r="AK201" i="13" s="1"/>
  <c r="V25" i="13"/>
  <c r="AG25" i="13" s="1"/>
  <c r="Y69" i="13"/>
  <c r="T13" i="13"/>
  <c r="X46" i="13"/>
  <c r="AI46" i="13" s="1"/>
  <c r="U150" i="13"/>
  <c r="V151" i="13"/>
  <c r="AG151" i="13" s="1"/>
  <c r="W13" i="13"/>
  <c r="AH13" i="13" s="1"/>
  <c r="Y150" i="13"/>
  <c r="AJ150" i="13" s="1"/>
  <c r="X192" i="13"/>
  <c r="AI192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1" i="13"/>
  <c r="AJ210" i="13"/>
  <c r="V50" i="13"/>
  <c r="AG50" i="13" s="1"/>
  <c r="T46" i="13"/>
  <c r="X94" i="13"/>
  <c r="AI94" i="13" s="1"/>
  <c r="T25" i="13"/>
  <c r="V199" i="13"/>
  <c r="AG199" i="13" s="1"/>
  <c r="W227" i="13"/>
  <c r="AH227" i="13" s="1"/>
  <c r="W201" i="13"/>
  <c r="AH201" i="13" s="1"/>
  <c r="U12" i="13"/>
  <c r="X64" i="13"/>
  <c r="AI64" i="13" s="1"/>
  <c r="Z46" i="13"/>
  <c r="AK46" i="13" s="1"/>
  <c r="U13" i="13"/>
  <c r="V13" i="13"/>
  <c r="AG13" i="13" s="1"/>
  <c r="V46" i="13"/>
  <c r="AG46" i="13" s="1"/>
  <c r="X151" i="13"/>
  <c r="AI151" i="13" s="1"/>
  <c r="V227" i="13"/>
  <c r="AG227" i="13" s="1"/>
  <c r="T201" i="13"/>
  <c r="Y46" i="13"/>
  <c r="AJ46" i="13" s="1"/>
  <c r="Y119" i="13"/>
  <c r="U50" i="13"/>
  <c r="Y22" i="13"/>
  <c r="AJ22" i="13" s="1"/>
  <c r="T192" i="13"/>
  <c r="X199" i="13"/>
  <c r="AI199" i="13" s="1"/>
  <c r="W17" i="13"/>
  <c r="AH17" i="13" s="1"/>
  <c r="Y201" i="13"/>
  <c r="AJ201" i="13" s="1"/>
  <c r="W150" i="13"/>
  <c r="AH150" i="13" s="1"/>
  <c r="U199" i="13"/>
  <c r="T17" i="13"/>
  <c r="Y227" i="13"/>
  <c r="AJ227" i="13" s="1"/>
  <c r="X12" i="13"/>
  <c r="AI12" i="13" s="1"/>
  <c r="Y16" i="13"/>
  <c r="AJ16" i="13" s="1"/>
  <c r="Z50" i="13"/>
  <c r="AK50" i="13" s="1"/>
  <c r="X17" i="13"/>
  <c r="AI17" i="13" s="1"/>
  <c r="T227" i="13"/>
  <c r="X150" i="13"/>
  <c r="AI150" i="13" s="1"/>
  <c r="W46" i="13"/>
  <c r="AH46" i="13" s="1"/>
  <c r="W151" i="13"/>
  <c r="AH151" i="13" s="1"/>
  <c r="W12" i="13"/>
  <c r="AH12" i="13" s="1"/>
  <c r="X13" i="13"/>
  <c r="AI13" i="13" s="1"/>
  <c r="Z150" i="13"/>
  <c r="AK150" i="13" s="1"/>
  <c r="T50" i="13"/>
  <c r="AH210" i="13"/>
  <c r="V201" i="13"/>
  <c r="AG201" i="13" s="1"/>
  <c r="V22" i="13"/>
  <c r="AG22" i="13" s="1"/>
  <c r="V192" i="13"/>
  <c r="AG192" i="13" s="1"/>
  <c r="T22" i="13"/>
  <c r="U227" i="13"/>
  <c r="W192" i="13"/>
  <c r="AH192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AE311" i="14" l="1"/>
  <c r="G311" i="14"/>
  <c r="AE310" i="14"/>
  <c r="G310" i="14"/>
  <c r="H216" i="13"/>
  <c r="AF216" i="13"/>
  <c r="G216" i="13"/>
  <c r="AE216" i="13"/>
  <c r="H208" i="13"/>
  <c r="AF208" i="13"/>
  <c r="G208" i="13"/>
  <c r="AE208" i="13"/>
  <c r="G310" i="13"/>
  <c r="AE310" i="13"/>
  <c r="G309" i="13"/>
  <c r="AE309" i="13"/>
  <c r="AF222" i="13"/>
  <c r="H222" i="13"/>
  <c r="AE222" i="13"/>
  <c r="G222" i="13"/>
  <c r="G197" i="13"/>
  <c r="AE197" i="13"/>
  <c r="H197" i="13"/>
  <c r="AF197" i="13"/>
  <c r="AF176" i="13"/>
  <c r="H176" i="13"/>
  <c r="G176" i="13"/>
  <c r="AE176" i="13"/>
  <c r="AF104" i="13"/>
  <c r="H104" i="13"/>
  <c r="G104" i="13"/>
  <c r="AE104" i="13"/>
  <c r="G83" i="13"/>
  <c r="AE83" i="13"/>
  <c r="H83" i="13"/>
  <c r="AF83" i="13"/>
  <c r="H60" i="13"/>
  <c r="AF60" i="13"/>
  <c r="AE60" i="13"/>
  <c r="G60" i="13"/>
  <c r="H71" i="13"/>
  <c r="AF71" i="13"/>
  <c r="AE71" i="13"/>
  <c r="G71" i="13"/>
  <c r="AE284" i="13"/>
  <c r="B285" i="13"/>
  <c r="G192" i="13"/>
  <c r="AE192" i="13"/>
  <c r="AF12" i="13"/>
  <c r="H12" i="13"/>
  <c r="H150" i="13"/>
  <c r="AF150" i="13"/>
  <c r="AE199" i="13"/>
  <c r="G199" i="13"/>
  <c r="AF25" i="13"/>
  <c r="H25" i="13"/>
  <c r="G50" i="13"/>
  <c r="AE50" i="13"/>
  <c r="H201" i="13"/>
  <c r="AF201" i="13"/>
  <c r="H16" i="13"/>
  <c r="AF16" i="13"/>
  <c r="AF227" i="13"/>
  <c r="H227" i="13"/>
  <c r="AE227" i="13"/>
  <c r="G227" i="13"/>
  <c r="H199" i="13"/>
  <c r="AF199" i="13"/>
  <c r="AE13" i="13"/>
  <c r="G13" i="13"/>
  <c r="AF192" i="13"/>
  <c r="H192" i="13"/>
  <c r="AE17" i="13"/>
  <c r="G17" i="13"/>
  <c r="H50" i="13"/>
  <c r="AF50" i="13"/>
  <c r="AE22" i="13"/>
  <c r="G22" i="13"/>
  <c r="AF22" i="13"/>
  <c r="H22" i="13"/>
  <c r="G151" i="13"/>
  <c r="AE151" i="13"/>
  <c r="AF13" i="13"/>
  <c r="H13" i="13"/>
  <c r="G25" i="13"/>
  <c r="AE25" i="13"/>
  <c r="G201" i="13"/>
  <c r="AE201" i="13"/>
  <c r="G16" i="13"/>
  <c r="AE16" i="13"/>
  <c r="AE210" i="13"/>
  <c r="G210" i="13"/>
  <c r="H210" i="13"/>
  <c r="AF210" i="13"/>
  <c r="H17" i="13"/>
  <c r="AF17" i="13"/>
  <c r="G46" i="13"/>
  <c r="AE46" i="13"/>
  <c r="AF46" i="13"/>
  <c r="H46" i="13"/>
  <c r="G150" i="13"/>
  <c r="AE150" i="13"/>
  <c r="AE12" i="13"/>
  <c r="G12" i="13"/>
  <c r="AF151" i="13"/>
  <c r="H151" i="13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T22" i="14" a="1"/>
  <c r="U71" i="14" a="1"/>
  <c r="T152" i="14" a="1"/>
  <c r="T60" i="14" a="1"/>
  <c r="U152" i="14" a="1"/>
  <c r="U228" i="14" a="1"/>
  <c r="U217" i="14" a="1"/>
  <c r="T198" i="14" a="1"/>
  <c r="T177" i="14" a="1"/>
  <c r="U17" i="14" a="1"/>
  <c r="U202" i="14" a="1"/>
  <c r="T46" i="14" a="1"/>
  <c r="U16" i="14" a="1"/>
  <c r="U46" i="14" a="1"/>
  <c r="T209" i="14" a="1"/>
  <c r="T50" i="14" a="1"/>
  <c r="T12" i="14" a="1"/>
  <c r="T193" i="14" a="1"/>
  <c r="T17" i="14" a="1"/>
  <c r="T83" i="14" a="1"/>
  <c r="U211" i="14" a="1"/>
  <c r="U12" i="14" a="1"/>
  <c r="T202" i="14" a="1"/>
  <c r="U200" i="14" a="1"/>
  <c r="U25" i="14" a="1"/>
  <c r="T104" i="14" a="1"/>
  <c r="T151" i="14" a="1"/>
  <c r="T16" i="14" a="1"/>
  <c r="U104" i="14" a="1"/>
  <c r="T25" i="14" a="1"/>
  <c r="U50" i="14" a="1"/>
  <c r="T223" i="14" a="1"/>
  <c r="U13" i="14" a="1"/>
  <c r="U193" i="14" a="1"/>
  <c r="U198" i="14" a="1"/>
  <c r="T200" i="14" a="1"/>
  <c r="U223" i="14" a="1"/>
  <c r="T71" i="14" a="1"/>
  <c r="T211" i="14" a="1"/>
  <c r="T228" i="14" a="1"/>
  <c r="U209" i="14" a="1"/>
  <c r="U60" i="14" a="1"/>
  <c r="T217" i="14" a="1"/>
  <c r="U22" i="14" a="1"/>
  <c r="U83" i="14" a="1"/>
  <c r="T13" i="14" a="1"/>
  <c r="U177" i="14" a="1"/>
  <c r="U151" i="14" a="1"/>
  <c r="U211" i="14" l="1"/>
  <c r="T211" i="14"/>
  <c r="U193" i="14"/>
  <c r="T13" i="14"/>
  <c r="T152" i="14"/>
  <c r="T50" i="14"/>
  <c r="T83" i="14"/>
  <c r="T198" i="14"/>
  <c r="U209" i="14"/>
  <c r="U17" i="14"/>
  <c r="T12" i="14"/>
  <c r="U22" i="14"/>
  <c r="U25" i="14"/>
  <c r="T71" i="14"/>
  <c r="T223" i="14"/>
  <c r="U200" i="14"/>
  <c r="T104" i="14"/>
  <c r="T217" i="14"/>
  <c r="U83" i="14"/>
  <c r="T22" i="14"/>
  <c r="T228" i="14"/>
  <c r="T200" i="14"/>
  <c r="U104" i="14"/>
  <c r="U223" i="14"/>
  <c r="U152" i="14"/>
  <c r="T151" i="14"/>
  <c r="T16" i="14"/>
  <c r="U71" i="14"/>
  <c r="U217" i="14"/>
  <c r="T209" i="14"/>
  <c r="U46" i="14"/>
  <c r="U228" i="14"/>
  <c r="T60" i="14"/>
  <c r="T193" i="14"/>
  <c r="T202" i="14"/>
  <c r="U50" i="14"/>
  <c r="U151" i="14"/>
  <c r="T177" i="14"/>
  <c r="U202" i="14"/>
  <c r="T17" i="14"/>
  <c r="U12" i="14"/>
  <c r="U177" i="14"/>
  <c r="U13" i="14"/>
  <c r="U198" i="14"/>
  <c r="T46" i="14"/>
  <c r="T25" i="14"/>
  <c r="U16" i="14"/>
  <c r="U60" i="14"/>
  <c r="I210" i="13"/>
  <c r="J210" i="13"/>
  <c r="J227" i="13"/>
  <c r="I60" i="13"/>
  <c r="I201" i="13"/>
  <c r="J12" i="13"/>
  <c r="I25" i="13"/>
  <c r="J16" i="13"/>
  <c r="J60" i="13"/>
  <c r="I17" i="13"/>
  <c r="J176" i="13"/>
  <c r="I46" i="13"/>
  <c r="J13" i="13"/>
  <c r="J192" i="13"/>
  <c r="J46" i="13"/>
  <c r="J201" i="13"/>
  <c r="I192" i="13"/>
  <c r="J83" i="13"/>
  <c r="J197" i="13"/>
  <c r="I208" i="13"/>
  <c r="I176" i="13"/>
  <c r="I13" i="13"/>
  <c r="I71" i="13"/>
  <c r="I222" i="13"/>
  <c r="J151" i="13"/>
  <c r="I197" i="13"/>
  <c r="I216" i="13"/>
  <c r="J50" i="13"/>
  <c r="J17" i="13"/>
  <c r="I50" i="13"/>
  <c r="J208" i="13"/>
  <c r="J25" i="13"/>
  <c r="I199" i="13"/>
  <c r="J150" i="13"/>
  <c r="I151" i="13"/>
  <c r="I83" i="13"/>
  <c r="I12" i="13"/>
  <c r="J22" i="13"/>
  <c r="J199" i="13"/>
  <c r="I104" i="13"/>
  <c r="I22" i="13"/>
  <c r="I227" i="13"/>
  <c r="J104" i="13"/>
  <c r="J222" i="13"/>
  <c r="I150" i="13"/>
  <c r="I16" i="13"/>
  <c r="J71" i="13"/>
  <c r="J216" i="13"/>
  <c r="X8" i="12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W152" i="14" a="1"/>
  <c r="W177" i="14" a="1"/>
  <c r="W17" i="14" a="1"/>
  <c r="W50" i="14" a="1"/>
  <c r="V211" i="14" a="1"/>
  <c r="W104" i="14" a="1"/>
  <c r="W60" i="14" a="1"/>
  <c r="V12" i="14" a="1"/>
  <c r="V16" i="14" a="1"/>
  <c r="W12" i="14" a="1"/>
  <c r="W16" i="14" a="1"/>
  <c r="W22" i="14" a="1"/>
  <c r="V71" i="14" a="1"/>
  <c r="V22" i="14" a="1"/>
  <c r="W228" i="14" a="1"/>
  <c r="W83" i="14" a="1"/>
  <c r="W198" i="14" a="1"/>
  <c r="V177" i="14" a="1"/>
  <c r="V217" i="14" a="1"/>
  <c r="V25" i="14" a="1"/>
  <c r="W200" i="14" a="1"/>
  <c r="W25" i="14" a="1"/>
  <c r="V228" i="14" a="1"/>
  <c r="W13" i="14" a="1"/>
  <c r="V50" i="14" a="1"/>
  <c r="W71" i="14" a="1"/>
  <c r="V152" i="14" a="1"/>
  <c r="W209" i="14" a="1"/>
  <c r="W46" i="14" a="1"/>
  <c r="V223" i="14" a="1"/>
  <c r="V83" i="14" a="1"/>
  <c r="W223" i="14" a="1"/>
  <c r="V200" i="14" a="1"/>
  <c r="V13" i="14" a="1"/>
  <c r="V17" i="14" a="1"/>
  <c r="W202" i="14" a="1"/>
  <c r="W151" i="14" a="1"/>
  <c r="V46" i="14" a="1"/>
  <c r="W193" i="14" a="1"/>
  <c r="W211" i="14" a="1"/>
  <c r="V202" i="14" a="1"/>
  <c r="V198" i="14" a="1"/>
  <c r="V209" i="14" a="1"/>
  <c r="V60" i="14" a="1"/>
  <c r="W217" i="14" a="1"/>
  <c r="V151" i="14" a="1"/>
  <c r="V104" i="14" a="1"/>
  <c r="V193" i="14" a="1"/>
  <c r="W211" i="14" l="1"/>
  <c r="AH211" i="14" s="1"/>
  <c r="V211" i="14"/>
  <c r="AG211" i="14" s="1"/>
  <c r="G211" i="14"/>
  <c r="AE211" i="14"/>
  <c r="H211" i="14"/>
  <c r="AF211" i="14"/>
  <c r="W46" i="14"/>
  <c r="W22" i="14"/>
  <c r="V198" i="14"/>
  <c r="W193" i="14"/>
  <c r="W200" i="14"/>
  <c r="V12" i="14"/>
  <c r="W152" i="14"/>
  <c r="W13" i="14"/>
  <c r="V217" i="14"/>
  <c r="W202" i="14"/>
  <c r="V46" i="14"/>
  <c r="W71" i="14"/>
  <c r="V152" i="14"/>
  <c r="V71" i="14"/>
  <c r="W177" i="14"/>
  <c r="V83" i="14"/>
  <c r="V16" i="14"/>
  <c r="W151" i="14"/>
  <c r="V13" i="14"/>
  <c r="V17" i="14"/>
  <c r="V104" i="14"/>
  <c r="W217" i="14"/>
  <c r="V151" i="14"/>
  <c r="V200" i="14"/>
  <c r="V177" i="14"/>
  <c r="W60" i="14"/>
  <c r="V223" i="14"/>
  <c r="W223" i="14"/>
  <c r="W25" i="14"/>
  <c r="V209" i="14"/>
  <c r="W16" i="14"/>
  <c r="V60" i="14"/>
  <c r="V25" i="14"/>
  <c r="W50" i="14"/>
  <c r="W198" i="14"/>
  <c r="V228" i="14"/>
  <c r="V50" i="14"/>
  <c r="W83" i="14"/>
  <c r="W12" i="14"/>
  <c r="W228" i="14"/>
  <c r="W104" i="14"/>
  <c r="W209" i="14"/>
  <c r="V22" i="14"/>
  <c r="W17" i="14"/>
  <c r="V193" i="14"/>
  <c r="V202" i="14"/>
  <c r="L210" i="13"/>
  <c r="K210" i="13"/>
  <c r="H202" i="14"/>
  <c r="AF202" i="14"/>
  <c r="AF200" i="14"/>
  <c r="H200" i="14"/>
  <c r="AF217" i="14"/>
  <c r="H217" i="14"/>
  <c r="AE223" i="14"/>
  <c r="G223" i="14"/>
  <c r="AE152" i="14"/>
  <c r="G152" i="14"/>
  <c r="AF17" i="14"/>
  <c r="H17" i="14"/>
  <c r="H71" i="14"/>
  <c r="AF71" i="14"/>
  <c r="AE71" i="14"/>
  <c r="G71" i="14"/>
  <c r="G13" i="14"/>
  <c r="AE13" i="14"/>
  <c r="AF13" i="14"/>
  <c r="H13" i="14"/>
  <c r="G193" i="14"/>
  <c r="AE193" i="14"/>
  <c r="G16" i="14"/>
  <c r="AE16" i="14"/>
  <c r="H25" i="14"/>
  <c r="AF25" i="14"/>
  <c r="AF152" i="14"/>
  <c r="H152" i="14"/>
  <c r="AE151" i="14"/>
  <c r="G151" i="14"/>
  <c r="AF60" i="14"/>
  <c r="H60" i="14"/>
  <c r="H193" i="14"/>
  <c r="AF193" i="14"/>
  <c r="L216" i="13"/>
  <c r="H223" i="14"/>
  <c r="AF223" i="14"/>
  <c r="AE12" i="14"/>
  <c r="G12" i="14"/>
  <c r="AE25" i="14"/>
  <c r="G25" i="14"/>
  <c r="H16" i="14"/>
  <c r="AF16" i="14"/>
  <c r="G177" i="14"/>
  <c r="AE177" i="14"/>
  <c r="AF22" i="14"/>
  <c r="H22" i="14"/>
  <c r="AF104" i="14"/>
  <c r="H104" i="14"/>
  <c r="AE46" i="14"/>
  <c r="G46" i="14"/>
  <c r="H50" i="14"/>
  <c r="AF50" i="14"/>
  <c r="AF151" i="14"/>
  <c r="H151" i="14"/>
  <c r="G60" i="14"/>
  <c r="AE60" i="14"/>
  <c r="AE104" i="14"/>
  <c r="G104" i="14"/>
  <c r="G200" i="14"/>
  <c r="AE200" i="14"/>
  <c r="G202" i="14"/>
  <c r="AE202" i="14"/>
  <c r="H46" i="14"/>
  <c r="AF46" i="14"/>
  <c r="AE228" i="14"/>
  <c r="G228" i="14"/>
  <c r="H228" i="14"/>
  <c r="AF228" i="14"/>
  <c r="G209" i="14"/>
  <c r="AE209" i="14"/>
  <c r="H177" i="14"/>
  <c r="AF177" i="14"/>
  <c r="H209" i="14"/>
  <c r="AF209" i="14"/>
  <c r="H12" i="14"/>
  <c r="AF12" i="14"/>
  <c r="G83" i="14"/>
  <c r="AE83" i="14"/>
  <c r="AE50" i="14"/>
  <c r="G50" i="14"/>
  <c r="G22" i="14"/>
  <c r="AE22" i="14"/>
  <c r="H198" i="14"/>
  <c r="AF198" i="14"/>
  <c r="G217" i="14"/>
  <c r="AE217" i="14"/>
  <c r="AE198" i="14"/>
  <c r="G198" i="14"/>
  <c r="H83" i="14"/>
  <c r="AF83" i="14"/>
  <c r="G17" i="14"/>
  <c r="AE17" i="14"/>
  <c r="K208" i="13"/>
  <c r="L208" i="13"/>
  <c r="L197" i="13"/>
  <c r="K25" i="13"/>
  <c r="K227" i="13"/>
  <c r="L83" i="13"/>
  <c r="K22" i="13"/>
  <c r="L17" i="13"/>
  <c r="K192" i="13"/>
  <c r="K201" i="13"/>
  <c r="K104" i="13"/>
  <c r="L50" i="13"/>
  <c r="L201" i="13"/>
  <c r="K60" i="13"/>
  <c r="K13" i="13"/>
  <c r="K199" i="13"/>
  <c r="L227" i="13"/>
  <c r="L16" i="13"/>
  <c r="K150" i="13"/>
  <c r="K216" i="13"/>
  <c r="L46" i="13"/>
  <c r="L222" i="13"/>
  <c r="L22" i="13"/>
  <c r="K197" i="13"/>
  <c r="L192" i="13"/>
  <c r="K12" i="13"/>
  <c r="L13" i="13"/>
  <c r="K83" i="13"/>
  <c r="K222" i="13"/>
  <c r="K46" i="13"/>
  <c r="L104" i="13"/>
  <c r="L71" i="13"/>
  <c r="K151" i="13"/>
  <c r="K71" i="13"/>
  <c r="L176" i="13"/>
  <c r="K16" i="13"/>
  <c r="L25" i="13"/>
  <c r="L60" i="13"/>
  <c r="K17" i="13"/>
  <c r="L150" i="13"/>
  <c r="K176" i="13"/>
  <c r="K50" i="13"/>
  <c r="L12" i="13"/>
  <c r="Y8" i="12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Y17" i="14" a="1"/>
  <c r="X152" i="14" a="1"/>
  <c r="Y193" i="14" a="1"/>
  <c r="X22" i="14" a="1"/>
  <c r="Y202" i="14" a="1"/>
  <c r="X71" i="14" a="1"/>
  <c r="Y223" i="14" a="1"/>
  <c r="X16" i="14" a="1"/>
  <c r="Y25" i="14" a="1"/>
  <c r="Y209" i="14" a="1"/>
  <c r="X12" i="14" a="1"/>
  <c r="X211" i="14" a="1"/>
  <c r="Y104" i="14" a="1"/>
  <c r="X193" i="14" a="1"/>
  <c r="Y46" i="14" a="1"/>
  <c r="Y22" i="14" a="1"/>
  <c r="X17" i="14" a="1"/>
  <c r="Y198" i="14" a="1"/>
  <c r="Y71" i="14" a="1"/>
  <c r="Y228" i="14" a="1"/>
  <c r="X200" i="14" a="1"/>
  <c r="Y151" i="14" a="1"/>
  <c r="X223" i="14" a="1"/>
  <c r="X151" i="14" a="1"/>
  <c r="Y16" i="14" a="1"/>
  <c r="X60" i="14" a="1"/>
  <c r="X104" i="14" a="1"/>
  <c r="X83" i="14" a="1"/>
  <c r="X25" i="14" a="1"/>
  <c r="Y217" i="14" a="1"/>
  <c r="Y211" i="14" a="1"/>
  <c r="X202" i="14" a="1"/>
  <c r="Y60" i="14" a="1"/>
  <c r="Y177" i="14" a="1"/>
  <c r="X198" i="14" a="1"/>
  <c r="X228" i="14" a="1"/>
  <c r="X50" i="14" a="1"/>
  <c r="Y13" i="14" a="1"/>
  <c r="Y83" i="14" a="1"/>
  <c r="Y12" i="14" a="1"/>
  <c r="X177" i="14" a="1"/>
  <c r="X209" i="14" a="1"/>
  <c r="X13" i="14" a="1"/>
  <c r="Y50" i="14" a="1"/>
  <c r="X46" i="14" a="1"/>
  <c r="X217" i="14" a="1"/>
  <c r="J211" i="14" l="1"/>
  <c r="I211" i="14"/>
  <c r="X211" i="14"/>
  <c r="AI211" i="14" s="1"/>
  <c r="Y211" i="14"/>
  <c r="AJ211" i="14" s="1"/>
  <c r="X83" i="14"/>
  <c r="X17" i="14"/>
  <c r="Y60" i="14"/>
  <c r="X12" i="14"/>
  <c r="X60" i="14"/>
  <c r="Y209" i="14"/>
  <c r="Y217" i="14"/>
  <c r="AJ217" i="14" s="1"/>
  <c r="Y151" i="14"/>
  <c r="Y193" i="14"/>
  <c r="Y202" i="14"/>
  <c r="X209" i="14"/>
  <c r="Y198" i="14"/>
  <c r="Y25" i="14"/>
  <c r="X16" i="14"/>
  <c r="X198" i="14"/>
  <c r="Y50" i="14"/>
  <c r="X177" i="14"/>
  <c r="X13" i="14"/>
  <c r="Y177" i="14"/>
  <c r="Y22" i="14"/>
  <c r="X104" i="14"/>
  <c r="X200" i="14"/>
  <c r="X71" i="14"/>
  <c r="Y223" i="14"/>
  <c r="X202" i="14"/>
  <c r="X152" i="14"/>
  <c r="Y46" i="14"/>
  <c r="X193" i="14"/>
  <c r="X228" i="14"/>
  <c r="X25" i="14"/>
  <c r="Y71" i="14"/>
  <c r="X217" i="14"/>
  <c r="Y17" i="14"/>
  <c r="Y228" i="14"/>
  <c r="Y13" i="14"/>
  <c r="Y12" i="14"/>
  <c r="Y104" i="14"/>
  <c r="X151" i="14"/>
  <c r="X22" i="14"/>
  <c r="X223" i="14"/>
  <c r="X50" i="14"/>
  <c r="X46" i="14"/>
  <c r="Y16" i="14"/>
  <c r="Y83" i="14"/>
  <c r="J83" i="14"/>
  <c r="J60" i="14"/>
  <c r="I228" i="14"/>
  <c r="M210" i="13"/>
  <c r="AG193" i="14"/>
  <c r="J12" i="14"/>
  <c r="AH12" i="14"/>
  <c r="J71" i="14"/>
  <c r="AH193" i="14"/>
  <c r="AG22" i="14"/>
  <c r="AH217" i="14"/>
  <c r="AG209" i="14"/>
  <c r="AH83" i="14"/>
  <c r="AG202" i="14"/>
  <c r="AG12" i="14"/>
  <c r="AH60" i="14"/>
  <c r="AH50" i="14"/>
  <c r="AH202" i="14"/>
  <c r="AG177" i="14"/>
  <c r="J202" i="14"/>
  <c r="AG200" i="14"/>
  <c r="AG152" i="14"/>
  <c r="AH152" i="14"/>
  <c r="AG25" i="14"/>
  <c r="AH71" i="14"/>
  <c r="AH198" i="14"/>
  <c r="AH13" i="14"/>
  <c r="AG104" i="14"/>
  <c r="AG17" i="14"/>
  <c r="AG50" i="14"/>
  <c r="AH209" i="14"/>
  <c r="AG13" i="14"/>
  <c r="AH228" i="14"/>
  <c r="AH104" i="14"/>
  <c r="AH151" i="14"/>
  <c r="AG228" i="14"/>
  <c r="AH46" i="14"/>
  <c r="AH16" i="14"/>
  <c r="AG16" i="14"/>
  <c r="AG46" i="14"/>
  <c r="AG217" i="14"/>
  <c r="AH25" i="14"/>
  <c r="AG198" i="14"/>
  <c r="AG223" i="14"/>
  <c r="AH200" i="14"/>
  <c r="J217" i="14"/>
  <c r="AH223" i="14"/>
  <c r="AH22" i="14"/>
  <c r="AG83" i="14"/>
  <c r="AG60" i="14"/>
  <c r="AH177" i="14"/>
  <c r="AH17" i="14"/>
  <c r="I17" i="14"/>
  <c r="J13" i="14"/>
  <c r="J50" i="14"/>
  <c r="J46" i="14"/>
  <c r="J200" i="14"/>
  <c r="J209" i="14"/>
  <c r="I198" i="14"/>
  <c r="J25" i="14"/>
  <c r="J198" i="14"/>
  <c r="J177" i="14"/>
  <c r="J17" i="14"/>
  <c r="I83" i="14"/>
  <c r="I60" i="14"/>
  <c r="I223" i="14"/>
  <c r="I46" i="14"/>
  <c r="J16" i="14"/>
  <c r="I12" i="14"/>
  <c r="I217" i="14"/>
  <c r="I202" i="14"/>
  <c r="I71" i="14"/>
  <c r="J104" i="14"/>
  <c r="J223" i="14"/>
  <c r="I151" i="14"/>
  <c r="I16" i="14"/>
  <c r="I104" i="14"/>
  <c r="J22" i="14"/>
  <c r="I209" i="14"/>
  <c r="J151" i="14"/>
  <c r="I50" i="14"/>
  <c r="J193" i="14"/>
  <c r="I193" i="14"/>
  <c r="I200" i="14"/>
  <c r="I25" i="14"/>
  <c r="I22" i="14"/>
  <c r="AG151" i="14"/>
  <c r="AG71" i="14"/>
  <c r="I152" i="14"/>
  <c r="I13" i="14"/>
  <c r="J152" i="14"/>
  <c r="J228" i="14"/>
  <c r="M216" i="13"/>
  <c r="I177" i="14"/>
  <c r="M201" i="13"/>
  <c r="M150" i="13"/>
  <c r="M22" i="13"/>
  <c r="M50" i="13"/>
  <c r="M46" i="13"/>
  <c r="M176" i="13"/>
  <c r="M222" i="13"/>
  <c r="M227" i="13"/>
  <c r="M83" i="13"/>
  <c r="M13" i="13"/>
  <c r="M71" i="13"/>
  <c r="M25" i="13"/>
  <c r="M17" i="13"/>
  <c r="M12" i="13"/>
  <c r="M60" i="13"/>
  <c r="M208" i="13"/>
  <c r="M197" i="13"/>
  <c r="M104" i="13"/>
  <c r="M192" i="13"/>
  <c r="M16" i="13"/>
  <c r="Z8" i="12"/>
  <c r="I104" i="11"/>
  <c r="M104" i="11"/>
  <c r="L104" i="11"/>
  <c r="Z83" i="14" a="1"/>
  <c r="Z223" i="14" a="1"/>
  <c r="Z22" i="14" a="1"/>
  <c r="Z177" i="14" a="1"/>
  <c r="Z228" i="14" a="1"/>
  <c r="Z13" i="14" a="1"/>
  <c r="Z71" i="14" a="1"/>
  <c r="Z16" i="14" a="1"/>
  <c r="Z217" i="14" a="1"/>
  <c r="Z211" i="14" a="1"/>
  <c r="Z50" i="14" a="1"/>
  <c r="Z198" i="14" a="1"/>
  <c r="Z202" i="14" a="1"/>
  <c r="Z104" i="14" a="1"/>
  <c r="Z46" i="14" a="1"/>
  <c r="Z17" i="14" a="1"/>
  <c r="Z151" i="14" a="1"/>
  <c r="Z209" i="14" a="1"/>
  <c r="Z60" i="14" a="1"/>
  <c r="Z193" i="14" a="1"/>
  <c r="Z12" i="14" a="1"/>
  <c r="Z25" i="14" a="1"/>
  <c r="Z211" i="14" l="1"/>
  <c r="AK211" i="14" s="1"/>
  <c r="K211" i="14"/>
  <c r="L211" i="14"/>
  <c r="L217" i="14"/>
  <c r="Z83" i="14"/>
  <c r="Z16" i="14"/>
  <c r="Z228" i="14"/>
  <c r="Z223" i="14"/>
  <c r="Z104" i="14"/>
  <c r="Z198" i="14"/>
  <c r="Z177" i="14"/>
  <c r="Z46" i="14"/>
  <c r="Z50" i="14"/>
  <c r="Z22" i="14"/>
  <c r="Z151" i="14"/>
  <c r="Z17" i="14"/>
  <c r="Z202" i="14"/>
  <c r="Z13" i="14"/>
  <c r="Z60" i="14"/>
  <c r="Z25" i="14"/>
  <c r="Z193" i="14"/>
  <c r="Z209" i="14"/>
  <c r="Z12" i="14"/>
  <c r="Z71" i="14"/>
  <c r="Z217" i="14"/>
  <c r="AK217" i="14" s="1"/>
  <c r="AI12" i="14"/>
  <c r="AI152" i="14"/>
  <c r="AI198" i="14"/>
  <c r="AI22" i="14"/>
  <c r="AI209" i="14"/>
  <c r="AI25" i="14"/>
  <c r="AI228" i="14"/>
  <c r="AI151" i="14"/>
  <c r="AJ60" i="14"/>
  <c r="AI104" i="14"/>
  <c r="AJ228" i="14"/>
  <c r="AJ104" i="14"/>
  <c r="AJ198" i="14"/>
  <c r="AJ22" i="14"/>
  <c r="AI223" i="14"/>
  <c r="AJ12" i="14"/>
  <c r="AJ151" i="14"/>
  <c r="AJ177" i="14"/>
  <c r="AI177" i="14"/>
  <c r="AJ202" i="14"/>
  <c r="AI193" i="14"/>
  <c r="AI16" i="14"/>
  <c r="AI50" i="14"/>
  <c r="AI17" i="14"/>
  <c r="AI60" i="14"/>
  <c r="AJ209" i="14"/>
  <c r="AJ83" i="14"/>
  <c r="AI217" i="14"/>
  <c r="AI202" i="14"/>
  <c r="AI13" i="14"/>
  <c r="AJ16" i="14"/>
  <c r="AJ71" i="14"/>
  <c r="AJ223" i="14"/>
  <c r="AI46" i="14"/>
  <c r="AJ46" i="14"/>
  <c r="AI71" i="14"/>
  <c r="AJ193" i="14"/>
  <c r="AJ17" i="14"/>
  <c r="AI200" i="14"/>
  <c r="AJ25" i="14"/>
  <c r="AI83" i="14"/>
  <c r="AJ50" i="14"/>
  <c r="AJ13" i="14"/>
  <c r="L228" i="14"/>
  <c r="L50" i="14"/>
  <c r="K16" i="14"/>
  <c r="L13" i="14"/>
  <c r="K83" i="14"/>
  <c r="K71" i="14"/>
  <c r="K60" i="14"/>
  <c r="L12" i="14"/>
  <c r="K177" i="14"/>
  <c r="L209" i="14"/>
  <c r="K12" i="14"/>
  <c r="K13" i="14"/>
  <c r="L193" i="14"/>
  <c r="L83" i="14"/>
  <c r="K200" i="14"/>
  <c r="L151" i="14"/>
  <c r="L177" i="14"/>
  <c r="L17" i="14"/>
  <c r="K202" i="14"/>
  <c r="K193" i="14"/>
  <c r="L60" i="14"/>
  <c r="L104" i="14"/>
  <c r="K223" i="14"/>
  <c r="L22" i="14"/>
  <c r="L202" i="14"/>
  <c r="K22" i="14"/>
  <c r="L198" i="14"/>
  <c r="K104" i="14"/>
  <c r="K50" i="14"/>
  <c r="L71" i="14"/>
  <c r="L16" i="14"/>
  <c r="K198" i="14"/>
  <c r="K209" i="14"/>
  <c r="L25" i="14"/>
  <c r="K25" i="14"/>
  <c r="K46" i="14"/>
  <c r="K151" i="14"/>
  <c r="K152" i="14"/>
  <c r="L223" i="14"/>
  <c r="L46" i="14"/>
  <c r="K228" i="14"/>
  <c r="K17" i="14"/>
  <c r="K217" i="14"/>
  <c r="M75" i="1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M211" i="14" l="1"/>
  <c r="M217" i="14"/>
  <c r="M83" i="14"/>
  <c r="AK50" i="14"/>
  <c r="AK17" i="14"/>
  <c r="AK198" i="14"/>
  <c r="AK12" i="14"/>
  <c r="AK22" i="14"/>
  <c r="AK83" i="14"/>
  <c r="AK223" i="14"/>
  <c r="AK60" i="14"/>
  <c r="AK228" i="14"/>
  <c r="AK151" i="14"/>
  <c r="AK104" i="14"/>
  <c r="AK16" i="14"/>
  <c r="AK177" i="14"/>
  <c r="AK13" i="14"/>
  <c r="AK71" i="14"/>
  <c r="AK209" i="14"/>
  <c r="AK193" i="14"/>
  <c r="AK25" i="14"/>
  <c r="AK202" i="14"/>
  <c r="AK46" i="14"/>
  <c r="M193" i="14"/>
  <c r="M60" i="14"/>
  <c r="M198" i="14"/>
  <c r="M228" i="14"/>
  <c r="M17" i="14"/>
  <c r="M22" i="14"/>
  <c r="M223" i="14"/>
  <c r="M202" i="14"/>
  <c r="M151" i="14"/>
  <c r="M46" i="14"/>
  <c r="M50" i="14"/>
  <c r="M25" i="14"/>
  <c r="M12" i="14"/>
  <c r="M177" i="14"/>
  <c r="M13" i="14"/>
  <c r="M71" i="14"/>
  <c r="M209" i="14"/>
  <c r="M104" i="14"/>
  <c r="M16" i="14"/>
  <c r="G27" i="10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U193" i="12" a="1"/>
  <c r="V179" i="12" a="1"/>
  <c r="W179" i="12" a="1"/>
  <c r="T230" i="12" a="1"/>
  <c r="X193" i="12" a="1"/>
  <c r="V230" i="12" a="1"/>
  <c r="X215" i="12" a="1"/>
  <c r="V215" i="12" a="1"/>
  <c r="T215" i="12" a="1"/>
  <c r="U230" i="12" a="1"/>
  <c r="X230" i="12" a="1"/>
  <c r="T179" i="12" a="1"/>
  <c r="U179" i="12" a="1"/>
  <c r="W215" i="12" a="1"/>
  <c r="W193" i="12" a="1"/>
  <c r="T193" i="12" a="1"/>
  <c r="X179" i="12" a="1"/>
  <c r="V193" i="12" a="1"/>
  <c r="W230" i="12" a="1"/>
  <c r="U215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W161" i="12" a="1"/>
  <c r="X96" i="12" a="1"/>
  <c r="V61" i="12" a="1"/>
  <c r="T96" i="12" a="1"/>
  <c r="Y87" i="12" a="1"/>
  <c r="U171" i="12" a="1"/>
  <c r="Y38" i="12" a="1"/>
  <c r="V71" i="12" a="1"/>
  <c r="W80" i="12" a="1"/>
  <c r="W38" i="12" a="1"/>
  <c r="Y131" i="12" a="1"/>
  <c r="X73" i="12" a="1"/>
  <c r="Z74" i="12" a="1"/>
  <c r="T80" i="12" a="1"/>
  <c r="U91" i="12" a="1"/>
  <c r="V77" i="12" a="1"/>
  <c r="T38" i="12" a="1"/>
  <c r="V82" i="12" a="1"/>
  <c r="Z301" i="12" a="1"/>
  <c r="V79" i="12" a="1"/>
  <c r="T117" i="12" a="1"/>
  <c r="U38" i="12" a="1"/>
  <c r="Z171" i="12" a="1"/>
  <c r="T100" i="12" a="1"/>
  <c r="Y91" i="12" a="1"/>
  <c r="Y108" i="12" a="1"/>
  <c r="W109" i="12" a="1"/>
  <c r="X125" i="12" a="1"/>
  <c r="W125" i="12" a="1"/>
  <c r="Y82" i="12" a="1"/>
  <c r="Y171" i="12" a="1"/>
  <c r="T161" i="12" a="1"/>
  <c r="X80" i="12" a="1"/>
  <c r="U85" i="12" a="1"/>
  <c r="Y179" i="12" a="1"/>
  <c r="T69" i="12" a="1"/>
  <c r="X70" i="12" a="1"/>
  <c r="U301" i="12" a="1"/>
  <c r="Y109" i="12" a="1"/>
  <c r="U302" i="12" a="1"/>
  <c r="W68" i="12" a="1"/>
  <c r="W89" i="12" a="1"/>
  <c r="V86" i="12" a="1"/>
  <c r="T125" i="12" a="1"/>
  <c r="U102" i="12" a="1"/>
  <c r="U167" i="12" a="1"/>
  <c r="Y12" i="12" a="1"/>
  <c r="Y86" i="12" a="1"/>
  <c r="W84" i="12" a="1"/>
  <c r="V81" i="12" a="1"/>
  <c r="T76" i="12" a="1"/>
  <c r="T84" i="12" a="1"/>
  <c r="T302" i="12" a="1"/>
  <c r="W93" i="12" a="1"/>
  <c r="X102" i="12" a="1"/>
  <c r="V93" i="12" a="1"/>
  <c r="T90" i="12" a="1"/>
  <c r="W83" i="12" a="1"/>
  <c r="AA302" i="12" a="1"/>
  <c r="V80" i="12" a="1"/>
  <c r="X69" i="12" a="1"/>
  <c r="W98" i="12" a="1"/>
  <c r="U66" i="12" a="1"/>
  <c r="W92" i="12" a="1"/>
  <c r="V65" i="12" a="1"/>
  <c r="T81" i="12" a="1"/>
  <c r="X302" i="12" a="1"/>
  <c r="V94" i="12" a="1"/>
  <c r="T73" i="12" a="1"/>
  <c r="U74" i="12" a="1"/>
  <c r="X38" i="12" a="1"/>
  <c r="U92" i="12" a="1"/>
  <c r="W86" i="12" a="1"/>
  <c r="X109" i="12" a="1"/>
  <c r="Z102" i="12" a="1"/>
  <c r="Y37" i="12" a="1"/>
  <c r="V72" i="12" a="1"/>
  <c r="V151" i="12" a="1"/>
  <c r="X72" i="12" a="1"/>
  <c r="W37" i="12" a="1"/>
  <c r="Z215" i="12" a="1"/>
  <c r="U101" i="12" a="1"/>
  <c r="T68" i="12" a="1"/>
  <c r="X117" i="12" a="1"/>
  <c r="T82" i="12" a="1"/>
  <c r="V87" i="12" a="1"/>
  <c r="Z131" i="12" a="1"/>
  <c r="W87" i="12" a="1"/>
  <c r="W74" i="12" a="1"/>
  <c r="Z82" i="12" a="1"/>
  <c r="Z109" i="12" a="1"/>
  <c r="U61" i="12" a="1"/>
  <c r="U108" i="12" a="1"/>
  <c r="W167" i="12" a="1"/>
  <c r="W171" i="12" a="1"/>
  <c r="X82" i="12" a="1"/>
  <c r="X93" i="12" a="1"/>
  <c r="V85" i="12" a="1"/>
  <c r="V167" i="12" a="1"/>
  <c r="U80" i="12" a="1"/>
  <c r="U97" i="12" a="1"/>
  <c r="Y301" i="12" a="1"/>
  <c r="X167" i="12" a="1"/>
  <c r="V97" i="12" a="1"/>
  <c r="V76" i="12" a="1"/>
  <c r="Z37" i="12" a="1"/>
  <c r="U90" i="12" a="1"/>
  <c r="Y215" i="12" a="1"/>
  <c r="U86" i="12" a="1"/>
  <c r="T72" i="12" a="1"/>
  <c r="T151" i="12" a="1"/>
  <c r="T70" i="12" a="1"/>
  <c r="W150" i="8" a="1"/>
  <c r="T109" i="12" a="1"/>
  <c r="U93" i="12" a="1"/>
  <c r="T89" i="12" a="1"/>
  <c r="X37" i="12" a="1"/>
  <c r="W102" i="12" a="1"/>
  <c r="W77" i="12" a="1"/>
  <c r="T102" i="12" a="1"/>
  <c r="U71" i="12" a="1"/>
  <c r="T94" i="12" a="1"/>
  <c r="W73" i="12" a="1"/>
  <c r="W127" i="12" a="1"/>
  <c r="U12" i="12" a="1"/>
  <c r="U95" i="12" a="1"/>
  <c r="T285" i="12" a="1"/>
  <c r="W108" i="12" a="1"/>
  <c r="X65" i="12" a="1"/>
  <c r="V83" i="12" a="1"/>
  <c r="W97" i="12" a="1"/>
  <c r="X78" i="12" a="1"/>
  <c r="V102" i="12" a="1"/>
  <c r="U99" i="12" a="1"/>
  <c r="V91" i="12" a="1"/>
  <c r="W85" i="12" a="1"/>
  <c r="W100" i="12" a="1"/>
  <c r="V89" i="12" a="1"/>
  <c r="Z127" i="12" a="1"/>
  <c r="Y79" i="12" a="1"/>
  <c r="T171" i="12" a="1"/>
  <c r="W302" i="12" a="1"/>
  <c r="Z150" i="8" a="1"/>
  <c r="V100" i="12" a="1"/>
  <c r="X98" i="12" a="1"/>
  <c r="W301" i="12" a="1"/>
  <c r="V69" i="12" a="1"/>
  <c r="U109" i="12" a="1"/>
  <c r="T91" i="12" a="1"/>
  <c r="X12" i="12" a="1"/>
  <c r="V98" i="12" a="1"/>
  <c r="W151" i="12" a="1"/>
  <c r="T83" i="12" a="1"/>
  <c r="X97" i="12" a="1"/>
  <c r="T37" i="12" a="1"/>
  <c r="X74" i="12" a="1"/>
  <c r="X91" i="12" a="1"/>
  <c r="X99" i="12" a="1"/>
  <c r="Y150" i="8" a="1"/>
  <c r="U82" i="12" a="1"/>
  <c r="U96" i="12" a="1"/>
  <c r="W70" i="12" a="1"/>
  <c r="Z86" i="12" a="1"/>
  <c r="Z302" i="12" a="1"/>
  <c r="U70" i="12" a="1"/>
  <c r="T61" i="12" a="1"/>
  <c r="X90" i="12" a="1"/>
  <c r="X94" i="12" a="1"/>
  <c r="W101" i="12" a="1"/>
  <c r="T150" i="8" a="1"/>
  <c r="Z38" i="12" a="1"/>
  <c r="U83" i="12" a="1"/>
  <c r="Z91" i="12" a="1"/>
  <c r="Y167" i="12" a="1"/>
  <c r="U37" i="12" a="1"/>
  <c r="T77" i="12" a="1"/>
  <c r="Y201" i="12" a="1"/>
  <c r="U73" i="12" a="1"/>
  <c r="T108" i="12" a="1"/>
  <c r="V68" i="12" a="1"/>
  <c r="Y161" i="12" a="1"/>
  <c r="V161" i="12" a="1"/>
  <c r="Z117" i="12" a="1"/>
  <c r="V78" i="12" a="1"/>
  <c r="X171" i="12" a="1"/>
  <c r="X92" i="12" a="1"/>
  <c r="V99" i="12" a="1"/>
  <c r="U79" i="12" a="1"/>
  <c r="V125" i="12" a="1"/>
  <c r="U76" i="12" a="1"/>
  <c r="Y127" i="12" a="1"/>
  <c r="Y102" i="12" a="1"/>
  <c r="Y74" i="12" a="1"/>
  <c r="W12" i="12" a="1"/>
  <c r="U77" i="12" a="1"/>
  <c r="X87" i="12" a="1"/>
  <c r="Z161" i="12" a="1"/>
  <c r="Z108" i="12" a="1"/>
  <c r="T95" i="12" a="1"/>
  <c r="Z79" i="12" a="1"/>
  <c r="Y117" i="12" a="1"/>
  <c r="V70" i="12" a="1"/>
  <c r="W78" i="12" a="1"/>
  <c r="U87" i="12" a="1"/>
  <c r="T97" i="12" a="1"/>
  <c r="X83" i="12" a="1"/>
  <c r="W79" i="12" a="1"/>
  <c r="X77" i="12" a="1"/>
  <c r="T66" i="12" a="1"/>
  <c r="V171" i="12" a="1"/>
  <c r="X71" i="12" a="1"/>
  <c r="X84" i="12" a="1"/>
  <c r="T79" i="12" a="1"/>
  <c r="X127" i="12" a="1"/>
  <c r="T85" i="12" a="1"/>
  <c r="U84" i="12" a="1"/>
  <c r="T12" i="12" a="1"/>
  <c r="X151" i="12" a="1"/>
  <c r="X101" i="12" a="1"/>
  <c r="W91" i="12" a="1"/>
  <c r="T167" i="12" a="1"/>
  <c r="W65" i="12" a="1"/>
  <c r="Z179" i="12" a="1"/>
  <c r="V74" i="12" a="1"/>
  <c r="V12" i="12" a="1"/>
  <c r="W90" i="12" a="1"/>
  <c r="T93" i="12" a="1"/>
  <c r="T87" i="12" a="1"/>
  <c r="Z12" i="12" a="1"/>
  <c r="U89" i="12" a="1"/>
  <c r="V302" i="12" a="1"/>
  <c r="U150" i="8" a="1"/>
  <c r="V37" i="12" a="1"/>
  <c r="X86" i="12" a="1"/>
  <c r="W96" i="12" a="1"/>
  <c r="V301" i="12" a="1"/>
  <c r="V101" i="12" a="1"/>
  <c r="T99" i="12" a="1"/>
  <c r="X89" i="12" a="1"/>
  <c r="U161" i="12" a="1"/>
  <c r="U65" i="12" a="1"/>
  <c r="V66" i="12" a="1"/>
  <c r="U81" i="12" a="1"/>
  <c r="X150" i="8" a="1"/>
  <c r="X161" i="12" a="1"/>
  <c r="U68" i="12" a="1"/>
  <c r="U78" i="12" a="1"/>
  <c r="U94" i="12" a="1"/>
  <c r="V108" i="12" a="1"/>
  <c r="Y151" i="12" a="1"/>
  <c r="AA301" i="12" a="1"/>
  <c r="X95" i="12" a="1"/>
  <c r="W71" i="12" a="1"/>
  <c r="Z167" i="12" a="1"/>
  <c r="T74" i="12" a="1"/>
  <c r="Z201" i="12" a="1"/>
  <c r="Z69" i="12" a="1"/>
  <c r="W81" i="12" a="1"/>
  <c r="T78" i="12" a="1"/>
  <c r="T303" i="12" a="1"/>
  <c r="Y69" i="12" a="1"/>
  <c r="T71" i="12" a="1"/>
  <c r="X301" i="12" a="1"/>
  <c r="V96" i="12" a="1"/>
  <c r="X108" i="12" a="1"/>
  <c r="X79" i="12" a="1"/>
  <c r="V92" i="12" a="1"/>
  <c r="Y302" i="12" a="1"/>
  <c r="V90" i="12" a="1"/>
  <c r="U72" i="12" a="1"/>
  <c r="T86" i="12" a="1"/>
  <c r="W76" i="12" a="1"/>
  <c r="T98" i="12" a="1"/>
  <c r="V95" i="12" a="1"/>
  <c r="V84" i="12" a="1"/>
  <c r="T92" i="12" a="1"/>
  <c r="U117" i="12" a="1"/>
  <c r="U69" i="12" a="1"/>
  <c r="W117" i="12" a="1"/>
  <c r="T301" i="12" a="1"/>
  <c r="X85" i="12" a="1"/>
  <c r="T127" i="12" a="1"/>
  <c r="W69" i="12" a="1"/>
  <c r="W99" i="12" a="1"/>
  <c r="V38" i="12" a="1"/>
  <c r="V73" i="12" a="1"/>
  <c r="V117" i="12" a="1"/>
  <c r="W95" i="12" a="1"/>
  <c r="W82" i="12" a="1"/>
  <c r="V109" i="12" a="1"/>
  <c r="U100" i="12" a="1"/>
  <c r="T101" i="12" a="1"/>
  <c r="U125" i="12" a="1"/>
  <c r="W72" i="12" a="1"/>
  <c r="U151" i="12" a="1"/>
  <c r="T65" i="12" a="1"/>
  <c r="V127" i="12" a="1"/>
  <c r="W94" i="12" a="1"/>
  <c r="V150" i="8" a="1"/>
  <c r="U127" i="12" a="1"/>
  <c r="U98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AJ36" i="13" l="1"/>
  <c r="AK36" i="13"/>
  <c r="AI36" i="13"/>
  <c r="AH36" i="13"/>
  <c r="AG36" i="13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U102" i="13" a="1"/>
  <c r="V109" i="13" a="1"/>
  <c r="V80" i="13" a="1"/>
  <c r="Y109" i="13" a="1"/>
  <c r="U191" i="13" a="1"/>
  <c r="W35" i="13" a="1"/>
  <c r="V62" i="13" a="1"/>
  <c r="V61" i="13" a="1"/>
  <c r="V91" i="13" a="1"/>
  <c r="W34" i="13" a="1"/>
  <c r="X74" i="13" a="1"/>
  <c r="V139" i="7" a="1"/>
  <c r="T180" i="13" a="1"/>
  <c r="V96" i="13" a="1"/>
  <c r="U74" i="13" a="1"/>
  <c r="T82" i="13" a="1"/>
  <c r="X96" i="13" a="1"/>
  <c r="U85" i="13" a="1"/>
  <c r="X81" i="13" a="1"/>
  <c r="T85" i="13" a="1"/>
  <c r="V34" i="13" a="1"/>
  <c r="V162" i="13" a="1"/>
  <c r="U68" i="13" a="1"/>
  <c r="W86" i="13" a="1"/>
  <c r="T96" i="13" a="1"/>
  <c r="Y303" i="13" a="1"/>
  <c r="W91" i="13" a="1"/>
  <c r="W69" i="13" a="1"/>
  <c r="U214" i="13" a="1"/>
  <c r="T127" i="13" a="1"/>
  <c r="T95" i="13" a="1"/>
  <c r="U94" i="13" a="1"/>
  <c r="W127" i="13" a="1"/>
  <c r="V64" i="13" a="1"/>
  <c r="W94" i="13" a="1"/>
  <c r="V148" i="13" a="1"/>
  <c r="X86" i="13" a="1"/>
  <c r="X82" i="13" a="1"/>
  <c r="T84" i="13" a="1"/>
  <c r="V65" i="13" a="1"/>
  <c r="T78" i="13" a="1"/>
  <c r="Z74" i="13" a="1"/>
  <c r="T87" i="13" a="1"/>
  <c r="U61" i="13" a="1"/>
  <c r="Z139" i="7" a="1"/>
  <c r="Z214" i="13" a="1"/>
  <c r="W75" i="13" a="1"/>
  <c r="V93" i="13" a="1"/>
  <c r="T93" i="13" a="1"/>
  <c r="T73" i="13" a="1"/>
  <c r="W148" i="13" a="1"/>
  <c r="X89" i="13" a="1"/>
  <c r="W168" i="13" a="1"/>
  <c r="W76" i="13" a="1"/>
  <c r="T101" i="13" a="1"/>
  <c r="U87" i="13" a="1"/>
  <c r="X80" i="13" a="1"/>
  <c r="V122" i="13" a="1"/>
  <c r="V70" i="13" a="1"/>
  <c r="V72" i="13" a="1"/>
  <c r="Y180" i="13" a="1"/>
  <c r="U81" i="13" a="1"/>
  <c r="T69" i="13" a="1"/>
  <c r="W92" i="13" a="1"/>
  <c r="T119" i="13" a="1"/>
  <c r="U65" i="13" a="1"/>
  <c r="V85" i="13" a="1"/>
  <c r="V78" i="13" a="1"/>
  <c r="T148" i="13" a="1"/>
  <c r="Z77" i="13" a="1"/>
  <c r="U62" i="13" a="1"/>
  <c r="X119" i="13" a="1"/>
  <c r="T79" i="13" a="1"/>
  <c r="U139" i="7" a="1"/>
  <c r="Y74" i="13" a="1"/>
  <c r="W95" i="13" a="1"/>
  <c r="V79" i="13" a="1"/>
  <c r="T70" i="13" a="1"/>
  <c r="T303" i="13" a="1"/>
  <c r="T34" i="13" a="1"/>
  <c r="Z221" i="13" a="1"/>
  <c r="U79" i="13" a="1"/>
  <c r="W109" i="13" a="1"/>
  <c r="Y162" i="13" a="1"/>
  <c r="V77" i="13" a="1"/>
  <c r="U119" i="13" a="1"/>
  <c r="V76" i="13" a="1"/>
  <c r="W87" i="13" a="1"/>
  <c r="Y168" i="13" a="1"/>
  <c r="V74" i="13" a="1"/>
  <c r="X180" i="13" a="1"/>
  <c r="U75" i="13" a="1"/>
  <c r="V102" i="13" a="1"/>
  <c r="Y82" i="13" a="1"/>
  <c r="V101" i="13" a="1"/>
  <c r="U93" i="13" a="1"/>
  <c r="W65" i="13" a="1"/>
  <c r="W102" i="13" a="1"/>
  <c r="Z109" i="13" a="1"/>
  <c r="T191" i="13" a="1"/>
  <c r="X68" i="13" a="1"/>
  <c r="V63" i="13" a="1"/>
  <c r="W78" i="13" a="1"/>
  <c r="V82" i="13" a="1"/>
  <c r="U89" i="13" a="1"/>
  <c r="V303" i="13" a="1"/>
  <c r="X122" i="13" a="1"/>
  <c r="T11" i="13" a="1"/>
  <c r="T109" i="13" a="1"/>
  <c r="U66" i="13" a="1"/>
  <c r="T214" i="13" a="1"/>
  <c r="U77" i="13" a="1"/>
  <c r="T80" i="13" a="1"/>
  <c r="Y34" i="13" a="1"/>
  <c r="T61" i="13" a="1"/>
  <c r="Y77" i="13" a="1"/>
  <c r="W81" i="13" a="1"/>
  <c r="T162" i="13" a="1"/>
  <c r="Y86" i="13" a="1"/>
  <c r="U11" i="13" a="1"/>
  <c r="W63" i="13" a="1"/>
  <c r="U73" i="13" a="1"/>
  <c r="X90" i="13" a="1"/>
  <c r="Y102" i="13" a="1"/>
  <c r="Z102" i="13" a="1"/>
  <c r="T72" i="13" a="1"/>
  <c r="V87" i="13" a="1"/>
  <c r="X34" i="13" a="1"/>
  <c r="V119" i="13" a="1"/>
  <c r="W84" i="13" a="1"/>
  <c r="X63" i="13" a="1"/>
  <c r="T62" i="13" a="1"/>
  <c r="V86" i="13" a="1"/>
  <c r="T122" i="13" a="1"/>
  <c r="V66" i="13" a="1"/>
  <c r="X66" i="13" a="1"/>
  <c r="T221" i="13" a="1"/>
  <c r="U91" i="13" a="1"/>
  <c r="T67" i="13" a="1"/>
  <c r="W67" i="13" a="1"/>
  <c r="X75" i="13" a="1"/>
  <c r="W66" i="13" a="1"/>
  <c r="X168" i="13" a="1"/>
  <c r="Z127" i="13" a="1"/>
  <c r="V95" i="13" a="1"/>
  <c r="X11" i="13" a="1"/>
  <c r="X65" i="13" a="1"/>
  <c r="V168" i="13" a="1"/>
  <c r="X303" i="13" a="1"/>
  <c r="U92" i="13" a="1"/>
  <c r="T304" i="13" a="1"/>
  <c r="W119" i="13" a="1"/>
  <c r="W303" i="13" a="1"/>
  <c r="T168" i="13" a="1"/>
  <c r="T63" i="13" a="1"/>
  <c r="V67" i="13" a="1"/>
  <c r="Z162" i="13" a="1"/>
  <c r="X102" i="13" a="1"/>
  <c r="W72" i="13" a="1"/>
  <c r="U303" i="13" a="1"/>
  <c r="X87" i="13" a="1"/>
  <c r="T139" i="7" a="1"/>
  <c r="X61" i="13" a="1"/>
  <c r="T64" i="13" a="1"/>
  <c r="V214" i="13" a="1"/>
  <c r="W61" i="13" a="1"/>
  <c r="U95" i="13" a="1"/>
  <c r="V75" i="13" a="1"/>
  <c r="Y221" i="13" a="1"/>
  <c r="T92" i="13" a="1"/>
  <c r="T77" i="13" a="1"/>
  <c r="W93" i="13" a="1"/>
  <c r="U127" i="13" a="1"/>
  <c r="X214" i="13" a="1"/>
  <c r="W64" i="13" a="1"/>
  <c r="V68" i="13" a="1"/>
  <c r="U122" i="13" a="1"/>
  <c r="V81" i="13" a="1"/>
  <c r="AA303" i="13" a="1"/>
  <c r="U86" i="13" a="1"/>
  <c r="W221" i="13" a="1"/>
  <c r="Y199" i="13" a="1"/>
  <c r="U84" i="13" a="1"/>
  <c r="Y35" i="13" a="1"/>
  <c r="W70" i="13" a="1"/>
  <c r="T57" i="13" a="1"/>
  <c r="X91" i="13" a="1"/>
  <c r="W89" i="13" a="1"/>
  <c r="W77" i="13" a="1"/>
  <c r="V69" i="13" a="1"/>
  <c r="Y122" i="13" a="1"/>
  <c r="Z70" i="13" a="1"/>
  <c r="Z101" i="13" a="1"/>
  <c r="T287" i="13" a="1"/>
  <c r="U162" i="13" a="1"/>
  <c r="Z34" i="13" a="1"/>
  <c r="W96" i="13" a="1"/>
  <c r="Z122" i="13" a="1"/>
  <c r="Y127" i="13" a="1"/>
  <c r="Z11" i="13" a="1"/>
  <c r="W74" i="13" a="1"/>
  <c r="V191" i="13" a="1"/>
  <c r="W191" i="13" a="1"/>
  <c r="U96" i="13" a="1"/>
  <c r="X70" i="13" a="1"/>
  <c r="W180" i="13" a="1"/>
  <c r="Z65" i="13" a="1"/>
  <c r="X191" i="13" a="1"/>
  <c r="U63" i="13" a="1"/>
  <c r="W79" i="13" a="1"/>
  <c r="W80" i="13" a="1"/>
  <c r="U34" i="13" a="1"/>
  <c r="U80" i="13" a="1"/>
  <c r="X95" i="13" a="1"/>
  <c r="T76" i="13" a="1"/>
  <c r="U69" i="13" a="1"/>
  <c r="U35" i="13" a="1"/>
  <c r="Z199" i="13" a="1"/>
  <c r="W68" i="13" a="1"/>
  <c r="X139" i="7" a="1"/>
  <c r="W11" i="13" a="1"/>
  <c r="X101" i="13" a="1"/>
  <c r="T91" i="13" a="1"/>
  <c r="Z168" i="13" a="1"/>
  <c r="T102" i="13" a="1"/>
  <c r="T94" i="13" a="1"/>
  <c r="Y148" i="13" a="1"/>
  <c r="U67" i="13" a="1"/>
  <c r="W139" i="7" a="1"/>
  <c r="U70" i="13" a="1"/>
  <c r="V90" i="13" a="1"/>
  <c r="Z180" i="13" a="1"/>
  <c r="X93" i="13" a="1"/>
  <c r="U72" i="13" a="1"/>
  <c r="W82" i="13" a="1"/>
  <c r="V73" i="13" a="1"/>
  <c r="V127" i="13" a="1"/>
  <c r="U180" i="13" a="1"/>
  <c r="X221" i="13" a="1"/>
  <c r="Y65" i="13" a="1"/>
  <c r="X77" i="13" a="1"/>
  <c r="Y11" i="13" a="1"/>
  <c r="U109" i="13" a="1"/>
  <c r="Y81" i="13" a="1"/>
  <c r="T89" i="13" a="1"/>
  <c r="U82" i="13" a="1"/>
  <c r="V57" i="13" a="1"/>
  <c r="V84" i="13" a="1"/>
  <c r="V92" i="13" a="1"/>
  <c r="U78" i="13" a="1"/>
  <c r="T81" i="13" a="1"/>
  <c r="Z81" i="13" a="1"/>
  <c r="X72" i="13" a="1"/>
  <c r="X162" i="13" a="1"/>
  <c r="T160" i="10" a="1"/>
  <c r="Z303" i="13" a="1"/>
  <c r="Z96" i="13" a="1"/>
  <c r="X109" i="13" a="1"/>
  <c r="Y101" i="13" a="1"/>
  <c r="X148" i="13" a="1"/>
  <c r="T75" i="13" a="1"/>
  <c r="W85" i="13" a="1"/>
  <c r="U64" i="13" a="1"/>
  <c r="X92" i="13" a="1"/>
  <c r="T86" i="13" a="1"/>
  <c r="X67" i="13" a="1"/>
  <c r="Y139" i="7" a="1"/>
  <c r="V180" i="13" a="1"/>
  <c r="U148" i="13" a="1"/>
  <c r="T65" i="13" a="1"/>
  <c r="W101" i="13" a="1"/>
  <c r="V221" i="13" a="1"/>
  <c r="W122" i="13" a="1"/>
  <c r="X69" i="13" a="1"/>
  <c r="X78" i="13" a="1"/>
  <c r="U221" i="13" a="1"/>
  <c r="U57" i="13" a="1"/>
  <c r="W214" i="13" a="1"/>
  <c r="X79" i="13" a="1"/>
  <c r="T90" i="13" a="1"/>
  <c r="Y214" i="13" a="1"/>
  <c r="W73" i="13" a="1"/>
  <c r="Y70" i="13" a="1"/>
  <c r="X35" i="13" a="1"/>
  <c r="X85" i="13" a="1"/>
  <c r="T35" i="13" a="1"/>
  <c r="T66" i="13" a="1"/>
  <c r="X73" i="13" a="1"/>
  <c r="Y96" i="13" a="1"/>
  <c r="Z35" i="13" a="1"/>
  <c r="T74" i="13" a="1"/>
  <c r="U168" i="13" a="1"/>
  <c r="T68" i="13" a="1"/>
  <c r="X127" i="13" a="1"/>
  <c r="V11" i="13" a="1"/>
  <c r="U101" i="13" a="1"/>
  <c r="X84" i="13" a="1"/>
  <c r="W90" i="13" a="1"/>
  <c r="Z86" i="13" a="1"/>
  <c r="U76" i="13" a="1"/>
  <c r="V94" i="13" a="1"/>
  <c r="V35" i="13" a="1"/>
  <c r="W162" i="13" a="1"/>
  <c r="V89" i="13" a="1"/>
  <c r="U90" i="13" a="1"/>
  <c r="Z11" i="13" l="1"/>
  <c r="AK11" i="13" s="1"/>
  <c r="Y35" i="13"/>
  <c r="AJ35" i="13" s="1"/>
  <c r="U72" i="13"/>
  <c r="AF72" i="13" s="1"/>
  <c r="T86" i="13"/>
  <c r="AE86" i="13" s="1"/>
  <c r="X81" i="13"/>
  <c r="AI81" i="13" s="1"/>
  <c r="Y34" i="13"/>
  <c r="AJ34" i="13" s="1"/>
  <c r="X66" i="13"/>
  <c r="AI66" i="13" s="1"/>
  <c r="V65" i="13"/>
  <c r="AG65" i="13" s="1"/>
  <c r="Z303" i="13"/>
  <c r="T57" i="13"/>
  <c r="AE57" i="13" s="1"/>
  <c r="X92" i="13"/>
  <c r="AI92" i="13" s="1"/>
  <c r="Y199" i="13"/>
  <c r="AJ199" i="13" s="1"/>
  <c r="V162" i="13"/>
  <c r="AG162" i="13" s="1"/>
  <c r="V91" i="13"/>
  <c r="AG91" i="13" s="1"/>
  <c r="W191" i="13"/>
  <c r="AH191" i="13" s="1"/>
  <c r="T96" i="13"/>
  <c r="G96" i="13" s="1"/>
  <c r="V73" i="13"/>
  <c r="AG73" i="13" s="1"/>
  <c r="T66" i="13"/>
  <c r="AE66" i="13" s="1"/>
  <c r="V87" i="13"/>
  <c r="AG87" i="13" s="1"/>
  <c r="U78" i="13"/>
  <c r="AF78" i="13" s="1"/>
  <c r="X34" i="13"/>
  <c r="AI34" i="13" s="1"/>
  <c r="X168" i="13"/>
  <c r="AI168" i="13" s="1"/>
  <c r="V81" i="13"/>
  <c r="AG81" i="13" s="1"/>
  <c r="V102" i="13"/>
  <c r="AG102" i="13" s="1"/>
  <c r="Y77" i="13"/>
  <c r="AJ77" i="13" s="1"/>
  <c r="T304" i="13"/>
  <c r="U101" i="13"/>
  <c r="H101" i="13" s="1"/>
  <c r="U91" i="13"/>
  <c r="H91" i="13" s="1"/>
  <c r="W34" i="13"/>
  <c r="AH34" i="13" s="1"/>
  <c r="U92" i="13"/>
  <c r="AF92" i="13" s="1"/>
  <c r="V75" i="13"/>
  <c r="AG75" i="13" s="1"/>
  <c r="X91" i="13"/>
  <c r="AI91" i="13" s="1"/>
  <c r="Y101" i="13"/>
  <c r="AJ101" i="13" s="1"/>
  <c r="U89" i="13"/>
  <c r="H89" i="13" s="1"/>
  <c r="U168" i="13"/>
  <c r="H168" i="13" s="1"/>
  <c r="W109" i="13"/>
  <c r="AH109" i="13" s="1"/>
  <c r="U87" i="13"/>
  <c r="H87" i="13" s="1"/>
  <c r="X65" i="13"/>
  <c r="AI65" i="13" s="1"/>
  <c r="V148" i="13"/>
  <c r="AG148" i="13" s="1"/>
  <c r="X72" i="13"/>
  <c r="AI72" i="13" s="1"/>
  <c r="W95" i="13"/>
  <c r="AH95" i="13" s="1"/>
  <c r="U81" i="13"/>
  <c r="AF81" i="13" s="1"/>
  <c r="W61" i="13"/>
  <c r="AH61" i="13" s="1"/>
  <c r="T76" i="13"/>
  <c r="G76" i="13" s="1"/>
  <c r="U79" i="13"/>
  <c r="AF79" i="13" s="1"/>
  <c r="V119" i="13"/>
  <c r="AG119" i="13" s="1"/>
  <c r="T168" i="13"/>
  <c r="AE168" i="13" s="1"/>
  <c r="W93" i="13"/>
  <c r="AH93" i="13" s="1"/>
  <c r="X75" i="13"/>
  <c r="AI75" i="13" s="1"/>
  <c r="V168" i="13"/>
  <c r="AG168" i="13" s="1"/>
  <c r="T74" i="13"/>
  <c r="AE74" i="13" s="1"/>
  <c r="W78" i="13"/>
  <c r="AH78" i="13" s="1"/>
  <c r="T11" i="13"/>
  <c r="AE11" i="13" s="1"/>
  <c r="T119" i="13"/>
  <c r="AE119" i="13" s="1"/>
  <c r="Z96" i="13"/>
  <c r="AK96" i="13" s="1"/>
  <c r="W84" i="13"/>
  <c r="AH84" i="13" s="1"/>
  <c r="U70" i="13"/>
  <c r="H70" i="13" s="1"/>
  <c r="Z180" i="13"/>
  <c r="AK180" i="13" s="1"/>
  <c r="T303" i="13"/>
  <c r="Z81" i="13"/>
  <c r="AK81" i="13" s="1"/>
  <c r="U96" i="13"/>
  <c r="H96" i="13" s="1"/>
  <c r="V127" i="13"/>
  <c r="AG127" i="13" s="1"/>
  <c r="X127" i="13"/>
  <c r="AI127" i="13" s="1"/>
  <c r="W101" i="13"/>
  <c r="AH101" i="13" s="1"/>
  <c r="Y81" i="13"/>
  <c r="AJ81" i="13" s="1"/>
  <c r="U84" i="13"/>
  <c r="AF84" i="13" s="1"/>
  <c r="X35" i="13"/>
  <c r="AI35" i="13" s="1"/>
  <c r="W81" i="13"/>
  <c r="AH81" i="13" s="1"/>
  <c r="T95" i="13"/>
  <c r="G95" i="13" s="1"/>
  <c r="Z109" i="13"/>
  <c r="AK109" i="13" s="1"/>
  <c r="X95" i="13"/>
  <c r="AI95" i="13" s="1"/>
  <c r="Z214" i="13"/>
  <c r="AK214" i="13" s="1"/>
  <c r="Y168" i="13"/>
  <c r="AJ168" i="13" s="1"/>
  <c r="W77" i="13"/>
  <c r="AH77" i="13" s="1"/>
  <c r="T102" i="13"/>
  <c r="G102" i="13" s="1"/>
  <c r="X102" i="13"/>
  <c r="AI102" i="13" s="1"/>
  <c r="T214" i="13"/>
  <c r="AE214" i="13" s="1"/>
  <c r="U85" i="13"/>
  <c r="H85" i="13" s="1"/>
  <c r="W127" i="13"/>
  <c r="AH127" i="13" s="1"/>
  <c r="U35" i="13"/>
  <c r="H35" i="13" s="1"/>
  <c r="U162" i="13"/>
  <c r="AF162" i="13" s="1"/>
  <c r="U148" i="13"/>
  <c r="AF148" i="13" s="1"/>
  <c r="U64" i="13"/>
  <c r="AF64" i="13" s="1"/>
  <c r="X70" i="13"/>
  <c r="AI70" i="13" s="1"/>
  <c r="T109" i="13"/>
  <c r="G109" i="13" s="1"/>
  <c r="Y162" i="13"/>
  <c r="AJ162" i="13" s="1"/>
  <c r="X11" i="13"/>
  <c r="AI11" i="13" s="1"/>
  <c r="X101" i="13"/>
  <c r="AI101" i="13" s="1"/>
  <c r="T93" i="13"/>
  <c r="AE93" i="13" s="1"/>
  <c r="U109" i="13"/>
  <c r="AF109" i="13" s="1"/>
  <c r="Y127" i="13"/>
  <c r="W122" i="13"/>
  <c r="AH122" i="13" s="1"/>
  <c r="T69" i="13"/>
  <c r="AE69" i="13" s="1"/>
  <c r="T84" i="13"/>
  <c r="G84" i="13" s="1"/>
  <c r="T63" i="13"/>
  <c r="G63" i="13" s="1"/>
  <c r="U80" i="13"/>
  <c r="H80" i="13" s="1"/>
  <c r="V85" i="13"/>
  <c r="AG85" i="13" s="1"/>
  <c r="W76" i="13"/>
  <c r="AH76" i="13" s="1"/>
  <c r="W85" i="13"/>
  <c r="AH85" i="13" s="1"/>
  <c r="W65" i="13"/>
  <c r="AH65" i="13" s="1"/>
  <c r="W94" i="13"/>
  <c r="AH94" i="13" s="1"/>
  <c r="T79" i="13"/>
  <c r="AE79" i="13" s="1"/>
  <c r="T62" i="13"/>
  <c r="G62" i="13" s="1"/>
  <c r="V67" i="13"/>
  <c r="AG67" i="13" s="1"/>
  <c r="T101" i="13"/>
  <c r="AE101" i="13" s="1"/>
  <c r="U95" i="13"/>
  <c r="AF95" i="13" s="1"/>
  <c r="Y96" i="13"/>
  <c r="AJ96" i="13" s="1"/>
  <c r="Z122" i="13"/>
  <c r="AK122" i="13" s="1"/>
  <c r="V80" i="13"/>
  <c r="AG80" i="13" s="1"/>
  <c r="W221" i="13"/>
  <c r="AH221" i="13" s="1"/>
  <c r="W87" i="13"/>
  <c r="AH87" i="13" s="1"/>
  <c r="T221" i="13"/>
  <c r="AE221" i="13" s="1"/>
  <c r="U62" i="13"/>
  <c r="H62" i="13" s="1"/>
  <c r="U122" i="13"/>
  <c r="H122" i="13" s="1"/>
  <c r="Z162" i="13"/>
  <c r="AK162" i="13" s="1"/>
  <c r="T287" i="13"/>
  <c r="W35" i="13"/>
  <c r="AH35" i="13" s="1"/>
  <c r="Y70" i="13"/>
  <c r="AJ70" i="13" s="1"/>
  <c r="X68" i="13"/>
  <c r="AI68" i="13" s="1"/>
  <c r="V84" i="13"/>
  <c r="AG84" i="13" s="1"/>
  <c r="V64" i="13"/>
  <c r="AG64" i="13" s="1"/>
  <c r="W92" i="13"/>
  <c r="AH92" i="13" s="1"/>
  <c r="T90" i="13"/>
  <c r="G90" i="13" s="1"/>
  <c r="X122" i="13"/>
  <c r="AI122" i="13" s="1"/>
  <c r="U74" i="13"/>
  <c r="AF74" i="13" s="1"/>
  <c r="T78" i="13"/>
  <c r="AE78" i="13" s="1"/>
  <c r="V122" i="13"/>
  <c r="AG122" i="13" s="1"/>
  <c r="V61" i="13"/>
  <c r="AG61" i="13" s="1"/>
  <c r="T89" i="13"/>
  <c r="G89" i="13" s="1"/>
  <c r="U76" i="13"/>
  <c r="AF76" i="13" s="1"/>
  <c r="T61" i="13"/>
  <c r="AE61" i="13" s="1"/>
  <c r="U86" i="13"/>
  <c r="H86" i="13" s="1"/>
  <c r="V34" i="13"/>
  <c r="AG34" i="13" s="1"/>
  <c r="W86" i="13"/>
  <c r="AH86" i="13" s="1"/>
  <c r="U68" i="13"/>
  <c r="AF68" i="13" s="1"/>
  <c r="W70" i="13"/>
  <c r="AH70" i="13" s="1"/>
  <c r="U119" i="13"/>
  <c r="AF119" i="13" s="1"/>
  <c r="W180" i="13"/>
  <c r="AH180" i="13" s="1"/>
  <c r="W96" i="13"/>
  <c r="AH96" i="13" s="1"/>
  <c r="T75" i="13"/>
  <c r="G75" i="13" s="1"/>
  <c r="W90" i="13"/>
  <c r="AH90" i="13" s="1"/>
  <c r="T92" i="13"/>
  <c r="AE92" i="13" s="1"/>
  <c r="X303" i="13"/>
  <c r="U90" i="13"/>
  <c r="AF90" i="13" s="1"/>
  <c r="W80" i="13"/>
  <c r="AH80" i="13" s="1"/>
  <c r="T72" i="13"/>
  <c r="AE72" i="13" s="1"/>
  <c r="T82" i="13"/>
  <c r="G82" i="13" s="1"/>
  <c r="T127" i="13"/>
  <c r="AE127" i="13" s="1"/>
  <c r="T35" i="13"/>
  <c r="AE35" i="13" s="1"/>
  <c r="X87" i="13"/>
  <c r="AI87" i="13" s="1"/>
  <c r="X180" i="13"/>
  <c r="AI180" i="13" s="1"/>
  <c r="V69" i="13"/>
  <c r="AG69" i="13" s="1"/>
  <c r="X214" i="13"/>
  <c r="AI214" i="13" s="1"/>
  <c r="V191" i="13"/>
  <c r="AG191" i="13" s="1"/>
  <c r="Z102" i="13"/>
  <c r="AK102" i="13" s="1"/>
  <c r="X69" i="13"/>
  <c r="AI69" i="13" s="1"/>
  <c r="Y65" i="13"/>
  <c r="AJ65" i="13" s="1"/>
  <c r="X79" i="13"/>
  <c r="AI79" i="13" s="1"/>
  <c r="W73" i="13"/>
  <c r="AH73" i="13" s="1"/>
  <c r="W82" i="13"/>
  <c r="AH82" i="13" s="1"/>
  <c r="X148" i="13"/>
  <c r="AI148" i="13" s="1"/>
  <c r="Y86" i="13"/>
  <c r="AJ86" i="13" s="1"/>
  <c r="Z70" i="13"/>
  <c r="AK70" i="13" s="1"/>
  <c r="T87" i="13"/>
  <c r="G87" i="13" s="1"/>
  <c r="T77" i="13"/>
  <c r="AE77" i="13" s="1"/>
  <c r="V66" i="13"/>
  <c r="AG66" i="13" s="1"/>
  <c r="U94" i="13"/>
  <c r="H94" i="13" s="1"/>
  <c r="W148" i="13"/>
  <c r="AH148" i="13" s="1"/>
  <c r="W11" i="13"/>
  <c r="AH11" i="13" s="1"/>
  <c r="W67" i="13"/>
  <c r="AH67" i="13" s="1"/>
  <c r="V95" i="13"/>
  <c r="AG95" i="13" s="1"/>
  <c r="U191" i="13"/>
  <c r="AF191" i="13" s="1"/>
  <c r="U102" i="13"/>
  <c r="H102" i="13" s="1"/>
  <c r="Y214" i="13"/>
  <c r="AJ214" i="13" s="1"/>
  <c r="X109" i="13"/>
  <c r="AI109" i="13" s="1"/>
  <c r="X61" i="13"/>
  <c r="AI61" i="13" s="1"/>
  <c r="U11" i="13"/>
  <c r="AF11" i="13" s="1"/>
  <c r="U63" i="13"/>
  <c r="AF63" i="13" s="1"/>
  <c r="T73" i="13"/>
  <c r="AE73" i="13" s="1"/>
  <c r="X67" i="13"/>
  <c r="AI67" i="13" s="1"/>
  <c r="T85" i="13"/>
  <c r="AE85" i="13" s="1"/>
  <c r="V76" i="13"/>
  <c r="AG76" i="13" s="1"/>
  <c r="V101" i="13"/>
  <c r="AG101" i="13" s="1"/>
  <c r="T180" i="13"/>
  <c r="AE180" i="13" s="1"/>
  <c r="Y180" i="13"/>
  <c r="AJ180" i="13" s="1"/>
  <c r="Y11" i="13"/>
  <c r="AJ11" i="13" s="1"/>
  <c r="Y74" i="13"/>
  <c r="AJ74" i="13" s="1"/>
  <c r="W162" i="13"/>
  <c r="AH162" i="13" s="1"/>
  <c r="V11" i="13"/>
  <c r="AG11" i="13" s="1"/>
  <c r="W119" i="13"/>
  <c r="AH119" i="13" s="1"/>
  <c r="X96" i="13"/>
  <c r="AI96" i="13" s="1"/>
  <c r="Z221" i="13"/>
  <c r="AK221" i="13" s="1"/>
  <c r="W64" i="13"/>
  <c r="AH64" i="13" s="1"/>
  <c r="V94" i="13"/>
  <c r="AG94" i="13" s="1"/>
  <c r="U82" i="13"/>
  <c r="H82" i="13" s="1"/>
  <c r="T70" i="13"/>
  <c r="AE70" i="13" s="1"/>
  <c r="X77" i="13"/>
  <c r="AI77" i="13" s="1"/>
  <c r="T80" i="13"/>
  <c r="G80" i="13" s="1"/>
  <c r="W303" i="13"/>
  <c r="U127" i="13"/>
  <c r="AF127" i="13" s="1"/>
  <c r="W89" i="13"/>
  <c r="AH89" i="13" s="1"/>
  <c r="T162" i="13"/>
  <c r="AE162" i="13" s="1"/>
  <c r="Y109" i="13"/>
  <c r="AJ109" i="13" s="1"/>
  <c r="V62" i="13"/>
  <c r="AG62" i="13" s="1"/>
  <c r="U57" i="13"/>
  <c r="H57" i="13" s="1"/>
  <c r="Z65" i="13"/>
  <c r="AK65" i="13" s="1"/>
  <c r="X80" i="13"/>
  <c r="AI80" i="13" s="1"/>
  <c r="U65" i="13"/>
  <c r="AF65" i="13" s="1"/>
  <c r="V68" i="13"/>
  <c r="AG68" i="13" s="1"/>
  <c r="V63" i="13"/>
  <c r="AG63" i="13" s="1"/>
  <c r="X162" i="13"/>
  <c r="AI162" i="13" s="1"/>
  <c r="X82" i="13"/>
  <c r="AI82" i="13" s="1"/>
  <c r="X63" i="13"/>
  <c r="AI63" i="13" s="1"/>
  <c r="Z101" i="13"/>
  <c r="AK101" i="13" s="1"/>
  <c r="Y102" i="13"/>
  <c r="AJ102" i="13" s="1"/>
  <c r="Z77" i="13"/>
  <c r="AK77" i="13" s="1"/>
  <c r="U66" i="13"/>
  <c r="H66" i="13" s="1"/>
  <c r="T191" i="13"/>
  <c r="AE191" i="13" s="1"/>
  <c r="T91" i="13"/>
  <c r="AE91" i="13" s="1"/>
  <c r="V93" i="13"/>
  <c r="AG93" i="13" s="1"/>
  <c r="W63" i="13"/>
  <c r="AH63" i="13" s="1"/>
  <c r="V214" i="13"/>
  <c r="AG214" i="13" s="1"/>
  <c r="V303" i="13"/>
  <c r="V304" i="14" s="1"/>
  <c r="Z199" i="13"/>
  <c r="M199" i="13" s="1"/>
  <c r="T34" i="13"/>
  <c r="G34" i="13" s="1"/>
  <c r="V180" i="13"/>
  <c r="AG180" i="13" s="1"/>
  <c r="W72" i="13"/>
  <c r="AH72" i="13" s="1"/>
  <c r="U93" i="13"/>
  <c r="AF93" i="13" s="1"/>
  <c r="Y221" i="13"/>
  <c r="AJ221" i="13" s="1"/>
  <c r="W74" i="13"/>
  <c r="AH74" i="13" s="1"/>
  <c r="V78" i="13"/>
  <c r="AG78" i="13" s="1"/>
  <c r="X93" i="13"/>
  <c r="AI93" i="13" s="1"/>
  <c r="U214" i="13"/>
  <c r="H214" i="13" s="1"/>
  <c r="Z74" i="13"/>
  <c r="AK74" i="13" s="1"/>
  <c r="X84" i="13"/>
  <c r="AI84" i="13" s="1"/>
  <c r="V86" i="13"/>
  <c r="AG86" i="13" s="1"/>
  <c r="Z86" i="13"/>
  <c r="AK86" i="13" s="1"/>
  <c r="Y303" i="13"/>
  <c r="V82" i="13"/>
  <c r="AG82" i="13" s="1"/>
  <c r="Z35" i="13"/>
  <c r="AK35" i="13" s="1"/>
  <c r="T65" i="13"/>
  <c r="AE65" i="13" s="1"/>
  <c r="V89" i="13"/>
  <c r="AG89" i="13" s="1"/>
  <c r="X221" i="13"/>
  <c r="AI221" i="13" s="1"/>
  <c r="V96" i="13"/>
  <c r="AG96" i="13" s="1"/>
  <c r="U180" i="13"/>
  <c r="H180" i="13" s="1"/>
  <c r="U75" i="13"/>
  <c r="H75" i="13" s="1"/>
  <c r="V74" i="13"/>
  <c r="AG74" i="13" s="1"/>
  <c r="U73" i="13"/>
  <c r="H73" i="13" s="1"/>
  <c r="X89" i="13"/>
  <c r="AI89" i="13" s="1"/>
  <c r="V79" i="13"/>
  <c r="AG79" i="13" s="1"/>
  <c r="V70" i="13"/>
  <c r="AG70" i="13" s="1"/>
  <c r="AA303" i="13"/>
  <c r="T94" i="13"/>
  <c r="AE94" i="13" s="1"/>
  <c r="T68" i="13"/>
  <c r="G68" i="13" s="1"/>
  <c r="U61" i="13"/>
  <c r="H61" i="13" s="1"/>
  <c r="W214" i="13"/>
  <c r="AH214" i="13" s="1"/>
  <c r="W79" i="13"/>
  <c r="AH79" i="13" s="1"/>
  <c r="W68" i="13"/>
  <c r="AH68" i="13" s="1"/>
  <c r="X74" i="13"/>
  <c r="AI74" i="13" s="1"/>
  <c r="X90" i="13"/>
  <c r="AI90" i="13" s="1"/>
  <c r="U67" i="13"/>
  <c r="H67" i="13" s="1"/>
  <c r="V77" i="13"/>
  <c r="AG77" i="13" s="1"/>
  <c r="V92" i="13"/>
  <c r="AG92" i="13" s="1"/>
  <c r="X78" i="13"/>
  <c r="AI78" i="13" s="1"/>
  <c r="T67" i="13"/>
  <c r="G67" i="13" s="1"/>
  <c r="T81" i="13"/>
  <c r="AE81" i="13" s="1"/>
  <c r="V57" i="13"/>
  <c r="AG57" i="13" s="1"/>
  <c r="W91" i="13"/>
  <c r="AH91" i="13" s="1"/>
  <c r="X191" i="13"/>
  <c r="AI191" i="13" s="1"/>
  <c r="Z168" i="13"/>
  <c r="AK168" i="13" s="1"/>
  <c r="Y122" i="13"/>
  <c r="AJ122" i="13" s="1"/>
  <c r="W168" i="13"/>
  <c r="AH168" i="13" s="1"/>
  <c r="U221" i="13"/>
  <c r="AF221" i="13" s="1"/>
  <c r="V109" i="13"/>
  <c r="AG109" i="13" s="1"/>
  <c r="U77" i="13"/>
  <c r="AF77" i="13" s="1"/>
  <c r="V221" i="13"/>
  <c r="AG221" i="13" s="1"/>
  <c r="U69" i="13"/>
  <c r="H69" i="13" s="1"/>
  <c r="V72" i="13"/>
  <c r="AG72" i="13" s="1"/>
  <c r="U303" i="13"/>
  <c r="W75" i="13"/>
  <c r="AH75" i="13" s="1"/>
  <c r="X119" i="13"/>
  <c r="AI119" i="13" s="1"/>
  <c r="T122" i="13"/>
  <c r="AE122" i="13" s="1"/>
  <c r="Z127" i="13"/>
  <c r="T64" i="13"/>
  <c r="AE64" i="13" s="1"/>
  <c r="T148" i="13"/>
  <c r="AE148" i="13" s="1"/>
  <c r="W102" i="13"/>
  <c r="AH102" i="13" s="1"/>
  <c r="V35" i="13"/>
  <c r="AG35" i="13" s="1"/>
  <c r="Z34" i="13"/>
  <c r="AK34" i="13" s="1"/>
  <c r="Y82" i="13"/>
  <c r="AJ82" i="13" s="1"/>
  <c r="U34" i="13"/>
  <c r="AF34" i="13" s="1"/>
  <c r="W69" i="13"/>
  <c r="AH69" i="13" s="1"/>
  <c r="X86" i="13"/>
  <c r="AI86" i="13" s="1"/>
  <c r="X85" i="13"/>
  <c r="AI85" i="13" s="1"/>
  <c r="V90" i="13"/>
  <c r="AG90" i="13" s="1"/>
  <c r="W66" i="13"/>
  <c r="AH66" i="13" s="1"/>
  <c r="Y148" i="13"/>
  <c r="AJ148" i="13" s="1"/>
  <c r="X73" i="13"/>
  <c r="AI73" i="13" s="1"/>
  <c r="T160" i="10"/>
  <c r="G160" i="10" s="1"/>
  <c r="G36" i="13"/>
  <c r="AE36" i="13"/>
  <c r="H36" i="13"/>
  <c r="AF36" i="13"/>
  <c r="V139" i="7"/>
  <c r="I139" i="7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U86" i="14" a="1"/>
  <c r="U75" i="14" a="1"/>
  <c r="Z200" i="14" a="1"/>
  <c r="T68" i="14" a="1"/>
  <c r="U80" i="14" a="1"/>
  <c r="U82" i="14" a="1"/>
  <c r="U85" i="14" a="1"/>
  <c r="U89" i="14" a="1"/>
  <c r="T62" i="14" a="1"/>
  <c r="T63" i="14" a="1"/>
  <c r="U73" i="14" a="1"/>
  <c r="U87" i="14" a="1"/>
  <c r="T67" i="14" a="1"/>
  <c r="U62" i="14" a="1"/>
  <c r="T89" i="14" a="1"/>
  <c r="U66" i="14" a="1"/>
  <c r="U96" i="14" a="1"/>
  <c r="T95" i="14" a="1"/>
  <c r="U91" i="14" a="1"/>
  <c r="T84" i="14" a="1"/>
  <c r="T109" i="14" a="1"/>
  <c r="T96" i="14" a="1"/>
  <c r="U69" i="14" a="1"/>
  <c r="T34" i="14" a="1"/>
  <c r="T75" i="14" a="1"/>
  <c r="U61" i="14" a="1"/>
  <c r="U57" i="14" a="1"/>
  <c r="U169" i="14" a="1"/>
  <c r="T87" i="14" a="1"/>
  <c r="T76" i="14" a="1"/>
  <c r="T36" i="14" a="1"/>
  <c r="U36" i="14" a="1"/>
  <c r="U123" i="14" a="1"/>
  <c r="T80" i="14" a="1"/>
  <c r="U35" i="14" a="1"/>
  <c r="U181" i="14" a="1"/>
  <c r="T90" i="14" a="1"/>
  <c r="U215" i="14" a="1"/>
  <c r="U67" i="14" a="1"/>
  <c r="U70" i="14" a="1"/>
  <c r="U102" i="14" a="1"/>
  <c r="T82" i="14" a="1"/>
  <c r="U94" i="14" a="1"/>
  <c r="U101" i="14" a="1"/>
  <c r="T102" i="14" a="1"/>
  <c r="T36" i="14" l="1"/>
  <c r="U36" i="14"/>
  <c r="U80" i="14"/>
  <c r="U94" i="14"/>
  <c r="T63" i="14"/>
  <c r="U169" i="14"/>
  <c r="U86" i="14"/>
  <c r="T84" i="14"/>
  <c r="U89" i="14"/>
  <c r="U67" i="14"/>
  <c r="T34" i="14"/>
  <c r="T89" i="14"/>
  <c r="T95" i="14"/>
  <c r="U70" i="14"/>
  <c r="U73" i="14"/>
  <c r="Z200" i="14"/>
  <c r="T87" i="14"/>
  <c r="T75" i="14"/>
  <c r="U35" i="14"/>
  <c r="T76" i="14"/>
  <c r="T62" i="14"/>
  <c r="U75" i="14"/>
  <c r="T80" i="14"/>
  <c r="U123" i="14"/>
  <c r="U85" i="14"/>
  <c r="U181" i="14"/>
  <c r="U215" i="14"/>
  <c r="U102" i="14"/>
  <c r="U62" i="14"/>
  <c r="U91" i="14"/>
  <c r="T96" i="14"/>
  <c r="U61" i="14"/>
  <c r="U82" i="14"/>
  <c r="T82" i="14"/>
  <c r="T90" i="14"/>
  <c r="T102" i="14"/>
  <c r="U101" i="14"/>
  <c r="T68" i="14"/>
  <c r="U69" i="14"/>
  <c r="T67" i="14"/>
  <c r="U66" i="14"/>
  <c r="U57" i="14"/>
  <c r="T109" i="14"/>
  <c r="U96" i="14"/>
  <c r="U87" i="14"/>
  <c r="AL303" i="13"/>
  <c r="AA304" i="14"/>
  <c r="AI303" i="13"/>
  <c r="X304" i="14"/>
  <c r="AJ303" i="13"/>
  <c r="Y304" i="14"/>
  <c r="AK303" i="13"/>
  <c r="Z304" i="14"/>
  <c r="AH303" i="13"/>
  <c r="W304" i="14"/>
  <c r="AG303" i="13"/>
  <c r="AG304" i="14"/>
  <c r="AE303" i="13"/>
  <c r="T304" i="14"/>
  <c r="G304" i="13"/>
  <c r="T305" i="14"/>
  <c r="H303" i="13"/>
  <c r="U304" i="14"/>
  <c r="AE287" i="13"/>
  <c r="T288" i="14"/>
  <c r="J36" i="13"/>
  <c r="I36" i="13"/>
  <c r="H92" i="13"/>
  <c r="AE76" i="13"/>
  <c r="J94" i="13"/>
  <c r="I75" i="13"/>
  <c r="I67" i="13"/>
  <c r="H78" i="13"/>
  <c r="AE96" i="13"/>
  <c r="H72" i="13"/>
  <c r="H79" i="13"/>
  <c r="AF96" i="13"/>
  <c r="I87" i="13"/>
  <c r="J82" i="13"/>
  <c r="J91" i="13"/>
  <c r="AE82" i="13"/>
  <c r="G168" i="13"/>
  <c r="G66" i="13"/>
  <c r="J80" i="13"/>
  <c r="J73" i="13"/>
  <c r="J35" i="13"/>
  <c r="G148" i="13"/>
  <c r="G72" i="13"/>
  <c r="AE62" i="13"/>
  <c r="G94" i="13"/>
  <c r="AF62" i="13"/>
  <c r="AE34" i="13"/>
  <c r="AF86" i="13"/>
  <c r="AF70" i="13"/>
  <c r="AE109" i="13"/>
  <c r="J61" i="13"/>
  <c r="AE304" i="13"/>
  <c r="G93" i="13"/>
  <c r="H93" i="13"/>
  <c r="G122" i="13"/>
  <c r="AF180" i="13"/>
  <c r="G303" i="13"/>
  <c r="I95" i="13"/>
  <c r="AF61" i="13"/>
  <c r="G92" i="13"/>
  <c r="G180" i="13"/>
  <c r="H109" i="13"/>
  <c r="AE89" i="13"/>
  <c r="G162" i="13"/>
  <c r="J101" i="13"/>
  <c r="H11" i="13"/>
  <c r="G65" i="13"/>
  <c r="G74" i="13"/>
  <c r="I84" i="13"/>
  <c r="J86" i="13"/>
  <c r="G35" i="13"/>
  <c r="G69" i="13"/>
  <c r="AF214" i="13"/>
  <c r="J69" i="13"/>
  <c r="H127" i="13"/>
  <c r="G86" i="13"/>
  <c r="J214" i="13"/>
  <c r="H191" i="13"/>
  <c r="AE80" i="13"/>
  <c r="J85" i="13"/>
  <c r="AF57" i="13"/>
  <c r="J66" i="13"/>
  <c r="I82" i="13"/>
  <c r="AE160" i="10"/>
  <c r="J89" i="13"/>
  <c r="J122" i="13"/>
  <c r="G79" i="13"/>
  <c r="AE84" i="13"/>
  <c r="I96" i="13"/>
  <c r="AF87" i="13"/>
  <c r="AE102" i="13"/>
  <c r="H77" i="13"/>
  <c r="AF89" i="13"/>
  <c r="H68" i="13"/>
  <c r="G64" i="13"/>
  <c r="AF102" i="13"/>
  <c r="G61" i="13"/>
  <c r="AF94" i="13"/>
  <c r="G101" i="13"/>
  <c r="J67" i="13"/>
  <c r="H76" i="13"/>
  <c r="AE68" i="13"/>
  <c r="H90" i="13"/>
  <c r="AF122" i="13"/>
  <c r="AE63" i="13"/>
  <c r="H95" i="13"/>
  <c r="AF85" i="13"/>
  <c r="G127" i="13"/>
  <c r="I89" i="13"/>
  <c r="AF75" i="13"/>
  <c r="I62" i="13"/>
  <c r="I109" i="13"/>
  <c r="G70" i="13"/>
  <c r="I63" i="13"/>
  <c r="J168" i="13"/>
  <c r="I102" i="13"/>
  <c r="H64" i="13"/>
  <c r="G81" i="13"/>
  <c r="J102" i="13"/>
  <c r="AF69" i="13"/>
  <c r="AF66" i="13"/>
  <c r="J180" i="13"/>
  <c r="G77" i="13"/>
  <c r="G57" i="13"/>
  <c r="G91" i="13"/>
  <c r="G11" i="13"/>
  <c r="G191" i="13"/>
  <c r="AF67" i="13"/>
  <c r="I90" i="13"/>
  <c r="AE95" i="13"/>
  <c r="I80" i="13"/>
  <c r="G78" i="13"/>
  <c r="H148" i="13"/>
  <c r="L199" i="13"/>
  <c r="H74" i="13"/>
  <c r="AF101" i="13"/>
  <c r="AF91" i="13"/>
  <c r="AF80" i="13"/>
  <c r="H34" i="13"/>
  <c r="AF303" i="13"/>
  <c r="J70" i="13"/>
  <c r="H84" i="13"/>
  <c r="G119" i="13"/>
  <c r="J75" i="13"/>
  <c r="AE87" i="13"/>
  <c r="H81" i="13"/>
  <c r="H119" i="13"/>
  <c r="AF82" i="13"/>
  <c r="G221" i="13"/>
  <c r="I76" i="13"/>
  <c r="AF35" i="13"/>
  <c r="AE75" i="13"/>
  <c r="H63" i="13"/>
  <c r="AE90" i="13"/>
  <c r="G85" i="13"/>
  <c r="AF168" i="13"/>
  <c r="J96" i="13"/>
  <c r="H65" i="13"/>
  <c r="I68" i="13"/>
  <c r="J87" i="13"/>
  <c r="I34" i="13"/>
  <c r="G214" i="13"/>
  <c r="H221" i="13"/>
  <c r="AF73" i="13"/>
  <c r="AE67" i="13"/>
  <c r="AK199" i="13"/>
  <c r="H162" i="13"/>
  <c r="G73" i="13"/>
  <c r="K57" i="8"/>
  <c r="J57" i="8"/>
  <c r="I57" i="8"/>
  <c r="H57" i="8"/>
  <c r="G57" i="8"/>
  <c r="AD89" i="10"/>
  <c r="G80" i="8"/>
  <c r="H80" i="8"/>
  <c r="I80" i="8"/>
  <c r="J80" i="8"/>
  <c r="K80" i="8"/>
  <c r="L80" i="8"/>
  <c r="M80" i="8"/>
  <c r="V62" i="14" a="1"/>
  <c r="V87" i="14" a="1"/>
  <c r="U192" i="14" a="1"/>
  <c r="T64" i="14" a="1"/>
  <c r="W36" i="14" a="1"/>
  <c r="T222" i="14" a="1"/>
  <c r="V102" i="14" a="1"/>
  <c r="U11" i="14" a="1"/>
  <c r="T78" i="14" a="1"/>
  <c r="T61" i="14" a="1"/>
  <c r="W123" i="14" a="1"/>
  <c r="T85" i="14" a="1"/>
  <c r="Y200" i="14" a="1"/>
  <c r="U95" i="14" a="1"/>
  <c r="V96" i="14" a="1"/>
  <c r="W215" i="14" a="1"/>
  <c r="T65" i="14" a="1"/>
  <c r="U92" i="14" a="1"/>
  <c r="W66" i="14" a="1"/>
  <c r="W61" i="14" a="1"/>
  <c r="T91" i="14" a="1"/>
  <c r="T101" i="14" a="1"/>
  <c r="U120" i="14" a="1"/>
  <c r="V80" i="14" a="1"/>
  <c r="U81" i="14" a="1"/>
  <c r="U64" i="14" a="1"/>
  <c r="W181" i="14" a="1"/>
  <c r="U63" i="14" a="1"/>
  <c r="T72" i="14" a="1"/>
  <c r="U128" i="14" a="1"/>
  <c r="T169" i="14" a="1"/>
  <c r="V84" i="14" a="1"/>
  <c r="U34" i="14" a="1"/>
  <c r="W69" i="14" a="1"/>
  <c r="V90" i="14" a="1"/>
  <c r="U76" i="14" a="1"/>
  <c r="W101" i="14" a="1"/>
  <c r="T163" i="14" a="1"/>
  <c r="T215" i="14" a="1"/>
  <c r="T92" i="14" a="1"/>
  <c r="W35" i="14" a="1"/>
  <c r="U72" i="14" a="1"/>
  <c r="T57" i="14" a="1"/>
  <c r="T79" i="14" a="1"/>
  <c r="T73" i="14" a="1"/>
  <c r="V82" i="14" a="1"/>
  <c r="V76" i="14" a="1"/>
  <c r="T77" i="14" a="1"/>
  <c r="W94" i="14" a="1"/>
  <c r="T35" i="14" a="1"/>
  <c r="T128" i="14" a="1"/>
  <c r="U78" i="14" a="1"/>
  <c r="V67" i="14" a="1"/>
  <c r="U74" i="14" a="1"/>
  <c r="T86" i="14" a="1"/>
  <c r="V109" i="14" a="1"/>
  <c r="W75" i="14" a="1"/>
  <c r="T81" i="14" a="1"/>
  <c r="T74" i="14" a="1"/>
  <c r="V34" i="14" a="1"/>
  <c r="T149" i="14" a="1"/>
  <c r="U84" i="14" a="1"/>
  <c r="W87" i="14" a="1"/>
  <c r="U65" i="14" a="1"/>
  <c r="U68" i="14" a="1"/>
  <c r="U77" i="14" a="1"/>
  <c r="U222" i="14" a="1"/>
  <c r="T123" i="14" a="1"/>
  <c r="V95" i="14" a="1"/>
  <c r="V63" i="14" a="1"/>
  <c r="T181" i="14" a="1"/>
  <c r="U90" i="14" a="1"/>
  <c r="T66" i="14" a="1"/>
  <c r="W70" i="14" a="1"/>
  <c r="U79" i="14" a="1"/>
  <c r="U109" i="14" a="1"/>
  <c r="T94" i="14" a="1"/>
  <c r="T120" i="14" a="1"/>
  <c r="W82" i="14" a="1"/>
  <c r="V75" i="14" a="1"/>
  <c r="W85" i="14" a="1"/>
  <c r="W91" i="14" a="1"/>
  <c r="T11" i="14" a="1"/>
  <c r="W102" i="14" a="1"/>
  <c r="U163" i="14" a="1"/>
  <c r="W86" i="14" a="1"/>
  <c r="T93" i="14" a="1"/>
  <c r="W67" i="14" a="1"/>
  <c r="W89" i="14" a="1"/>
  <c r="V36" i="14" a="1"/>
  <c r="T192" i="14" a="1"/>
  <c r="W169" i="14" a="1"/>
  <c r="W96" i="14" a="1"/>
  <c r="W80" i="14" a="1"/>
  <c r="W73" i="14" a="1"/>
  <c r="V89" i="14" a="1"/>
  <c r="U149" i="14" a="1"/>
  <c r="T70" i="14" a="1"/>
  <c r="T69" i="14" a="1"/>
  <c r="U93" i="14" a="1"/>
  <c r="V68" i="14" a="1"/>
  <c r="V36" i="14" l="1"/>
  <c r="AG36" i="14" s="1"/>
  <c r="W36" i="14"/>
  <c r="AH36" i="14" s="1"/>
  <c r="AF36" i="14"/>
  <c r="H36" i="14"/>
  <c r="G36" i="14"/>
  <c r="AE36" i="14"/>
  <c r="T81" i="14"/>
  <c r="U68" i="14"/>
  <c r="W66" i="14"/>
  <c r="W86" i="14"/>
  <c r="V95" i="14"/>
  <c r="W82" i="14"/>
  <c r="U81" i="14"/>
  <c r="V90" i="14"/>
  <c r="U64" i="14"/>
  <c r="V84" i="14"/>
  <c r="T94" i="14"/>
  <c r="V87" i="14"/>
  <c r="U77" i="14"/>
  <c r="W85" i="14"/>
  <c r="T74" i="14"/>
  <c r="U84" i="14"/>
  <c r="U63" i="14"/>
  <c r="T192" i="14"/>
  <c r="W169" i="14"/>
  <c r="U90" i="14"/>
  <c r="T65" i="14"/>
  <c r="T123" i="14"/>
  <c r="T72" i="14"/>
  <c r="U79" i="14"/>
  <c r="U34" i="14"/>
  <c r="T215" i="14"/>
  <c r="V76" i="14"/>
  <c r="T11" i="14"/>
  <c r="V63" i="14"/>
  <c r="U192" i="14"/>
  <c r="U11" i="14"/>
  <c r="U93" i="14"/>
  <c r="T149" i="14"/>
  <c r="U72" i="14"/>
  <c r="U95" i="14"/>
  <c r="V102" i="14"/>
  <c r="V34" i="14"/>
  <c r="T222" i="14"/>
  <c r="T91" i="14"/>
  <c r="T70" i="14"/>
  <c r="U76" i="14"/>
  <c r="V96" i="14"/>
  <c r="W215" i="14"/>
  <c r="W101" i="14"/>
  <c r="T93" i="14"/>
  <c r="W35" i="14"/>
  <c r="W87" i="14"/>
  <c r="T57" i="14"/>
  <c r="V109" i="14"/>
  <c r="W67" i="14"/>
  <c r="T86" i="14"/>
  <c r="T163" i="14"/>
  <c r="W73" i="14"/>
  <c r="U78" i="14"/>
  <c r="U92" i="14"/>
  <c r="W70" i="14"/>
  <c r="U222" i="14"/>
  <c r="V68" i="14"/>
  <c r="U120" i="14"/>
  <c r="U74" i="14"/>
  <c r="T77" i="14"/>
  <c r="V62" i="14"/>
  <c r="T101" i="14"/>
  <c r="T79" i="14"/>
  <c r="U128" i="14"/>
  <c r="W61" i="14"/>
  <c r="W80" i="14"/>
  <c r="V67" i="14"/>
  <c r="V75" i="14"/>
  <c r="U65" i="14"/>
  <c r="W69" i="14"/>
  <c r="T66" i="14"/>
  <c r="W96" i="14"/>
  <c r="U149" i="14"/>
  <c r="V89" i="14"/>
  <c r="T61" i="14"/>
  <c r="W89" i="14"/>
  <c r="T181" i="14"/>
  <c r="T169" i="14"/>
  <c r="W94" i="14"/>
  <c r="Y200" i="14"/>
  <c r="W123" i="14"/>
  <c r="U109" i="14"/>
  <c r="T73" i="14"/>
  <c r="W75" i="14"/>
  <c r="T78" i="14"/>
  <c r="T128" i="14"/>
  <c r="T69" i="14"/>
  <c r="T92" i="14"/>
  <c r="W181" i="14"/>
  <c r="U163" i="14"/>
  <c r="T85" i="14"/>
  <c r="T120" i="14"/>
  <c r="V80" i="14"/>
  <c r="W102" i="14"/>
  <c r="T64" i="14"/>
  <c r="V82" i="14"/>
  <c r="T35" i="14"/>
  <c r="W91" i="14"/>
  <c r="J92" i="13"/>
  <c r="K67" i="13"/>
  <c r="AH304" i="14"/>
  <c r="AE288" i="14"/>
  <c r="AK304" i="14"/>
  <c r="AJ304" i="14"/>
  <c r="AI304" i="14"/>
  <c r="AL304" i="14"/>
  <c r="AW304" i="14"/>
  <c r="G305" i="14"/>
  <c r="AE305" i="14"/>
  <c r="AE304" i="14"/>
  <c r="G304" i="14"/>
  <c r="AF304" i="14"/>
  <c r="H304" i="14"/>
  <c r="K36" i="13"/>
  <c r="L36" i="13"/>
  <c r="G67" i="14"/>
  <c r="AE67" i="14"/>
  <c r="H35" i="14"/>
  <c r="AF35" i="14"/>
  <c r="H169" i="14"/>
  <c r="AF169" i="14"/>
  <c r="AF62" i="14"/>
  <c r="H62" i="14"/>
  <c r="G75" i="14"/>
  <c r="AE75" i="14"/>
  <c r="G63" i="14"/>
  <c r="AE63" i="14"/>
  <c r="AF91" i="14"/>
  <c r="H91" i="14"/>
  <c r="AF89" i="14"/>
  <c r="H89" i="14"/>
  <c r="AF94" i="14"/>
  <c r="H94" i="14"/>
  <c r="G102" i="14"/>
  <c r="AE102" i="14"/>
  <c r="H215" i="14"/>
  <c r="AF215" i="14"/>
  <c r="AK200" i="14"/>
  <c r="M200" i="14"/>
  <c r="H87" i="14"/>
  <c r="AF87" i="14"/>
  <c r="H57" i="14"/>
  <c r="AF57" i="14"/>
  <c r="AE76" i="14"/>
  <c r="G76" i="14"/>
  <c r="AF101" i="14"/>
  <c r="H101" i="14"/>
  <c r="AE87" i="14"/>
  <c r="G87" i="14"/>
  <c r="AE90" i="14"/>
  <c r="G90" i="14"/>
  <c r="AF181" i="14"/>
  <c r="H181" i="14"/>
  <c r="H73" i="14"/>
  <c r="AF73" i="14"/>
  <c r="AE109" i="14"/>
  <c r="G109" i="14"/>
  <c r="AF102" i="14"/>
  <c r="H102" i="14"/>
  <c r="G82" i="14"/>
  <c r="AE82" i="14"/>
  <c r="H85" i="14"/>
  <c r="AF85" i="14"/>
  <c r="G84" i="14"/>
  <c r="AE84" i="14"/>
  <c r="H80" i="14"/>
  <c r="AF80" i="14"/>
  <c r="H67" i="14"/>
  <c r="AF67" i="14"/>
  <c r="AF82" i="14"/>
  <c r="H82" i="14"/>
  <c r="AF70" i="14"/>
  <c r="H70" i="14"/>
  <c r="H61" i="14"/>
  <c r="AF61" i="14"/>
  <c r="G80" i="14"/>
  <c r="AE80" i="14"/>
  <c r="G95" i="14"/>
  <c r="AE95" i="14"/>
  <c r="H96" i="14"/>
  <c r="AF96" i="14"/>
  <c r="H123" i="14"/>
  <c r="AF123" i="14"/>
  <c r="AF69" i="14"/>
  <c r="H69" i="14"/>
  <c r="AF75" i="14"/>
  <c r="H75" i="14"/>
  <c r="G89" i="14"/>
  <c r="AE89" i="14"/>
  <c r="H66" i="14"/>
  <c r="AF66" i="14"/>
  <c r="H86" i="14"/>
  <c r="AF86" i="14"/>
  <c r="AE96" i="14"/>
  <c r="G96" i="14"/>
  <c r="AE62" i="14"/>
  <c r="G62" i="14"/>
  <c r="AE34" i="14"/>
  <c r="G34" i="14"/>
  <c r="AE68" i="14"/>
  <c r="G68" i="14"/>
  <c r="J221" i="13"/>
  <c r="K102" i="13"/>
  <c r="J77" i="13"/>
  <c r="I74" i="13"/>
  <c r="I214" i="13"/>
  <c r="J34" i="13"/>
  <c r="I191" i="13"/>
  <c r="L168" i="13"/>
  <c r="J90" i="13"/>
  <c r="I65" i="13"/>
  <c r="K34" i="13"/>
  <c r="K76" i="13"/>
  <c r="I11" i="13"/>
  <c r="K63" i="13"/>
  <c r="J191" i="13"/>
  <c r="J11" i="13"/>
  <c r="I122" i="13"/>
  <c r="I72" i="13"/>
  <c r="J79" i="13"/>
  <c r="I221" i="13"/>
  <c r="I91" i="13"/>
  <c r="I70" i="13"/>
  <c r="J76" i="13"/>
  <c r="K96" i="13"/>
  <c r="L214" i="13"/>
  <c r="L101" i="13"/>
  <c r="J93" i="13"/>
  <c r="I148" i="13"/>
  <c r="J72" i="13"/>
  <c r="I86" i="13"/>
  <c r="J74" i="13"/>
  <c r="I79" i="13"/>
  <c r="L96" i="13"/>
  <c r="K68" i="13"/>
  <c r="K109" i="13"/>
  <c r="I93" i="13"/>
  <c r="J119" i="13"/>
  <c r="J127" i="13"/>
  <c r="I162" i="13"/>
  <c r="J78" i="13"/>
  <c r="J81" i="13"/>
  <c r="L180" i="13"/>
  <c r="L122" i="13"/>
  <c r="I73" i="13"/>
  <c r="J148" i="13"/>
  <c r="K89" i="13"/>
  <c r="I61" i="13"/>
  <c r="J109" i="13"/>
  <c r="I66" i="13"/>
  <c r="K75" i="13"/>
  <c r="J162" i="13"/>
  <c r="I85" i="13"/>
  <c r="I78" i="13"/>
  <c r="I127" i="13"/>
  <c r="I69" i="13"/>
  <c r="I180" i="13"/>
  <c r="I168" i="13"/>
  <c r="I57" i="13"/>
  <c r="J65" i="13"/>
  <c r="I101" i="13"/>
  <c r="L102" i="13"/>
  <c r="L35" i="13"/>
  <c r="I77" i="13"/>
  <c r="I119" i="13"/>
  <c r="K80" i="13"/>
  <c r="I64" i="13"/>
  <c r="K82" i="13"/>
  <c r="I35" i="13"/>
  <c r="I92" i="13"/>
  <c r="J63" i="13"/>
  <c r="J84" i="13"/>
  <c r="I81" i="13"/>
  <c r="J95" i="13"/>
  <c r="J68" i="13"/>
  <c r="L86" i="13"/>
  <c r="L70" i="13"/>
  <c r="K90" i="13"/>
  <c r="J64" i="13"/>
  <c r="K84" i="13"/>
  <c r="K95" i="13"/>
  <c r="L82" i="13"/>
  <c r="I94" i="13"/>
  <c r="K87" i="13"/>
  <c r="P174" i="10"/>
  <c r="K166" i="8"/>
  <c r="J166" i="8"/>
  <c r="I166" i="8"/>
  <c r="H166" i="8"/>
  <c r="G166" i="8"/>
  <c r="S166" i="8"/>
  <c r="R166" i="8"/>
  <c r="Q166" i="8"/>
  <c r="V66" i="14" a="1"/>
  <c r="W222" i="14" a="1"/>
  <c r="Y82" i="14" a="1"/>
  <c r="V70" i="14" a="1"/>
  <c r="Y96" i="14" a="1"/>
  <c r="W92" i="14" a="1"/>
  <c r="V94" i="14" a="1"/>
  <c r="V120" i="14" a="1"/>
  <c r="V73" i="14" a="1"/>
  <c r="V78" i="14" a="1"/>
  <c r="V169" i="14" a="1"/>
  <c r="W192" i="14" a="1"/>
  <c r="X96" i="14" a="1"/>
  <c r="W84" i="14" a="1"/>
  <c r="X76" i="14" a="1"/>
  <c r="Y35" i="14" a="1"/>
  <c r="V92" i="14" a="1"/>
  <c r="X95" i="14" a="1"/>
  <c r="W78" i="14" a="1"/>
  <c r="V215" i="14" a="1"/>
  <c r="V93" i="14" a="1"/>
  <c r="W109" i="14" a="1"/>
  <c r="V222" i="14" a="1"/>
  <c r="V123" i="14" a="1"/>
  <c r="V74" i="14" a="1"/>
  <c r="V85" i="14" a="1"/>
  <c r="V35" i="14" a="1"/>
  <c r="X68" i="14" a="1"/>
  <c r="W72" i="14" a="1"/>
  <c r="W68" i="14" a="1"/>
  <c r="W128" i="14" a="1"/>
  <c r="Y101" i="14" a="1"/>
  <c r="Y215" i="14" a="1"/>
  <c r="V64" i="14" a="1"/>
  <c r="Y36" i="14" a="1"/>
  <c r="W149" i="14" a="1"/>
  <c r="V91" i="14" a="1"/>
  <c r="X109" i="14" a="1"/>
  <c r="W77" i="14" a="1"/>
  <c r="W76" i="14" a="1"/>
  <c r="Y181" i="14" a="1"/>
  <c r="X102" i="14" a="1"/>
  <c r="W11" i="14" a="1"/>
  <c r="Y123" i="14" a="1"/>
  <c r="V77" i="14" a="1"/>
  <c r="V65" i="14" a="1"/>
  <c r="V149" i="14" a="1"/>
  <c r="W63" i="14" a="1"/>
  <c r="V81" i="14" a="1"/>
  <c r="V181" i="14" a="1"/>
  <c r="V192" i="14" a="1"/>
  <c r="Y86" i="14" a="1"/>
  <c r="W65" i="14" a="1"/>
  <c r="X75" i="14" a="1"/>
  <c r="Y70" i="14" a="1"/>
  <c r="V57" i="14" a="1"/>
  <c r="V163" i="14" a="1"/>
  <c r="W120" i="14" a="1"/>
  <c r="X36" i="14" a="1"/>
  <c r="X80" i="14" a="1"/>
  <c r="X90" i="14" a="1"/>
  <c r="V101" i="14" a="1"/>
  <c r="V72" i="14" a="1"/>
  <c r="W64" i="14" a="1"/>
  <c r="W163" i="14" a="1"/>
  <c r="W93" i="14" a="1"/>
  <c r="Y102" i="14" a="1"/>
  <c r="W34" i="14" a="1"/>
  <c r="W90" i="14" a="1"/>
  <c r="V61" i="14" a="1"/>
  <c r="W95" i="14" a="1"/>
  <c r="X87" i="14" a="1"/>
  <c r="X84" i="14" a="1"/>
  <c r="X89" i="14" a="1"/>
  <c r="Y169" i="14" a="1"/>
  <c r="W79" i="14" a="1"/>
  <c r="V79" i="14" a="1"/>
  <c r="V11" i="14" a="1"/>
  <c r="X67" i="14" a="1"/>
  <c r="X82" i="14" a="1"/>
  <c r="X63" i="14" a="1"/>
  <c r="W81" i="14" a="1"/>
  <c r="W74" i="14" a="1"/>
  <c r="X34" i="14" a="1"/>
  <c r="V86" i="14" a="1"/>
  <c r="V128" i="14" a="1"/>
  <c r="V69" i="14" a="1"/>
  <c r="I36" i="14" l="1"/>
  <c r="J36" i="14"/>
  <c r="Y36" i="14"/>
  <c r="AJ36" i="14" s="1"/>
  <c r="X36" i="14"/>
  <c r="AI36" i="14" s="1"/>
  <c r="J35" i="14"/>
  <c r="X96" i="14"/>
  <c r="X34" i="14"/>
  <c r="V94" i="14"/>
  <c r="W63" i="14"/>
  <c r="V57" i="14"/>
  <c r="X89" i="14"/>
  <c r="X68" i="14"/>
  <c r="V70" i="14"/>
  <c r="V65" i="14"/>
  <c r="W109" i="14"/>
  <c r="W84" i="14"/>
  <c r="Y82" i="14"/>
  <c r="V92" i="14"/>
  <c r="V169" i="14"/>
  <c r="W149" i="14"/>
  <c r="Y96" i="14"/>
  <c r="V91" i="14"/>
  <c r="W90" i="14"/>
  <c r="X76" i="14"/>
  <c r="W76" i="14"/>
  <c r="X95" i="14"/>
  <c r="V35" i="14"/>
  <c r="V181" i="14"/>
  <c r="V73" i="14"/>
  <c r="V79" i="14"/>
  <c r="V222" i="14"/>
  <c r="Y169" i="14"/>
  <c r="X84" i="14"/>
  <c r="X82" i="14"/>
  <c r="V69" i="14"/>
  <c r="Y123" i="14"/>
  <c r="W74" i="14"/>
  <c r="W79" i="14"/>
  <c r="V192" i="14"/>
  <c r="X109" i="14"/>
  <c r="W64" i="14"/>
  <c r="V64" i="14"/>
  <c r="V128" i="14"/>
  <c r="Y181" i="14"/>
  <c r="V86" i="14"/>
  <c r="V72" i="14"/>
  <c r="W34" i="14"/>
  <c r="V101" i="14"/>
  <c r="V61" i="14"/>
  <c r="X90" i="14"/>
  <c r="X80" i="14"/>
  <c r="V78" i="14"/>
  <c r="W81" i="14"/>
  <c r="W72" i="14"/>
  <c r="V123" i="14"/>
  <c r="V215" i="14"/>
  <c r="X67" i="14"/>
  <c r="W65" i="14"/>
  <c r="V120" i="14"/>
  <c r="W11" i="14"/>
  <c r="V74" i="14"/>
  <c r="W92" i="14"/>
  <c r="X87" i="14"/>
  <c r="V149" i="14"/>
  <c r="V77" i="14"/>
  <c r="W163" i="14"/>
  <c r="V163" i="14"/>
  <c r="W93" i="14"/>
  <c r="W192" i="14"/>
  <c r="W77" i="14"/>
  <c r="V81" i="14"/>
  <c r="Y70" i="14"/>
  <c r="W78" i="14"/>
  <c r="Y35" i="14"/>
  <c r="X75" i="14"/>
  <c r="W128" i="14"/>
  <c r="Y101" i="14"/>
  <c r="X63" i="14"/>
  <c r="X102" i="14"/>
  <c r="V93" i="14"/>
  <c r="V85" i="14"/>
  <c r="Y86" i="14"/>
  <c r="W68" i="14"/>
  <c r="W95" i="14"/>
  <c r="Y102" i="14"/>
  <c r="V66" i="14"/>
  <c r="W120" i="14"/>
  <c r="Y215" i="14"/>
  <c r="V11" i="14"/>
  <c r="W222" i="14"/>
  <c r="J69" i="14"/>
  <c r="J96" i="14"/>
  <c r="M36" i="13"/>
  <c r="I34" i="14"/>
  <c r="I90" i="14"/>
  <c r="AH91" i="14"/>
  <c r="AH80" i="14"/>
  <c r="AH67" i="14"/>
  <c r="AH169" i="14"/>
  <c r="AH66" i="14"/>
  <c r="AG84" i="14"/>
  <c r="AH69" i="14"/>
  <c r="AH73" i="14"/>
  <c r="AG96" i="14"/>
  <c r="AH123" i="14"/>
  <c r="AG68" i="14"/>
  <c r="AF92" i="14"/>
  <c r="AH75" i="14"/>
  <c r="AH181" i="14"/>
  <c r="AH215" i="14"/>
  <c r="AG82" i="14"/>
  <c r="AH102" i="14"/>
  <c r="AG75" i="14"/>
  <c r="AH96" i="14"/>
  <c r="AG62" i="14"/>
  <c r="AG102" i="14"/>
  <c r="AH87" i="14"/>
  <c r="AG63" i="14"/>
  <c r="AG80" i="14"/>
  <c r="AG89" i="14"/>
  <c r="AG76" i="14"/>
  <c r="AG34" i="14"/>
  <c r="AH35" i="14"/>
  <c r="AG87" i="14"/>
  <c r="AH85" i="14"/>
  <c r="AH89" i="14"/>
  <c r="AH94" i="14"/>
  <c r="AG90" i="14"/>
  <c r="AG67" i="14"/>
  <c r="AG95" i="14"/>
  <c r="AH86" i="14"/>
  <c r="AH82" i="14"/>
  <c r="AH61" i="14"/>
  <c r="AH101" i="14"/>
  <c r="AG109" i="14"/>
  <c r="AH70" i="14"/>
  <c r="J67" i="14"/>
  <c r="I67" i="14"/>
  <c r="J169" i="14"/>
  <c r="J85" i="14"/>
  <c r="I87" i="14"/>
  <c r="I96" i="14"/>
  <c r="J101" i="14"/>
  <c r="H92" i="14"/>
  <c r="J86" i="14"/>
  <c r="J94" i="14"/>
  <c r="J80" i="14"/>
  <c r="J89" i="14"/>
  <c r="J73" i="14"/>
  <c r="J61" i="14"/>
  <c r="J66" i="14"/>
  <c r="J181" i="14"/>
  <c r="I109" i="14"/>
  <c r="I95" i="14"/>
  <c r="J102" i="14"/>
  <c r="J75" i="14"/>
  <c r="J70" i="14"/>
  <c r="I82" i="14"/>
  <c r="J82" i="14"/>
  <c r="J215" i="14"/>
  <c r="I75" i="14"/>
  <c r="I80" i="14"/>
  <c r="I63" i="14"/>
  <c r="H95" i="14"/>
  <c r="AF95" i="14"/>
  <c r="AE35" i="14"/>
  <c r="G35" i="14"/>
  <c r="H128" i="14"/>
  <c r="AF128" i="14"/>
  <c r="G11" i="14"/>
  <c r="AE11" i="14"/>
  <c r="AF72" i="14"/>
  <c r="H72" i="14"/>
  <c r="AE123" i="14"/>
  <c r="G123" i="14"/>
  <c r="H68" i="14"/>
  <c r="AF68" i="14"/>
  <c r="G72" i="14"/>
  <c r="AE72" i="14"/>
  <c r="I102" i="14"/>
  <c r="AE81" i="14"/>
  <c r="G81" i="14"/>
  <c r="G85" i="14"/>
  <c r="AE85" i="14"/>
  <c r="AJ200" i="14"/>
  <c r="L200" i="14"/>
  <c r="AE79" i="14"/>
  <c r="G79" i="14"/>
  <c r="G215" i="14"/>
  <c r="AE215" i="14"/>
  <c r="AF11" i="14"/>
  <c r="H11" i="14"/>
  <c r="J123" i="14"/>
  <c r="AE92" i="14"/>
  <c r="G92" i="14"/>
  <c r="AE70" i="14"/>
  <c r="G70" i="14"/>
  <c r="J87" i="14"/>
  <c r="I76" i="14"/>
  <c r="AF84" i="14"/>
  <c r="H84" i="14"/>
  <c r="AE64" i="14"/>
  <c r="G64" i="14"/>
  <c r="H163" i="14"/>
  <c r="AF163" i="14"/>
  <c r="AF81" i="14"/>
  <c r="H81" i="14"/>
  <c r="AE101" i="14"/>
  <c r="G101" i="14"/>
  <c r="AE94" i="14"/>
  <c r="G94" i="14"/>
  <c r="AE91" i="14"/>
  <c r="G91" i="14"/>
  <c r="AF192" i="14"/>
  <c r="H192" i="14"/>
  <c r="G78" i="14"/>
  <c r="AE78" i="14"/>
  <c r="I89" i="14"/>
  <c r="AF109" i="14"/>
  <c r="H109" i="14"/>
  <c r="G120" i="14"/>
  <c r="AE120" i="14"/>
  <c r="G73" i="14"/>
  <c r="AE73" i="14"/>
  <c r="H76" i="14"/>
  <c r="AF76" i="14"/>
  <c r="AF74" i="14"/>
  <c r="H74" i="14"/>
  <c r="G66" i="14"/>
  <c r="AE66" i="14"/>
  <c r="I84" i="14"/>
  <c r="AE222" i="14"/>
  <c r="G222" i="14"/>
  <c r="AF120" i="14"/>
  <c r="H120" i="14"/>
  <c r="AE93" i="14"/>
  <c r="G93" i="14"/>
  <c r="G74" i="14"/>
  <c r="AE74" i="14"/>
  <c r="AE65" i="14"/>
  <c r="G65" i="14"/>
  <c r="G163" i="14"/>
  <c r="AE163" i="14"/>
  <c r="H63" i="14"/>
  <c r="AF63" i="14"/>
  <c r="H93" i="14"/>
  <c r="AF93" i="14"/>
  <c r="G77" i="14"/>
  <c r="AE77" i="14"/>
  <c r="AF64" i="14"/>
  <c r="H64" i="14"/>
  <c r="J91" i="14"/>
  <c r="AE61" i="14"/>
  <c r="G61" i="14"/>
  <c r="AE169" i="14"/>
  <c r="G169" i="14"/>
  <c r="AF65" i="14"/>
  <c r="H65" i="14"/>
  <c r="AE86" i="14"/>
  <c r="G86" i="14"/>
  <c r="H77" i="14"/>
  <c r="AF77" i="14"/>
  <c r="AF90" i="14"/>
  <c r="H90" i="14"/>
  <c r="I68" i="14"/>
  <c r="I62" i="14"/>
  <c r="AF149" i="14"/>
  <c r="H149" i="14"/>
  <c r="AE181" i="14"/>
  <c r="G181" i="14"/>
  <c r="AE149" i="14"/>
  <c r="G149" i="14"/>
  <c r="H222" i="14"/>
  <c r="AF222" i="14"/>
  <c r="AE69" i="14"/>
  <c r="G69" i="14"/>
  <c r="H78" i="14"/>
  <c r="AF78" i="14"/>
  <c r="AE192" i="14"/>
  <c r="G192" i="14"/>
  <c r="G128" i="14"/>
  <c r="AE128" i="14"/>
  <c r="AE57" i="14"/>
  <c r="G57" i="14"/>
  <c r="AF79" i="14"/>
  <c r="H79" i="14"/>
  <c r="AF34" i="14"/>
  <c r="H34" i="14"/>
  <c r="K119" i="13"/>
  <c r="L162" i="13"/>
  <c r="L127" i="13"/>
  <c r="M102" i="13"/>
  <c r="L221" i="13"/>
  <c r="L109" i="13"/>
  <c r="M96" i="13"/>
  <c r="L65" i="13"/>
  <c r="K61" i="13"/>
  <c r="K70" i="13"/>
  <c r="K92" i="13"/>
  <c r="K168" i="13"/>
  <c r="L148" i="13"/>
  <c r="K91" i="13"/>
  <c r="K78" i="13"/>
  <c r="K214" i="13"/>
  <c r="L11" i="13"/>
  <c r="K162" i="13"/>
  <c r="K101" i="13"/>
  <c r="K93" i="13"/>
  <c r="M109" i="13"/>
  <c r="M34" i="13"/>
  <c r="K94" i="13"/>
  <c r="K65" i="13"/>
  <c r="K35" i="13"/>
  <c r="K180" i="13"/>
  <c r="K73" i="13"/>
  <c r="K79" i="13"/>
  <c r="K221" i="13"/>
  <c r="K85" i="13"/>
  <c r="K74" i="13"/>
  <c r="K66" i="13"/>
  <c r="K81" i="13"/>
  <c r="K69" i="13"/>
  <c r="L74" i="13"/>
  <c r="K191" i="13"/>
  <c r="K64" i="13"/>
  <c r="K127" i="13"/>
  <c r="K86" i="13"/>
  <c r="K72" i="13"/>
  <c r="L34" i="13"/>
  <c r="K122" i="13"/>
  <c r="L81" i="13"/>
  <c r="K148" i="13"/>
  <c r="K77" i="13"/>
  <c r="L77" i="13"/>
  <c r="K11" i="13"/>
  <c r="S174" i="10"/>
  <c r="AD174" i="10"/>
  <c r="R174" i="10"/>
  <c r="AC174" i="10"/>
  <c r="S89" i="10"/>
  <c r="P89" i="10"/>
  <c r="AB89" i="10"/>
  <c r="AB80" i="8"/>
  <c r="Q80" i="8"/>
  <c r="R80" i="8"/>
  <c r="S80" i="8"/>
  <c r="AD80" i="8"/>
  <c r="X94" i="14" a="1"/>
  <c r="X61" i="14" a="1"/>
  <c r="Y163" i="14" a="1"/>
  <c r="Z34" i="14" a="1"/>
  <c r="X149" i="14" a="1"/>
  <c r="Y74" i="14" a="1"/>
  <c r="X120" i="14" a="1"/>
  <c r="X73" i="14" a="1"/>
  <c r="X78" i="14" a="1"/>
  <c r="Z36" i="14" a="1"/>
  <c r="Y81" i="14" a="1"/>
  <c r="Y34" i="14" a="1"/>
  <c r="Y222" i="14" a="1"/>
  <c r="Y149" i="14" a="1"/>
  <c r="X92" i="14" a="1"/>
  <c r="Y128" i="14" a="1"/>
  <c r="X93" i="14" a="1"/>
  <c r="X81" i="14" a="1"/>
  <c r="X35" i="14" a="1"/>
  <c r="X123" i="14" a="1"/>
  <c r="X163" i="14" a="1"/>
  <c r="X192" i="14" a="1"/>
  <c r="X181" i="14" a="1"/>
  <c r="X79" i="14" a="1"/>
  <c r="Y65" i="14" a="1"/>
  <c r="Y77" i="14" a="1"/>
  <c r="Y109" i="14" a="1"/>
  <c r="X101" i="14" a="1"/>
  <c r="X86" i="14" a="1"/>
  <c r="X66" i="14" a="1"/>
  <c r="X169" i="14" a="1"/>
  <c r="X69" i="14" a="1"/>
  <c r="X77" i="14" a="1"/>
  <c r="Y11" i="14" a="1"/>
  <c r="X215" i="14" a="1"/>
  <c r="X70" i="14" a="1"/>
  <c r="X85" i="14" a="1"/>
  <c r="X128" i="14" a="1"/>
  <c r="Z102" i="14" a="1"/>
  <c r="X91" i="14" a="1"/>
  <c r="X65" i="14" a="1"/>
  <c r="X222" i="14" a="1"/>
  <c r="X64" i="14" a="1"/>
  <c r="X72" i="14" a="1"/>
  <c r="Z96" i="14" a="1"/>
  <c r="Z109" i="14" a="1"/>
  <c r="X11" i="14" a="1"/>
  <c r="X74" i="14" a="1"/>
  <c r="L36" i="14" l="1"/>
  <c r="K36" i="14"/>
  <c r="Z36" i="14"/>
  <c r="AK36" i="14" s="1"/>
  <c r="AH92" i="14"/>
  <c r="J92" i="14"/>
  <c r="K67" i="14"/>
  <c r="AI67" i="14"/>
  <c r="I120" i="14"/>
  <c r="X86" i="14"/>
  <c r="X128" i="14"/>
  <c r="X91" i="14"/>
  <c r="Y163" i="14"/>
  <c r="Y128" i="14"/>
  <c r="X181" i="14"/>
  <c r="X64" i="14"/>
  <c r="X35" i="14"/>
  <c r="Y149" i="14"/>
  <c r="X120" i="14"/>
  <c r="X169" i="14"/>
  <c r="X11" i="14"/>
  <c r="X94" i="14"/>
  <c r="X92" i="14"/>
  <c r="X65" i="14"/>
  <c r="Y74" i="14"/>
  <c r="Y77" i="14"/>
  <c r="X69" i="14"/>
  <c r="Z34" i="14"/>
  <c r="X70" i="14"/>
  <c r="X78" i="14"/>
  <c r="X77" i="14"/>
  <c r="Z109" i="14"/>
  <c r="X61" i="14"/>
  <c r="X73" i="14"/>
  <c r="X81" i="14"/>
  <c r="X149" i="14"/>
  <c r="X66" i="14"/>
  <c r="X93" i="14"/>
  <c r="Y65" i="14"/>
  <c r="X101" i="14"/>
  <c r="Z96" i="14"/>
  <c r="X123" i="14"/>
  <c r="Y109" i="14"/>
  <c r="X192" i="14"/>
  <c r="Y81" i="14"/>
  <c r="X163" i="14"/>
  <c r="Y34" i="14"/>
  <c r="X222" i="14"/>
  <c r="Y11" i="14"/>
  <c r="Y222" i="14"/>
  <c r="X74" i="14"/>
  <c r="X85" i="14"/>
  <c r="X72" i="14"/>
  <c r="X79" i="14"/>
  <c r="X215" i="14"/>
  <c r="Z102" i="14"/>
  <c r="I77" i="14"/>
  <c r="I11" i="14"/>
  <c r="J222" i="14"/>
  <c r="I91" i="14"/>
  <c r="I215" i="14"/>
  <c r="I57" i="14"/>
  <c r="J64" i="14"/>
  <c r="K87" i="14"/>
  <c r="I86" i="14"/>
  <c r="AG70" i="14"/>
  <c r="AH78" i="14"/>
  <c r="AG73" i="14"/>
  <c r="AJ181" i="14"/>
  <c r="AH90" i="14"/>
  <c r="AG120" i="14"/>
  <c r="AJ169" i="14"/>
  <c r="AI102" i="14"/>
  <c r="AG215" i="14"/>
  <c r="AG128" i="14"/>
  <c r="AG91" i="14"/>
  <c r="AI89" i="14"/>
  <c r="AI76" i="14"/>
  <c r="AI95" i="14"/>
  <c r="AI63" i="14"/>
  <c r="AG123" i="14"/>
  <c r="AG64" i="14"/>
  <c r="AJ96" i="14"/>
  <c r="AG57" i="14"/>
  <c r="AI96" i="14"/>
  <c r="AH222" i="14"/>
  <c r="AJ101" i="14"/>
  <c r="AH64" i="14"/>
  <c r="AH192" i="14"/>
  <c r="AG163" i="14"/>
  <c r="AH149" i="14"/>
  <c r="AH63" i="14"/>
  <c r="AG93" i="14"/>
  <c r="AH128" i="14"/>
  <c r="AH81" i="14"/>
  <c r="AG181" i="14"/>
  <c r="AI87" i="14"/>
  <c r="AJ86" i="14"/>
  <c r="AG86" i="14"/>
  <c r="AG11" i="14"/>
  <c r="AG169" i="14"/>
  <c r="AG94" i="14"/>
  <c r="AH109" i="14"/>
  <c r="AJ215" i="14"/>
  <c r="AI75" i="14"/>
  <c r="AG78" i="14"/>
  <c r="AG192" i="14"/>
  <c r="I78" i="14"/>
  <c r="J163" i="14"/>
  <c r="J128" i="14"/>
  <c r="AG101" i="14"/>
  <c r="AH120" i="14"/>
  <c r="AJ35" i="14"/>
  <c r="AI80" i="14"/>
  <c r="AH79" i="14"/>
  <c r="I74" i="14"/>
  <c r="AJ82" i="14"/>
  <c r="AH65" i="14"/>
  <c r="AG81" i="14"/>
  <c r="AG66" i="14"/>
  <c r="AH68" i="14"/>
  <c r="AI90" i="14"/>
  <c r="AH74" i="14"/>
  <c r="AI34" i="14"/>
  <c r="AI109" i="14"/>
  <c r="AG222" i="14"/>
  <c r="AH95" i="14"/>
  <c r="AJ102" i="14"/>
  <c r="AH93" i="14"/>
  <c r="AG79" i="14"/>
  <c r="AJ123" i="14"/>
  <c r="AG69" i="14"/>
  <c r="AG35" i="14"/>
  <c r="AG61" i="14"/>
  <c r="AG77" i="14"/>
  <c r="AH163" i="14"/>
  <c r="AH11" i="14"/>
  <c r="AG72" i="14"/>
  <c r="AI82" i="14"/>
  <c r="AH34" i="14"/>
  <c r="AG65" i="14"/>
  <c r="AG74" i="14"/>
  <c r="AJ70" i="14"/>
  <c r="AI84" i="14"/>
  <c r="AG85" i="14"/>
  <c r="AI68" i="14"/>
  <c r="K84" i="14"/>
  <c r="L70" i="14"/>
  <c r="J149" i="14"/>
  <c r="I93" i="14"/>
  <c r="L102" i="14"/>
  <c r="I128" i="14"/>
  <c r="I181" i="14"/>
  <c r="I79" i="14"/>
  <c r="J95" i="14"/>
  <c r="I69" i="14"/>
  <c r="K34" i="14"/>
  <c r="I163" i="14"/>
  <c r="J72" i="14"/>
  <c r="K82" i="14"/>
  <c r="K109" i="14"/>
  <c r="AH72" i="14"/>
  <c r="K96" i="14"/>
  <c r="K95" i="14"/>
  <c r="J81" i="14"/>
  <c r="I192" i="14"/>
  <c r="I94" i="14"/>
  <c r="K76" i="14"/>
  <c r="J68" i="14"/>
  <c r="I123" i="14"/>
  <c r="J63" i="14"/>
  <c r="J11" i="14"/>
  <c r="I61" i="14"/>
  <c r="K89" i="14"/>
  <c r="L215" i="14"/>
  <c r="I149" i="14"/>
  <c r="K75" i="14"/>
  <c r="I169" i="14"/>
  <c r="J109" i="14"/>
  <c r="J79" i="14"/>
  <c r="I65" i="14"/>
  <c r="J76" i="14"/>
  <c r="J90" i="14"/>
  <c r="J74" i="14"/>
  <c r="I81" i="14"/>
  <c r="L82" i="14"/>
  <c r="J192" i="14"/>
  <c r="I64" i="14"/>
  <c r="I66" i="14"/>
  <c r="J65" i="14"/>
  <c r="I92" i="14"/>
  <c r="J84" i="14"/>
  <c r="J77" i="14"/>
  <c r="K90" i="14"/>
  <c r="J120" i="14"/>
  <c r="I222" i="14"/>
  <c r="AG92" i="14"/>
  <c r="L123" i="14"/>
  <c r="AH84" i="14"/>
  <c r="J93" i="14"/>
  <c r="I72" i="14"/>
  <c r="I35" i="14"/>
  <c r="AH76" i="14"/>
  <c r="J78" i="14"/>
  <c r="I101" i="14"/>
  <c r="L35" i="14"/>
  <c r="K80" i="14"/>
  <c r="I85" i="14"/>
  <c r="K68" i="14"/>
  <c r="L181" i="14"/>
  <c r="AH77" i="14"/>
  <c r="AG149" i="14"/>
  <c r="L101" i="14"/>
  <c r="K63" i="14"/>
  <c r="L86" i="14"/>
  <c r="J34" i="14"/>
  <c r="I70" i="14"/>
  <c r="L96" i="14"/>
  <c r="I73" i="14"/>
  <c r="L169" i="14"/>
  <c r="K102" i="14"/>
  <c r="M86" i="13"/>
  <c r="M127" i="13"/>
  <c r="M65" i="13"/>
  <c r="M81" i="13"/>
  <c r="M122" i="13"/>
  <c r="M162" i="13"/>
  <c r="M221" i="13"/>
  <c r="M214" i="13"/>
  <c r="M180" i="13"/>
  <c r="M35" i="13"/>
  <c r="M168" i="13"/>
  <c r="M11" i="13"/>
  <c r="M70" i="13"/>
  <c r="M77" i="13"/>
  <c r="M74" i="13"/>
  <c r="M101" i="13"/>
  <c r="S15" i="10"/>
  <c r="AD15" i="10"/>
  <c r="P15" i="10"/>
  <c r="AB15" i="10"/>
  <c r="R15" i="10"/>
  <c r="AC15" i="10"/>
  <c r="Z35" i="14" a="1"/>
  <c r="Z65" i="14" a="1"/>
  <c r="Z169" i="14" a="1"/>
  <c r="Z181" i="14" a="1"/>
  <c r="Z101" i="14" a="1"/>
  <c r="Z123" i="14" a="1"/>
  <c r="Z70" i="14" a="1"/>
  <c r="Z163" i="14" a="1"/>
  <c r="Z74" i="14" a="1"/>
  <c r="Z77" i="14" a="1"/>
  <c r="Z222" i="14" a="1"/>
  <c r="Z215" i="14" a="1"/>
  <c r="Z128" i="14" a="1"/>
  <c r="Z81" i="14" a="1"/>
  <c r="Z86" i="14" a="1"/>
  <c r="Z11" i="14" a="1"/>
  <c r="M36" i="14" l="1"/>
  <c r="Z181" i="14"/>
  <c r="Z222" i="14"/>
  <c r="Z74" i="14"/>
  <c r="Z77" i="14"/>
  <c r="Z128" i="14"/>
  <c r="Z35" i="14"/>
  <c r="Z81" i="14"/>
  <c r="Z70" i="14"/>
  <c r="Z86" i="14"/>
  <c r="Z169" i="14"/>
  <c r="Z123" i="14"/>
  <c r="Z65" i="14"/>
  <c r="Z11" i="14"/>
  <c r="Z163" i="14"/>
  <c r="Z215" i="14"/>
  <c r="Z101" i="14"/>
  <c r="K101" i="14"/>
  <c r="AJ11" i="14"/>
  <c r="AI128" i="14"/>
  <c r="AI70" i="14"/>
  <c r="AI149" i="14"/>
  <c r="AJ222" i="14"/>
  <c r="AI222" i="14"/>
  <c r="AJ109" i="14"/>
  <c r="AJ74" i="14"/>
  <c r="AJ149" i="14"/>
  <c r="AI163" i="14"/>
  <c r="AK109" i="14"/>
  <c r="AI11" i="14"/>
  <c r="AI35" i="14"/>
  <c r="AI85" i="14"/>
  <c r="AI81" i="14"/>
  <c r="AI192" i="14"/>
  <c r="AI64" i="14"/>
  <c r="AI65" i="14"/>
  <c r="L128" i="14"/>
  <c r="AI77" i="14"/>
  <c r="AI93" i="14"/>
  <c r="AK34" i="14"/>
  <c r="AI73" i="14"/>
  <c r="AI72" i="14"/>
  <c r="AI92" i="14"/>
  <c r="AI66" i="14"/>
  <c r="AI123" i="14"/>
  <c r="AI181" i="14"/>
  <c r="AJ163" i="14"/>
  <c r="AI78" i="14"/>
  <c r="AK96" i="14"/>
  <c r="AI69" i="14"/>
  <c r="AI79" i="14"/>
  <c r="AK102" i="14"/>
  <c r="AI101" i="14"/>
  <c r="AJ77" i="14"/>
  <c r="AI169" i="14"/>
  <c r="AJ34" i="14"/>
  <c r="AI74" i="14"/>
  <c r="AI86" i="14"/>
  <c r="AI91" i="14"/>
  <c r="AJ65" i="14"/>
  <c r="AJ81" i="14"/>
  <c r="AI215" i="14"/>
  <c r="AI94" i="14"/>
  <c r="AI120" i="14"/>
  <c r="AI61" i="14"/>
  <c r="K222" i="14"/>
  <c r="M109" i="14"/>
  <c r="K149" i="14"/>
  <c r="K72" i="14"/>
  <c r="K81" i="14"/>
  <c r="L222" i="14"/>
  <c r="L65" i="14"/>
  <c r="K169" i="14"/>
  <c r="K86" i="14"/>
  <c r="L11" i="14"/>
  <c r="K93" i="14"/>
  <c r="L77" i="14"/>
  <c r="M102" i="14"/>
  <c r="K73" i="14"/>
  <c r="K78" i="14"/>
  <c r="K70" i="14"/>
  <c r="K92" i="14"/>
  <c r="K69" i="14"/>
  <c r="M96" i="14"/>
  <c r="K79" i="14"/>
  <c r="K91" i="14"/>
  <c r="K128" i="14"/>
  <c r="L34" i="14"/>
  <c r="K163" i="14"/>
  <c r="K74" i="14"/>
  <c r="K11" i="14"/>
  <c r="K215" i="14"/>
  <c r="K65" i="14"/>
  <c r="K35" i="14"/>
  <c r="K192" i="14"/>
  <c r="L81" i="14"/>
  <c r="K64" i="14"/>
  <c r="K66" i="14"/>
  <c r="K94" i="14"/>
  <c r="K123" i="14"/>
  <c r="L149" i="14"/>
  <c r="M34" i="14"/>
  <c r="K61" i="14"/>
  <c r="K181" i="14"/>
  <c r="L74" i="14"/>
  <c r="L109" i="14"/>
  <c r="K77" i="14"/>
  <c r="L163" i="14"/>
  <c r="K120" i="14"/>
  <c r="K85" i="14"/>
  <c r="R89" i="10"/>
  <c r="AC89" i="10"/>
  <c r="AK35" i="14" l="1"/>
  <c r="AK169" i="14"/>
  <c r="AK11" i="14"/>
  <c r="AK101" i="14"/>
  <c r="AK86" i="14"/>
  <c r="AK77" i="14"/>
  <c r="AK65" i="14"/>
  <c r="AK222" i="14"/>
  <c r="AK70" i="14"/>
  <c r="AK181" i="14"/>
  <c r="AK123" i="14"/>
  <c r="AK163" i="14"/>
  <c r="AK215" i="14"/>
  <c r="AK74" i="14"/>
  <c r="AK81" i="14"/>
  <c r="M123" i="14"/>
  <c r="M101" i="14"/>
  <c r="M215" i="14"/>
  <c r="M169" i="14"/>
  <c r="M181" i="14"/>
  <c r="M128" i="14"/>
  <c r="M35" i="14"/>
  <c r="M11" i="14"/>
  <c r="M81" i="14"/>
  <c r="M86" i="14"/>
  <c r="M222" i="14"/>
  <c r="M163" i="14"/>
  <c r="M65" i="14"/>
  <c r="M70" i="14"/>
  <c r="M74" i="14"/>
  <c r="M77" i="14"/>
  <c r="G22" i="8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79" i="7" a="1"/>
  <c r="T186" i="7" a="1"/>
  <c r="T181" i="7" a="1"/>
  <c r="T187" i="7" a="1"/>
  <c r="T182" i="7" a="1"/>
  <c r="T180" i="7" a="1"/>
  <c r="T185" i="7" a="1"/>
  <c r="T188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U174" i="11" a="1"/>
  <c r="Z174" i="11" a="1"/>
  <c r="Z92" i="11" a="1"/>
  <c r="Z36" i="11" a="1"/>
  <c r="Y89" i="11" a="1"/>
  <c r="T174" i="11" a="1"/>
  <c r="V195" i="11" a="1"/>
  <c r="T193" i="9" a="1"/>
  <c r="Y101" i="11" a="1"/>
  <c r="T19" i="11" a="1"/>
  <c r="T177" i="11" a="1"/>
  <c r="W101" i="11" a="1"/>
  <c r="Y73" i="11" a="1"/>
  <c r="U19" i="11" a="1"/>
  <c r="W36" i="11" a="1"/>
  <c r="Y98" i="11" a="1"/>
  <c r="T192" i="9" a="1"/>
  <c r="Y19" i="11" a="1"/>
  <c r="Z76" i="11" a="1"/>
  <c r="Z93" i="11" a="1"/>
  <c r="T195" i="11" a="1"/>
  <c r="V19" i="11" a="1"/>
  <c r="W19" i="11" a="1"/>
  <c r="T195" i="9" a="1"/>
  <c r="Z98" i="11" a="1"/>
  <c r="X195" i="11" a="1"/>
  <c r="U160" i="10" a="1"/>
  <c r="Y93" i="11" a="1"/>
  <c r="W195" i="11" a="1"/>
  <c r="Z163" i="11" a="1"/>
  <c r="Y76" i="11" a="1"/>
  <c r="U195" i="11" a="1"/>
  <c r="X19" i="11" a="1"/>
  <c r="Z63" i="11" a="1"/>
  <c r="Z19" i="11" a="1"/>
  <c r="V98" i="11" a="1"/>
  <c r="W98" i="11" a="1"/>
  <c r="V36" i="11" a="1"/>
  <c r="Z71" i="11" a="1"/>
  <c r="Y174" i="11" a="1"/>
  <c r="U36" i="11" a="1"/>
  <c r="X174" i="11" a="1"/>
  <c r="T187" i="9" a="1"/>
  <c r="Y71" i="11" a="1"/>
  <c r="Y36" i="11" a="1"/>
  <c r="Z101" i="11" a="1"/>
  <c r="V101" i="11" a="1"/>
  <c r="X98" i="11" a="1"/>
  <c r="X101" i="11" a="1"/>
  <c r="T36" i="11" a="1"/>
  <c r="W174" i="11" a="1"/>
  <c r="V174" i="11" a="1"/>
  <c r="T101" i="11" a="1"/>
  <c r="Z73" i="11" a="1"/>
  <c r="Y163" i="11" a="1"/>
  <c r="U98" i="11" a="1"/>
  <c r="Y92" i="11" a="1"/>
  <c r="T98" i="11" a="1"/>
  <c r="Y195" i="11" a="1"/>
  <c r="T194" i="9" a="1"/>
  <c r="X36" i="11" a="1"/>
  <c r="Z195" i="11" a="1"/>
  <c r="Z89" i="11" a="1"/>
  <c r="Y63" i="11" a="1"/>
  <c r="U101" i="11" a="1"/>
  <c r="T189" i="9" a="1"/>
  <c r="T186" i="9" a="1"/>
  <c r="T188" i="9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T106" i="12" a="1"/>
  <c r="Y97" i="12" a="1"/>
  <c r="Z184" i="12" a="1"/>
  <c r="U39" i="12" a="1"/>
  <c r="U207" i="12" a="1"/>
  <c r="Z106" i="12" a="1"/>
  <c r="Z98" i="12" a="1"/>
  <c r="T207" i="12" a="1"/>
  <c r="U24" i="12" a="1"/>
  <c r="V22" i="12" a="1"/>
  <c r="Y207" i="12" a="1"/>
  <c r="W184" i="12" a="1"/>
  <c r="T187" i="12" a="1"/>
  <c r="W24" i="12" a="1"/>
  <c r="Y98" i="12" a="1"/>
  <c r="Z207" i="12" a="1"/>
  <c r="W207" i="12" a="1"/>
  <c r="U103" i="12" a="1"/>
  <c r="V184" i="12" a="1"/>
  <c r="Y80" i="12" a="1"/>
  <c r="Z22" i="12" a="1"/>
  <c r="X22" i="12" a="1"/>
  <c r="Y77" i="12" a="1"/>
  <c r="Z94" i="12" a="1"/>
  <c r="U184" i="12" a="1"/>
  <c r="X24" i="12" a="1"/>
  <c r="Y172" i="12" a="1"/>
  <c r="U22" i="12" a="1"/>
  <c r="Y184" i="12" a="1"/>
  <c r="Y106" i="12" a="1"/>
  <c r="V160" i="10" a="1"/>
  <c r="V39" i="12" a="1"/>
  <c r="T22" i="12" a="1"/>
  <c r="U177" i="11" a="1"/>
  <c r="X103" i="12" a="1"/>
  <c r="Z97" i="12" a="1"/>
  <c r="T62" i="12" a="1"/>
  <c r="V106" i="12" a="1"/>
  <c r="V24" i="12" a="1"/>
  <c r="X106" i="12" a="1"/>
  <c r="Z39" i="12" a="1"/>
  <c r="W103" i="12" a="1"/>
  <c r="X184" i="12" a="1"/>
  <c r="V103" i="12" a="1"/>
  <c r="Y39" i="12" a="1"/>
  <c r="Z80" i="12" a="1"/>
  <c r="W106" i="12" a="1"/>
  <c r="X39" i="12" a="1"/>
  <c r="T24" i="12" a="1"/>
  <c r="W39" i="12" a="1"/>
  <c r="X207" i="12" a="1"/>
  <c r="Y94" i="12" a="1"/>
  <c r="U106" i="12" a="1"/>
  <c r="Z103" i="12" a="1"/>
  <c r="Y103" i="12" a="1"/>
  <c r="V207" i="12" a="1"/>
  <c r="Y22" i="12" a="1"/>
  <c r="Y24" i="12" a="1"/>
  <c r="T184" i="12" a="1"/>
  <c r="W22" i="12" a="1"/>
  <c r="T103" i="12" a="1"/>
  <c r="T39" i="12" a="1"/>
  <c r="Z24" i="12" a="1"/>
  <c r="Z77" i="12" a="1"/>
  <c r="Z172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U99" i="13" a="1"/>
  <c r="Z183" i="13" a="1"/>
  <c r="Z75" i="13" a="1"/>
  <c r="Z91" i="13" a="1"/>
  <c r="V99" i="13" a="1"/>
  <c r="Y99" i="13" a="1"/>
  <c r="Y63" i="13" a="1"/>
  <c r="X99" i="13" a="1"/>
  <c r="W37" i="13" a="1"/>
  <c r="Z151" i="13" a="1"/>
  <c r="W99" i="13" a="1"/>
  <c r="W153" i="13" a="1"/>
  <c r="X183" i="13" a="1"/>
  <c r="W160" i="10" a="1"/>
  <c r="T21" i="13" a="1"/>
  <c r="U21" i="13" a="1"/>
  <c r="Y151" i="13" a="1"/>
  <c r="Y75" i="13" a="1"/>
  <c r="Y23" i="13" a="1"/>
  <c r="V183" i="13" a="1"/>
  <c r="V21" i="13" a="1"/>
  <c r="T186" i="13" a="1"/>
  <c r="U187" i="12" a="1"/>
  <c r="Z92" i="13" a="1"/>
  <c r="Y183" i="13" a="1"/>
  <c r="X23" i="13" a="1"/>
  <c r="T183" i="13" a="1"/>
  <c r="W21" i="13" a="1"/>
  <c r="T99" i="13" a="1"/>
  <c r="Z21" i="13" a="1"/>
  <c r="V37" i="13" a="1"/>
  <c r="Z23" i="13" a="1"/>
  <c r="Y89" i="13" a="1"/>
  <c r="X153" i="13" a="1"/>
  <c r="V23" i="13" a="1"/>
  <c r="Z37" i="13" a="1"/>
  <c r="Z63" i="13" a="1"/>
  <c r="Y37" i="13" a="1"/>
  <c r="T153" i="13" a="1"/>
  <c r="V177" i="11" a="1"/>
  <c r="Z99" i="13" a="1"/>
  <c r="X21" i="13" a="1"/>
  <c r="Z72" i="13" a="1"/>
  <c r="T58" i="13" a="1"/>
  <c r="X37" i="13" a="1"/>
  <c r="W183" i="13" a="1"/>
  <c r="V153" i="13" a="1"/>
  <c r="Y92" i="13" a="1"/>
  <c r="Z89" i="13" a="1"/>
  <c r="Y91" i="13" a="1"/>
  <c r="Y21" i="13" a="1"/>
  <c r="U153" i="13" a="1"/>
  <c r="U37" i="13" a="1"/>
  <c r="W23" i="13" a="1"/>
  <c r="T23" i="13" a="1"/>
  <c r="T37" i="13" a="1"/>
  <c r="Y72" i="13" a="1"/>
  <c r="Z153" i="13" a="1"/>
  <c r="U183" i="13" a="1"/>
  <c r="Y153" i="13" a="1"/>
  <c r="U23" i="13" a="1"/>
  <c r="AF217" i="13" l="1"/>
  <c r="AH217" i="13"/>
  <c r="AK217" i="13"/>
  <c r="AI217" i="13"/>
  <c r="AJ217" i="13"/>
  <c r="G217" i="13"/>
  <c r="AG217" i="13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1" i="13"/>
  <c r="AJ151" i="13" s="1"/>
  <c r="X23" i="13"/>
  <c r="AI23" i="13" s="1"/>
  <c r="U99" i="13"/>
  <c r="AF99" i="13" s="1"/>
  <c r="Y99" i="13"/>
  <c r="AJ99" i="13" s="1"/>
  <c r="Y72" i="13"/>
  <c r="AJ72" i="13" s="1"/>
  <c r="U153" i="13"/>
  <c r="H153" i="13" s="1"/>
  <c r="Z153" i="13"/>
  <c r="AK153" i="13" s="1"/>
  <c r="V21" i="13"/>
  <c r="AG21" i="13" s="1"/>
  <c r="X153" i="13"/>
  <c r="AI153" i="13" s="1"/>
  <c r="Z92" i="13"/>
  <c r="M92" i="13" s="1"/>
  <c r="W23" i="13"/>
  <c r="AH23" i="13" s="1"/>
  <c r="Z151" i="13"/>
  <c r="AK151" i="13" s="1"/>
  <c r="W99" i="13"/>
  <c r="AH99" i="13" s="1"/>
  <c r="T186" i="13"/>
  <c r="G186" i="13" s="1"/>
  <c r="Z91" i="13"/>
  <c r="AK91" i="13" s="1"/>
  <c r="Y92" i="13"/>
  <c r="L92" i="13" s="1"/>
  <c r="Z75" i="13"/>
  <c r="AK75" i="13" s="1"/>
  <c r="Z63" i="13"/>
  <c r="AK63" i="13" s="1"/>
  <c r="Y153" i="13"/>
  <c r="AJ153" i="13" s="1"/>
  <c r="T153" i="13"/>
  <c r="AE153" i="13" s="1"/>
  <c r="V183" i="13"/>
  <c r="AG183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3" i="13"/>
  <c r="AI183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3" i="13"/>
  <c r="AG153" i="13" s="1"/>
  <c r="U23" i="13"/>
  <c r="Y183" i="13"/>
  <c r="AJ183" i="13" s="1"/>
  <c r="T58" i="13"/>
  <c r="W153" i="13"/>
  <c r="AH153" i="13" s="1"/>
  <c r="Z99" i="13"/>
  <c r="AK99" i="13" s="1"/>
  <c r="W183" i="13"/>
  <c r="AH183" i="13" s="1"/>
  <c r="T23" i="13"/>
  <c r="U183" i="13"/>
  <c r="H183" i="13" s="1"/>
  <c r="T183" i="13"/>
  <c r="G183" i="13" s="1"/>
  <c r="Z183" i="13"/>
  <c r="AK183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Y91" i="14" a="1"/>
  <c r="T99" i="14" a="1"/>
  <c r="U184" i="14" a="1"/>
  <c r="Z92" i="14" a="1"/>
  <c r="T187" i="14" a="1"/>
  <c r="X160" i="10" a="1"/>
  <c r="T184" i="14" a="1"/>
  <c r="Y89" i="14" a="1"/>
  <c r="U186" i="13" a="1"/>
  <c r="U154" i="14" a="1"/>
  <c r="V187" i="12" a="1"/>
  <c r="W177" i="11" a="1"/>
  <c r="T218" i="14" a="1"/>
  <c r="Y75" i="14" a="1"/>
  <c r="Y92" i="14" a="1"/>
  <c r="Y92" i="14" l="1"/>
  <c r="Z92" i="14"/>
  <c r="Y75" i="14"/>
  <c r="Y89" i="14"/>
  <c r="T218" i="14"/>
  <c r="T99" i="14"/>
  <c r="T184" i="14"/>
  <c r="U184" i="14"/>
  <c r="Y91" i="14"/>
  <c r="U154" i="14"/>
  <c r="T187" i="14"/>
  <c r="AF37" i="13"/>
  <c r="H37" i="13"/>
  <c r="G37" i="13"/>
  <c r="AE37" i="13"/>
  <c r="V187" i="12"/>
  <c r="AJ92" i="13"/>
  <c r="M91" i="13"/>
  <c r="I217" i="13"/>
  <c r="M89" i="13"/>
  <c r="I99" i="13"/>
  <c r="AJ89" i="13"/>
  <c r="AK92" i="13"/>
  <c r="J153" i="13"/>
  <c r="U186" i="13"/>
  <c r="H186" i="13" s="1"/>
  <c r="I183" i="13"/>
  <c r="AJ91" i="13"/>
  <c r="AJ75" i="13"/>
  <c r="L72" i="13"/>
  <c r="M75" i="13"/>
  <c r="L63" i="13"/>
  <c r="J183" i="13"/>
  <c r="AE217" i="13"/>
  <c r="L151" i="13"/>
  <c r="G153" i="13"/>
  <c r="G21" i="13"/>
  <c r="AF153" i="13"/>
  <c r="AF183" i="13"/>
  <c r="H99" i="13"/>
  <c r="M63" i="13"/>
  <c r="AE186" i="13"/>
  <c r="AE183" i="13"/>
  <c r="M151" i="13"/>
  <c r="M72" i="13"/>
  <c r="AE99" i="13"/>
  <c r="H217" i="13"/>
  <c r="G23" i="13"/>
  <c r="AE23" i="13"/>
  <c r="H187" i="12"/>
  <c r="G58" i="13"/>
  <c r="AE58" i="13"/>
  <c r="H21" i="13"/>
  <c r="AF23" i="13"/>
  <c r="H23" i="13"/>
  <c r="AF187" i="12"/>
  <c r="AG177" i="11"/>
  <c r="X160" i="10"/>
  <c r="W177" i="11"/>
  <c r="I177" i="11"/>
  <c r="J160" i="10"/>
  <c r="AH160" i="10"/>
  <c r="Y6" i="10"/>
  <c r="Z6" i="9"/>
  <c r="Y247" i="9"/>
  <c r="U21" i="14" a="1"/>
  <c r="T154" i="14" a="1"/>
  <c r="U37" i="14" a="1"/>
  <c r="V184" i="14" a="1"/>
  <c r="Z152" i="14" a="1"/>
  <c r="Y160" i="10" a="1"/>
  <c r="T21" i="14" a="1"/>
  <c r="X177" i="11" a="1"/>
  <c r="T37" i="14" a="1"/>
  <c r="Z72" i="14" a="1"/>
  <c r="Z89" i="14" a="1"/>
  <c r="W187" i="12" a="1"/>
  <c r="W184" i="14" a="1"/>
  <c r="Y72" i="14" a="1"/>
  <c r="Y63" i="14" a="1"/>
  <c r="U187" i="14" a="1"/>
  <c r="Z91" i="14" a="1"/>
  <c r="T23" i="14" a="1"/>
  <c r="V99" i="14" a="1"/>
  <c r="V186" i="13" a="1"/>
  <c r="Z63" i="14" a="1"/>
  <c r="V218" i="14" a="1"/>
  <c r="T58" i="14" a="1"/>
  <c r="U218" i="14" a="1"/>
  <c r="U99" i="14" a="1"/>
  <c r="Z75" i="14" a="1"/>
  <c r="Y152" i="14" a="1"/>
  <c r="U23" i="14" a="1"/>
  <c r="W154" i="14" a="1"/>
  <c r="U37" i="14" l="1"/>
  <c r="W154" i="14"/>
  <c r="T154" i="14"/>
  <c r="Z89" i="14"/>
  <c r="T21" i="14"/>
  <c r="Y152" i="14"/>
  <c r="V99" i="14"/>
  <c r="U23" i="14"/>
  <c r="Z75" i="14"/>
  <c r="Z91" i="14"/>
  <c r="U187" i="14"/>
  <c r="T23" i="14"/>
  <c r="Z72" i="14"/>
  <c r="Y63" i="14"/>
  <c r="Y72" i="14"/>
  <c r="Z152" i="14"/>
  <c r="U21" i="14"/>
  <c r="Z63" i="14"/>
  <c r="U99" i="14"/>
  <c r="U218" i="14"/>
  <c r="W184" i="14"/>
  <c r="V218" i="14"/>
  <c r="T58" i="14"/>
  <c r="V184" i="14"/>
  <c r="T37" i="14"/>
  <c r="AJ92" i="14"/>
  <c r="H154" i="14"/>
  <c r="AJ89" i="14"/>
  <c r="L91" i="14"/>
  <c r="AJ75" i="14"/>
  <c r="H184" i="14"/>
  <c r="M92" i="14"/>
  <c r="AF184" i="14"/>
  <c r="AF154" i="14"/>
  <c r="AE187" i="14"/>
  <c r="AE99" i="14"/>
  <c r="AE184" i="14"/>
  <c r="G218" i="14"/>
  <c r="AJ91" i="14"/>
  <c r="L75" i="14"/>
  <c r="AE218" i="14"/>
  <c r="L89" i="14"/>
  <c r="AK92" i="14"/>
  <c r="L92" i="14"/>
  <c r="G184" i="14"/>
  <c r="G99" i="14"/>
  <c r="G187" i="14"/>
  <c r="K217" i="13"/>
  <c r="K99" i="13"/>
  <c r="J23" i="13"/>
  <c r="J99" i="13"/>
  <c r="J21" i="13"/>
  <c r="K183" i="13"/>
  <c r="I37" i="13"/>
  <c r="J37" i="13"/>
  <c r="L183" i="13"/>
  <c r="I21" i="13"/>
  <c r="I23" i="13"/>
  <c r="I153" i="13"/>
  <c r="L153" i="13"/>
  <c r="J217" i="13"/>
  <c r="W187" i="12"/>
  <c r="V186" i="13"/>
  <c r="AG186" i="13" s="1"/>
  <c r="AF186" i="13"/>
  <c r="AG187" i="12"/>
  <c r="I187" i="12"/>
  <c r="AH177" i="11"/>
  <c r="Y160" i="10"/>
  <c r="X177" i="11"/>
  <c r="J177" i="11"/>
  <c r="K160" i="10"/>
  <c r="AI160" i="10"/>
  <c r="Z6" i="10"/>
  <c r="Z247" i="9"/>
  <c r="W186" i="13" a="1"/>
  <c r="W99" i="14" a="1"/>
  <c r="W21" i="14" a="1"/>
  <c r="X184" i="14" a="1"/>
  <c r="Y154" i="14" a="1"/>
  <c r="Y184" i="14" a="1"/>
  <c r="X218" i="14" a="1"/>
  <c r="V154" i="14" a="1"/>
  <c r="V37" i="14" a="1"/>
  <c r="V21" i="14" a="1"/>
  <c r="Z160" i="10" a="1"/>
  <c r="W23" i="14" a="1"/>
  <c r="Y177" i="11" a="1"/>
  <c r="W37" i="14" a="1"/>
  <c r="X187" i="12" a="1"/>
  <c r="X99" i="14" a="1"/>
  <c r="W218" i="14" a="1"/>
  <c r="V23" i="14" a="1"/>
  <c r="V23" i="14" l="1"/>
  <c r="W37" i="14"/>
  <c r="X184" i="14"/>
  <c r="W21" i="14"/>
  <c r="W99" i="14"/>
  <c r="Y184" i="14"/>
  <c r="W23" i="14"/>
  <c r="V21" i="14"/>
  <c r="W218" i="14"/>
  <c r="X99" i="14"/>
  <c r="V154" i="14"/>
  <c r="V37" i="14"/>
  <c r="Y154" i="14"/>
  <c r="X218" i="14"/>
  <c r="J154" i="14"/>
  <c r="AG184" i="14"/>
  <c r="AF187" i="14"/>
  <c r="AG218" i="14"/>
  <c r="AH184" i="14"/>
  <c r="AG99" i="14"/>
  <c r="AH154" i="14"/>
  <c r="I99" i="14"/>
  <c r="H187" i="14"/>
  <c r="AJ63" i="14"/>
  <c r="L63" i="14"/>
  <c r="AK75" i="14"/>
  <c r="M75" i="14"/>
  <c r="AF37" i="14"/>
  <c r="H37" i="14"/>
  <c r="AF23" i="14"/>
  <c r="H23" i="14"/>
  <c r="G21" i="14"/>
  <c r="AE21" i="14"/>
  <c r="AK91" i="14"/>
  <c r="M91" i="14"/>
  <c r="AE23" i="14"/>
  <c r="G23" i="14"/>
  <c r="L72" i="14"/>
  <c r="AJ72" i="14"/>
  <c r="I184" i="14"/>
  <c r="G37" i="14"/>
  <c r="AE37" i="14"/>
  <c r="M152" i="14"/>
  <c r="AK152" i="14"/>
  <c r="J184" i="14"/>
  <c r="G58" i="14"/>
  <c r="AE58" i="14"/>
  <c r="AK63" i="14"/>
  <c r="M63" i="14"/>
  <c r="H99" i="14"/>
  <c r="AF99" i="14"/>
  <c r="AJ152" i="14"/>
  <c r="L152" i="14"/>
  <c r="I218" i="14"/>
  <c r="AF21" i="14"/>
  <c r="H21" i="14"/>
  <c r="H218" i="14"/>
  <c r="AF218" i="14"/>
  <c r="AE154" i="14"/>
  <c r="G154" i="14"/>
  <c r="AK72" i="14"/>
  <c r="M72" i="14"/>
  <c r="M89" i="14"/>
  <c r="AK89" i="14"/>
  <c r="L37" i="13"/>
  <c r="M183" i="13"/>
  <c r="L21" i="13"/>
  <c r="K21" i="13"/>
  <c r="K37" i="13"/>
  <c r="L99" i="13"/>
  <c r="L23" i="13"/>
  <c r="L217" i="13"/>
  <c r="M217" i="13"/>
  <c r="M99" i="13"/>
  <c r="K153" i="13"/>
  <c r="K23" i="13"/>
  <c r="X187" i="12"/>
  <c r="I186" i="13"/>
  <c r="W186" i="13"/>
  <c r="AH186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X21" i="14" a="1"/>
  <c r="X146" i="9" a="1"/>
  <c r="X37" i="14" a="1"/>
  <c r="Z180" i="9" a="1"/>
  <c r="U174" i="10" a="1"/>
  <c r="Z146" i="9" a="1"/>
  <c r="V187" i="14" a="1"/>
  <c r="V180" i="9" a="1"/>
  <c r="Z89" i="10" a="1"/>
  <c r="X186" i="13" a="1"/>
  <c r="V89" i="10" a="1"/>
  <c r="T180" i="9" a="1"/>
  <c r="T174" i="10" a="1"/>
  <c r="Y180" i="9" a="1"/>
  <c r="Y146" i="9" a="1"/>
  <c r="Z184" i="14" a="1"/>
  <c r="W180" i="9" a="1"/>
  <c r="Y23" i="14" a="1"/>
  <c r="V174" i="10" a="1"/>
  <c r="X23" i="14" a="1"/>
  <c r="Y37" i="14" a="1"/>
  <c r="X180" i="9" a="1"/>
  <c r="Z174" i="10" a="1"/>
  <c r="Z177" i="11" a="1"/>
  <c r="T89" i="10" a="1"/>
  <c r="X174" i="10" a="1"/>
  <c r="Y89" i="10" a="1"/>
  <c r="U89" i="10" a="1"/>
  <c r="V146" i="9" a="1"/>
  <c r="U146" i="9" a="1"/>
  <c r="U180" i="9" a="1"/>
  <c r="Z218" i="14" a="1"/>
  <c r="Y187" i="12" a="1"/>
  <c r="W146" i="9" a="1"/>
  <c r="Y99" i="14" a="1"/>
  <c r="T146" i="9" a="1"/>
  <c r="Y218" i="14" a="1"/>
  <c r="W174" i="10" a="1"/>
  <c r="W89" i="10" a="1"/>
  <c r="X89" i="10" a="1"/>
  <c r="Y21" i="14" a="1"/>
  <c r="U36" i="10" a="1"/>
  <c r="Z99" i="14" a="1"/>
  <c r="Y174" i="10" a="1"/>
  <c r="X154" i="14" a="1"/>
  <c r="Y21" i="14" l="1"/>
  <c r="V187" i="14"/>
  <c r="Z184" i="14"/>
  <c r="Y37" i="14"/>
  <c r="X23" i="14"/>
  <c r="Y99" i="14"/>
  <c r="X154" i="14"/>
  <c r="Z99" i="14"/>
  <c r="Z218" i="14"/>
  <c r="X37" i="14"/>
  <c r="X21" i="14"/>
  <c r="Y218" i="14"/>
  <c r="Y23" i="14"/>
  <c r="K218" i="14"/>
  <c r="AI99" i="14"/>
  <c r="AH23" i="14"/>
  <c r="AH99" i="14"/>
  <c r="AH21" i="14"/>
  <c r="AG23" i="14"/>
  <c r="AI184" i="14"/>
  <c r="AJ184" i="14"/>
  <c r="AG37" i="14"/>
  <c r="AG154" i="14"/>
  <c r="AH37" i="14"/>
  <c r="AI218" i="14"/>
  <c r="AG21" i="14"/>
  <c r="AJ154" i="14"/>
  <c r="AH218" i="14"/>
  <c r="J37" i="14"/>
  <c r="I23" i="14"/>
  <c r="I154" i="14"/>
  <c r="J99" i="14"/>
  <c r="J21" i="14"/>
  <c r="I21" i="14"/>
  <c r="I37" i="14"/>
  <c r="K184" i="14"/>
  <c r="L184" i="14"/>
  <c r="J218" i="14"/>
  <c r="J23" i="14"/>
  <c r="L154" i="14"/>
  <c r="K99" i="14"/>
  <c r="M153" i="13"/>
  <c r="M23" i="13"/>
  <c r="M37" i="13"/>
  <c r="M21" i="13"/>
  <c r="X186" i="13"/>
  <c r="J186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Z23" i="14" a="1"/>
  <c r="W187" i="14" a="1"/>
  <c r="U191" i="11" a="1"/>
  <c r="U288" i="11" a="1"/>
  <c r="V288" i="11" a="1"/>
  <c r="Y191" i="11" a="1"/>
  <c r="T289" i="11" a="1"/>
  <c r="T191" i="11" a="1"/>
  <c r="Z187" i="12" a="1"/>
  <c r="Z154" i="14" a="1"/>
  <c r="W288" i="11" a="1"/>
  <c r="Y96" i="11" a="1"/>
  <c r="X191" i="11" a="1"/>
  <c r="Z191" i="11" a="1"/>
  <c r="Z37" i="14" a="1"/>
  <c r="Y186" i="13" a="1"/>
  <c r="U289" i="11" a="1"/>
  <c r="V191" i="11" a="1"/>
  <c r="Z96" i="11" a="1"/>
  <c r="W191" i="11" a="1"/>
  <c r="Z21" i="14" a="1"/>
  <c r="W187" i="14" l="1"/>
  <c r="Z21" i="14"/>
  <c r="Z37" i="14"/>
  <c r="Z23" i="14"/>
  <c r="Z154" i="14"/>
  <c r="L23" i="14"/>
  <c r="AI23" i="14"/>
  <c r="AJ37" i="14"/>
  <c r="AK184" i="14"/>
  <c r="AI21" i="14"/>
  <c r="AK99" i="14"/>
  <c r="AJ218" i="14"/>
  <c r="AI154" i="14"/>
  <c r="AK218" i="14"/>
  <c r="AJ21" i="14"/>
  <c r="AI37" i="14"/>
  <c r="AJ99" i="14"/>
  <c r="AJ23" i="14"/>
  <c r="L21" i="14"/>
  <c r="M99" i="14"/>
  <c r="L99" i="14"/>
  <c r="M184" i="14"/>
  <c r="K23" i="14"/>
  <c r="AG187" i="14"/>
  <c r="I187" i="14"/>
  <c r="M218" i="14"/>
  <c r="L37" i="14"/>
  <c r="K37" i="14"/>
  <c r="K154" i="14"/>
  <c r="L218" i="14"/>
  <c r="K21" i="14"/>
  <c r="Y186" i="13"/>
  <c r="AJ186" i="13" s="1"/>
  <c r="L187" i="12"/>
  <c r="AI186" i="13"/>
  <c r="K186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V204" i="12" a="1"/>
  <c r="X204" i="12" a="1"/>
  <c r="W303" i="12" a="1"/>
  <c r="Y101" i="12" a="1"/>
  <c r="U204" i="12" a="1"/>
  <c r="W204" i="12" a="1"/>
  <c r="V303" i="12" a="1"/>
  <c r="Z186" i="13" a="1"/>
  <c r="Z101" i="12" a="1"/>
  <c r="X187" i="14" a="1"/>
  <c r="Z204" i="12" a="1"/>
  <c r="U303" i="12" a="1"/>
  <c r="T204" i="12" a="1"/>
  <c r="U304" i="12" a="1"/>
  <c r="Y204" i="12" a="1"/>
  <c r="T304" i="12" a="1"/>
  <c r="X187" i="14" l="1"/>
  <c r="AK21" i="14"/>
  <c r="AK23" i="14"/>
  <c r="AK37" i="14"/>
  <c r="AK154" i="14"/>
  <c r="M23" i="14"/>
  <c r="M37" i="14"/>
  <c r="M154" i="14"/>
  <c r="AH187" i="14"/>
  <c r="J187" i="14"/>
  <c r="M21" i="14"/>
  <c r="U204" i="12"/>
  <c r="X204" i="12"/>
  <c r="T204" i="12"/>
  <c r="V204" i="12"/>
  <c r="W204" i="12"/>
  <c r="Z186" i="13"/>
  <c r="M186" i="13" s="1"/>
  <c r="M187" i="12"/>
  <c r="L186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V304" i="13" a="1"/>
  <c r="U305" i="13" a="1"/>
  <c r="V202" i="13" a="1"/>
  <c r="Z187" i="14" a="1"/>
  <c r="U202" i="13" a="1"/>
  <c r="T202" i="13" a="1"/>
  <c r="Y95" i="13" a="1"/>
  <c r="W202" i="13" a="1"/>
  <c r="T305" i="13" a="1"/>
  <c r="Y202" i="13" a="1"/>
  <c r="U304" i="13" a="1"/>
  <c r="X202" i="13" a="1"/>
  <c r="W304" i="13" a="1"/>
  <c r="Z202" i="13" a="1"/>
  <c r="Y187" i="14" a="1"/>
  <c r="Z95" i="13" a="1"/>
  <c r="Z187" i="14" l="1"/>
  <c r="Y187" i="14"/>
  <c r="AI187" i="14"/>
  <c r="K187" i="14"/>
  <c r="V304" i="13"/>
  <c r="U304" i="13"/>
  <c r="W304" i="13"/>
  <c r="U305" i="13"/>
  <c r="T305" i="13"/>
  <c r="I303" i="12"/>
  <c r="H303" i="12"/>
  <c r="J303" i="12"/>
  <c r="H304" i="12"/>
  <c r="G304" i="12"/>
  <c r="AK186" i="13"/>
  <c r="U202" i="13"/>
  <c r="AF202" i="13" s="1"/>
  <c r="X202" i="13"/>
  <c r="AI202" i="13" s="1"/>
  <c r="Y95" i="13"/>
  <c r="AJ95" i="13" s="1"/>
  <c r="T202" i="13"/>
  <c r="G202" i="13" s="1"/>
  <c r="Y202" i="13"/>
  <c r="AJ202" i="13" s="1"/>
  <c r="Z202" i="13"/>
  <c r="AK202" i="13" s="1"/>
  <c r="W202" i="13"/>
  <c r="AH202" i="13" s="1"/>
  <c r="Z95" i="13"/>
  <c r="M95" i="13" s="1"/>
  <c r="V202" i="13"/>
  <c r="AG202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X67" i="8" a="1"/>
  <c r="W187" i="8" a="1"/>
  <c r="V67" i="8" a="1"/>
  <c r="Y100" i="8" a="1"/>
  <c r="W38" i="8" a="1"/>
  <c r="V152" i="8" a="1"/>
  <c r="Y26" i="8" a="1"/>
  <c r="T172" i="8" a="1"/>
  <c r="V71" i="8" a="1"/>
  <c r="W101" i="8" a="1"/>
  <c r="V68" i="8" a="1"/>
  <c r="W153" i="8" a="1"/>
  <c r="X14" i="8" a="1"/>
  <c r="V73" i="8" a="1"/>
  <c r="Y101" i="8" a="1"/>
  <c r="U185" i="8" a="1"/>
  <c r="Y16" i="8" a="1"/>
  <c r="U72" i="8" a="1"/>
  <c r="W14" i="8" a="1"/>
  <c r="T74" i="8" a="1"/>
  <c r="U76" i="8" a="1"/>
  <c r="T202" i="8"/>
  <c r="X101" i="8" a="1"/>
  <c r="T200" i="8"/>
  <c r="U138" i="8" a="1"/>
  <c r="Y45" i="8" a="1"/>
  <c r="Y136" i="8" a="1"/>
  <c r="U14" i="8" a="1"/>
  <c r="Y183" i="8" a="1"/>
  <c r="T49" i="8" a="1"/>
  <c r="Y61" i="8" a="1"/>
  <c r="U68" i="8" a="1"/>
  <c r="T73" i="8" a="1"/>
  <c r="Y141" i="8" a="1"/>
  <c r="T250" i="8"/>
  <c r="T46" i="8" a="1"/>
  <c r="X181" i="8" a="1"/>
  <c r="X149" i="8" a="1"/>
  <c r="Y125" i="8" a="1"/>
  <c r="T72" i="8" a="1"/>
  <c r="Y60" i="8" a="1"/>
  <c r="T233" i="8"/>
  <c r="X34" i="8" a="1"/>
  <c r="Y81" i="8" a="1"/>
  <c r="U26" i="8" a="1"/>
  <c r="Y72" i="8" a="1"/>
  <c r="T134" i="8" a="1"/>
  <c r="Y144" i="8" a="1"/>
  <c r="Y94" i="8" a="1"/>
  <c r="V172" i="8" a="1"/>
  <c r="X93" i="8" a="1"/>
  <c r="X111" i="8" a="1"/>
  <c r="X185" i="8" a="1"/>
  <c r="U163" i="8" a="1"/>
  <c r="Y139" i="8" a="1"/>
  <c r="X145" i="8" a="1"/>
  <c r="W156" i="8" a="1"/>
  <c r="V187" i="8" a="1"/>
  <c r="T138" i="8" a="1"/>
  <c r="V59" i="8" a="1"/>
  <c r="Y178" i="8" a="1"/>
  <c r="T122" i="8" a="1"/>
  <c r="U127" i="8" a="1"/>
  <c r="Y158" i="8" a="1"/>
  <c r="U153" i="8" a="1"/>
  <c r="Y155" i="8" a="1"/>
  <c r="X27" i="8" a="1"/>
  <c r="W49" i="8" a="1"/>
  <c r="T14" i="8" a="1"/>
  <c r="U188" i="8" a="1"/>
  <c r="Y127" i="8" a="1"/>
  <c r="V111" i="8" a="1"/>
  <c r="Y67" i="8" a="1"/>
  <c r="V26" i="8" a="1"/>
  <c r="X81" i="8" a="1"/>
  <c r="Y175" i="8" a="1"/>
  <c r="Y38" i="8" a="1"/>
  <c r="T67" i="8" a="1"/>
  <c r="T182" i="8" a="1"/>
  <c r="Y103" i="8" a="1"/>
  <c r="T163" i="8" a="1"/>
  <c r="U67" i="8" a="1"/>
  <c r="T27" i="8" a="1"/>
  <c r="Y167" i="8" a="1"/>
  <c r="U122" i="8" a="1"/>
  <c r="T43" i="8" a="1"/>
  <c r="Y168" i="8" a="1"/>
  <c r="W174" i="8" a="1"/>
  <c r="X45" i="8" a="1"/>
  <c r="V51" i="8" a="1"/>
  <c r="T101" i="8" a="1"/>
  <c r="U168" i="8" a="1"/>
  <c r="Y122" i="8" a="1"/>
  <c r="X148" i="8" a="1"/>
  <c r="Y187" i="8" a="1"/>
  <c r="X77" i="8" a="1"/>
  <c r="T153" i="8" a="1"/>
  <c r="V134" i="8" a="1"/>
  <c r="U148" i="8" a="1"/>
  <c r="W185" i="8" a="1"/>
  <c r="Y156" i="8" a="1"/>
  <c r="Y59" i="8" a="1"/>
  <c r="Y51" i="8" a="1"/>
  <c r="T222" i="8"/>
  <c r="U136" i="8" a="1"/>
  <c r="X46" i="8" a="1"/>
  <c r="U59" i="8" a="1"/>
  <c r="U149" i="8" a="1"/>
  <c r="W83" i="8" a="1"/>
  <c r="V163" i="8" a="1"/>
  <c r="T136" i="8" a="1"/>
  <c r="X61" i="8" a="1"/>
  <c r="U83" i="8" a="1"/>
  <c r="Z95" i="14" a="1"/>
  <c r="Y111" i="8" a="1"/>
  <c r="Y163" i="8" a="1"/>
  <c r="X174" i="8" a="1"/>
  <c r="W188" i="8" a="1"/>
  <c r="T201" i="8"/>
  <c r="V12" i="8" a="1"/>
  <c r="V61" i="8" a="1"/>
  <c r="X134" i="8" a="1"/>
  <c r="X122" i="8" a="1"/>
  <c r="W77" i="8" a="1"/>
  <c r="W51" i="8" a="1"/>
  <c r="U111" i="8" a="1"/>
  <c r="W163" i="8" a="1"/>
  <c r="T203" i="14" a="1"/>
  <c r="W148" i="8" a="1"/>
  <c r="Y63" i="8" a="1"/>
  <c r="W71" i="8" a="1"/>
  <c r="Y74" i="8" a="1"/>
  <c r="U81" i="8" a="1"/>
  <c r="W183" i="8" a="1"/>
  <c r="X168" i="8" a="1"/>
  <c r="X187" i="8" a="1"/>
  <c r="X188" i="8" a="1"/>
  <c r="X127" i="8" a="1"/>
  <c r="T53" i="8" a="1"/>
  <c r="Y77" i="8" a="1"/>
  <c r="Y159" i="8" a="1"/>
  <c r="T140" i="8" a="1"/>
  <c r="U65" i="8" a="1"/>
  <c r="Y140" i="8" a="1"/>
  <c r="T145" i="8" a="1"/>
  <c r="Y182" i="8" a="1"/>
  <c r="T50" i="8" a="1"/>
  <c r="W27" i="8" a="1"/>
  <c r="Y20" i="8" a="1"/>
  <c r="V75" i="8" a="1"/>
  <c r="V50" i="8" a="1"/>
  <c r="T152" i="8" a="1"/>
  <c r="U93" i="8" a="1"/>
  <c r="X54" i="8" a="1"/>
  <c r="X73" i="8" a="1"/>
  <c r="U140" i="8" a="1"/>
  <c r="X12" i="8" a="1"/>
  <c r="X49" i="8" a="1"/>
  <c r="V43" i="8" a="1"/>
  <c r="X157" i="8" a="1"/>
  <c r="W140" i="8" a="1"/>
  <c r="X83" i="8" a="1"/>
  <c r="Y79" i="8" a="1"/>
  <c r="T111" i="8" a="1"/>
  <c r="U101" i="8" a="1"/>
  <c r="Y185" i="8" a="1"/>
  <c r="Y68" i="8" a="1"/>
  <c r="Y114" i="8" a="1"/>
  <c r="T218" i="8"/>
  <c r="X182" i="8" a="1"/>
  <c r="Y73" i="8" a="1"/>
  <c r="U174" i="8" a="1"/>
  <c r="W43" i="8" a="1"/>
  <c r="Y78" i="8" a="1"/>
  <c r="T149" i="8" a="1"/>
  <c r="X138" i="8" a="1"/>
  <c r="T59" i="8" a="1"/>
  <c r="X74" i="8" a="1"/>
  <c r="T77" i="8" a="1"/>
  <c r="Y149" i="8" a="1"/>
  <c r="W93" i="8" a="1"/>
  <c r="V181" i="8" a="1"/>
  <c r="Y165" i="8" a="1"/>
  <c r="T76" i="8" a="1"/>
  <c r="Y177" i="8" a="1"/>
  <c r="Y129" i="8" a="1"/>
  <c r="X51" i="8" a="1"/>
  <c r="T34" i="8" a="1"/>
  <c r="W138" i="8" a="1"/>
  <c r="U71" i="8" a="1"/>
  <c r="Y43" i="8" a="1"/>
  <c r="T148" i="8" a="1"/>
  <c r="T247" i="8"/>
  <c r="T12" i="8" a="1"/>
  <c r="Y93" i="8" a="1"/>
  <c r="X76" i="8" a="1"/>
  <c r="U145" i="8" a="1"/>
  <c r="Y53" i="8" a="1"/>
  <c r="Y138" i="8" a="1"/>
  <c r="W68" i="8" a="1"/>
  <c r="U187" i="8" a="1"/>
  <c r="U172" i="8" a="1"/>
  <c r="V182" i="8" a="1"/>
  <c r="U45" i="8" a="1"/>
  <c r="U183" i="8" a="1"/>
  <c r="X26" i="8" a="1"/>
  <c r="W152" i="8" a="1"/>
  <c r="Y95" i="8" a="1"/>
  <c r="U49" i="8" a="1"/>
  <c r="X68" i="8" a="1"/>
  <c r="Y57" i="8" a="1"/>
  <c r="V185" i="8" a="1"/>
  <c r="V81" i="8" a="1"/>
  <c r="Y145" i="8" a="1"/>
  <c r="T81" i="8" a="1"/>
  <c r="Y54" i="8" a="1"/>
  <c r="X43" i="8" a="1"/>
  <c r="T174" i="8" a="1"/>
  <c r="Y106" i="8" a="1"/>
  <c r="Y131" i="8" a="1"/>
  <c r="Y24" i="8" a="1"/>
  <c r="X152" i="8" a="1"/>
  <c r="T93" i="8" a="1"/>
  <c r="U73" i="8" a="1"/>
  <c r="U27" i="8" a="1"/>
  <c r="V149" i="8" a="1"/>
  <c r="Y12" i="8" a="1"/>
  <c r="X38" i="8" a="1"/>
  <c r="U182" i="8" a="1"/>
  <c r="W72" i="8" a="1"/>
  <c r="T71" i="8" a="1"/>
  <c r="Y56" i="8" a="1"/>
  <c r="W34" i="8" a="1"/>
  <c r="W46" i="8" a="1"/>
  <c r="T245" i="8"/>
  <c r="W145" i="8" a="1"/>
  <c r="W168" i="8" a="1"/>
  <c r="Y27" i="8" a="1"/>
  <c r="X163" i="8" a="1"/>
  <c r="X153" i="8" a="1"/>
  <c r="V53" i="8" a="1"/>
  <c r="X158" i="8" a="1"/>
  <c r="V77" i="8" a="1"/>
  <c r="Y179" i="8" a="1"/>
  <c r="Y76" i="8" a="1"/>
  <c r="T185" i="8" a="1"/>
  <c r="T183" i="8" a="1"/>
  <c r="W73" i="8" a="1"/>
  <c r="W149" i="8" a="1"/>
  <c r="X159" i="8" a="1"/>
  <c r="W45" i="8" a="1"/>
  <c r="V49" i="8" a="1"/>
  <c r="X129" i="8" a="1"/>
  <c r="W134" i="8" a="1"/>
  <c r="V153" i="8" a="1"/>
  <c r="Y107" i="8" a="1"/>
  <c r="W54" i="8" a="1"/>
  <c r="Y49" i="8" a="1"/>
  <c r="X172" i="8" a="1"/>
  <c r="Y58" i="8" a="1"/>
  <c r="W182" i="8" a="1"/>
  <c r="V145" i="8" a="1"/>
  <c r="Y174" i="8" a="1"/>
  <c r="U74" i="8" a="1"/>
  <c r="Y110" i="8" a="1"/>
  <c r="W75" i="8" a="1"/>
  <c r="V46" i="8" a="1"/>
  <c r="Y14" i="8" a="1"/>
  <c r="Y147" i="8" a="1"/>
  <c r="W65" i="8" a="1"/>
  <c r="W81" i="8" a="1"/>
  <c r="W76" i="8" a="1"/>
  <c r="T45" i="8" a="1"/>
  <c r="Y46" i="8" a="1"/>
  <c r="W26" i="8" a="1"/>
  <c r="W12" i="8" a="1"/>
  <c r="Y48" i="8" a="1"/>
  <c r="W111" i="8" a="1"/>
  <c r="Y128" i="8" a="1"/>
  <c r="V122" i="8" a="1"/>
  <c r="X50" i="8" a="1"/>
  <c r="T65" i="8" a="1"/>
  <c r="V76" i="8" a="1"/>
  <c r="U134" i="8" a="1"/>
  <c r="Y148" i="8" a="1"/>
  <c r="U46" i="8" a="1"/>
  <c r="Y153" i="8" a="1"/>
  <c r="X72" i="8" a="1"/>
  <c r="T168" i="8" a="1"/>
  <c r="V93" i="8" a="1"/>
  <c r="W67" i="8" a="1"/>
  <c r="U181" i="8" a="1"/>
  <c r="W157" i="8" a="1"/>
  <c r="Y65" i="8" a="1"/>
  <c r="U50" i="8" a="1"/>
  <c r="X59" i="8" a="1"/>
  <c r="V136" i="8" a="1"/>
  <c r="Y123" i="8" a="1"/>
  <c r="X136" i="8" a="1"/>
  <c r="V174" i="8" a="1"/>
  <c r="V140" i="8" a="1"/>
  <c r="U12" i="8" a="1"/>
  <c r="U61" i="8" a="1"/>
  <c r="X71" i="8" a="1"/>
  <c r="T26" i="8" a="1"/>
  <c r="W136" i="8" a="1"/>
  <c r="X140" i="8" a="1"/>
  <c r="T61" i="8" a="1"/>
  <c r="V183" i="8" a="1"/>
  <c r="U34" i="8" a="1"/>
  <c r="W127" i="8" a="1"/>
  <c r="V38" i="8" a="1"/>
  <c r="Y105" i="8" a="1"/>
  <c r="X75" i="8" a="1"/>
  <c r="V65" i="8" a="1"/>
  <c r="W122" i="8" a="1"/>
  <c r="V72" i="8" a="1"/>
  <c r="W172" i="8" a="1"/>
  <c r="Y104" i="8" a="1"/>
  <c r="W61" i="8" a="1"/>
  <c r="V14" i="8" a="1"/>
  <c r="Y181" i="8" a="1"/>
  <c r="U53" i="8" a="1"/>
  <c r="V127" i="8" a="1"/>
  <c r="T244" i="8"/>
  <c r="U152" i="8" a="1"/>
  <c r="X155" i="8" a="1"/>
  <c r="T199" i="8"/>
  <c r="V101" i="8" a="1"/>
  <c r="T213" i="8"/>
  <c r="Y152" i="8" a="1"/>
  <c r="X53" i="8" a="1"/>
  <c r="V74" i="8" a="1"/>
  <c r="Y157" i="8" a="1"/>
  <c r="X183" i="8" a="1"/>
  <c r="T75" i="8" a="1"/>
  <c r="X65" i="8" a="1"/>
  <c r="U77" i="8" a="1"/>
  <c r="X141" i="8" a="1"/>
  <c r="Y75" i="8" a="1"/>
  <c r="T68" i="8" a="1"/>
  <c r="Y71" i="8" a="1"/>
  <c r="Y188" i="8" a="1"/>
  <c r="X24" i="8" a="1"/>
  <c r="V138" i="8" a="1"/>
  <c r="Y172" i="8" a="1"/>
  <c r="Y34" i="8" a="1"/>
  <c r="T181" i="8" a="1"/>
  <c r="U51" i="8" a="1"/>
  <c r="W59" i="8" a="1"/>
  <c r="V27" i="8" a="1"/>
  <c r="X156" i="8" a="1"/>
  <c r="U75" i="8" a="1"/>
  <c r="W53" i="8" a="1"/>
  <c r="W74" i="8" a="1"/>
  <c r="V148" i="8" a="1"/>
  <c r="U43" i="8" a="1"/>
  <c r="W181" i="8" a="1"/>
  <c r="W50" i="8" a="1"/>
  <c r="V34" i="8" a="1"/>
  <c r="T127" i="8" a="1"/>
  <c r="T203" i="14" l="1"/>
  <c r="Z95" i="14"/>
  <c r="AH304" i="13"/>
  <c r="W305" i="14"/>
  <c r="I304" i="13"/>
  <c r="V305" i="14"/>
  <c r="AE305" i="13"/>
  <c r="T306" i="14"/>
  <c r="AF305" i="13"/>
  <c r="U306" i="14"/>
  <c r="H304" i="13"/>
  <c r="U305" i="14"/>
  <c r="AK187" i="14"/>
  <c r="AJ187" i="14"/>
  <c r="M187" i="14"/>
  <c r="L187" i="14"/>
  <c r="AG304" i="13"/>
  <c r="AF304" i="13"/>
  <c r="J304" i="13"/>
  <c r="G305" i="13"/>
  <c r="H305" i="13"/>
  <c r="I202" i="13"/>
  <c r="AK95" i="13"/>
  <c r="H202" i="13"/>
  <c r="AE202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70" i="8" a="1"/>
  <c r="Z93" i="8" a="1"/>
  <c r="Y143" i="10" a="1"/>
  <c r="Z54" i="8" a="1"/>
  <c r="Y49" i="7" a="1"/>
  <c r="U74" i="10" a="1"/>
  <c r="Y91" i="10" a="1"/>
  <c r="Z71" i="8" a="1"/>
  <c r="V196" i="10" a="1"/>
  <c r="Z107" i="8" a="1"/>
  <c r="Z50" i="8" a="1"/>
  <c r="Y196" i="10" a="1"/>
  <c r="Z127" i="8" a="1"/>
  <c r="Z165" i="8" a="1"/>
  <c r="Z118" i="8" a="1"/>
  <c r="Z156" i="8" a="1"/>
  <c r="Y67" i="10" a="1"/>
  <c r="Z147" i="8" a="1"/>
  <c r="U12" i="10" a="1"/>
  <c r="Y19" i="10" a="1"/>
  <c r="Z139" i="8" a="1"/>
  <c r="U29" i="10" a="1"/>
  <c r="Z82" i="8" a="1"/>
  <c r="Z131" i="8" a="1"/>
  <c r="W30" i="10" a="1"/>
  <c r="Z73" i="8" a="1"/>
  <c r="X74" i="10" a="1"/>
  <c r="Z76" i="8" a="1"/>
  <c r="Z24" i="8" a="1"/>
  <c r="W91" i="10" a="1"/>
  <c r="Z48" i="8" a="1"/>
  <c r="Z26" i="8" a="1"/>
  <c r="Z45" i="8" a="1"/>
  <c r="T213" i="10" a="1"/>
  <c r="U197" i="10" a="1"/>
  <c r="Z67" i="8" a="1"/>
  <c r="Z129" i="8" a="1"/>
  <c r="X29" i="10" a="1"/>
  <c r="Y131" i="7" a="1"/>
  <c r="Z38" i="8" a="1"/>
  <c r="V194" i="10" a="1"/>
  <c r="V74" i="10" a="1"/>
  <c r="T260" i="10" a="1"/>
  <c r="T228" i="10" a="1"/>
  <c r="Z63" i="8" a="1"/>
  <c r="Z123" i="8" a="1"/>
  <c r="X91" i="10" a="1"/>
  <c r="Y23" i="10" a="1"/>
  <c r="X173" i="7" a="1"/>
  <c r="Z159" i="8" a="1"/>
  <c r="Z175" i="8" a="1"/>
  <c r="Z120" i="8" a="1"/>
  <c r="Z101" i="8" a="1"/>
  <c r="X197" i="10" a="1"/>
  <c r="Y127" i="7" a="1"/>
  <c r="Y84" i="10" a="1"/>
  <c r="Z27" i="8" a="1"/>
  <c r="Z106" i="8" a="1"/>
  <c r="Z39" i="8" a="1"/>
  <c r="Y173" i="7" a="1"/>
  <c r="V203" i="14" a="1"/>
  <c r="X196" i="10" a="1"/>
  <c r="U91" i="10" a="1"/>
  <c r="T232" i="10" a="1"/>
  <c r="X26" i="10" a="1"/>
  <c r="Z20" i="8" a="1"/>
  <c r="Z138" i="8" a="1"/>
  <c r="Y194" i="10" a="1"/>
  <c r="W162" i="10" a="1"/>
  <c r="Y104" i="10" a="1"/>
  <c r="Y114" i="10" a="1"/>
  <c r="Z105" i="8" a="1"/>
  <c r="Z167" i="8" a="1"/>
  <c r="Y162" i="10" a="1"/>
  <c r="W29" i="10" a="1"/>
  <c r="Z81" i="8" a="1"/>
  <c r="W194" i="10" a="1"/>
  <c r="Z145" i="8" a="1"/>
  <c r="T251" i="10" a="1"/>
  <c r="Y115" i="10" a="1"/>
  <c r="Y15" i="7" a="1"/>
  <c r="Z152" i="8" a="1"/>
  <c r="Z79" i="8" a="1"/>
  <c r="Z181" i="8" a="1"/>
  <c r="Y197" i="10" a="1"/>
  <c r="Y29" i="10" a="1"/>
  <c r="Z49" i="8" a="1"/>
  <c r="U24" i="7" a="1"/>
  <c r="Y112" i="10" a="1"/>
  <c r="X163" i="10" a="1"/>
  <c r="Z72" i="8" a="1"/>
  <c r="V30" i="10" a="1"/>
  <c r="Y56" i="10" a="1"/>
  <c r="Z57" i="8" a="1"/>
  <c r="Z171" i="8" a="1"/>
  <c r="Z114" i="8" a="1"/>
  <c r="T12" i="10" a="1"/>
  <c r="Y147" i="10" a="1"/>
  <c r="V33" i="7" a="1"/>
  <c r="T91" i="10" a="1"/>
  <c r="Y131" i="10" a="1"/>
  <c r="Z136" i="8" a="1"/>
  <c r="T224" i="10" a="1"/>
  <c r="Z75" i="8" a="1"/>
  <c r="U196" i="10" a="1"/>
  <c r="Z153" i="8" a="1"/>
  <c r="Z148" i="8" a="1"/>
  <c r="Y74" i="10" a="1"/>
  <c r="X143" i="10" a="1"/>
  <c r="Z77" i="8" a="1"/>
  <c r="Z28" i="8" a="1"/>
  <c r="Y136" i="10" a="1"/>
  <c r="Z68" i="8" a="1"/>
  <c r="Y163" i="10" a="1"/>
  <c r="Z51" i="8" a="1"/>
  <c r="Y183" i="10" a="1"/>
  <c r="Y52" i="10" a="1"/>
  <c r="Y83" i="10" a="1"/>
  <c r="Z134" i="8" a="1"/>
  <c r="Z34" i="8" a="1"/>
  <c r="X145" i="10" a="1"/>
  <c r="X165" i="10" a="1"/>
  <c r="Z61" i="8" a="1"/>
  <c r="W196" i="10" a="1"/>
  <c r="Y93" i="7" a="1"/>
  <c r="X12" i="10" a="1"/>
  <c r="Y64" i="10" a="1"/>
  <c r="Y60" i="10" a="1"/>
  <c r="Z59" i="8" a="1"/>
  <c r="Z155" i="8" a="1"/>
  <c r="Z60" i="8" a="1"/>
  <c r="Z124" i="8" a="1"/>
  <c r="W163" i="10" a="1"/>
  <c r="Z128" i="8" a="1"/>
  <c r="Z125" i="8" a="1"/>
  <c r="Y150" i="10" a="1"/>
  <c r="T194" i="10" a="1"/>
  <c r="T211" i="10" a="1"/>
  <c r="X147" i="10" a="1"/>
  <c r="Z29" i="8" a="1"/>
  <c r="T254" i="10" a="1"/>
  <c r="T210" i="10" a="1"/>
  <c r="Z65" i="8" a="1"/>
  <c r="T30" i="10" a="1"/>
  <c r="X30" i="10" a="1"/>
  <c r="Z12" i="8" a="1"/>
  <c r="Z149" i="8" a="1"/>
  <c r="Z144" i="8" a="1"/>
  <c r="Z187" i="8" a="1"/>
  <c r="U143" i="10" a="1"/>
  <c r="Z110" i="8" a="1"/>
  <c r="Y145" i="10" a="1"/>
  <c r="T143" i="10" a="1"/>
  <c r="Y153" i="10" a="1"/>
  <c r="V38" i="10" a="1"/>
  <c r="Z104" i="8" a="1"/>
  <c r="Z78" i="8" a="1"/>
  <c r="Z163" i="8" a="1"/>
  <c r="Z94" i="8" a="1"/>
  <c r="W197" i="10" a="1"/>
  <c r="Z180" i="8" a="1"/>
  <c r="Z169" i="8" a="1"/>
  <c r="Z141" i="8" a="1"/>
  <c r="Z111" i="8" a="1"/>
  <c r="Z46" i="8" a="1"/>
  <c r="Y42" i="10" a="1"/>
  <c r="T29" i="10" a="1"/>
  <c r="Z53" i="8" a="1"/>
  <c r="T197" i="10" a="1"/>
  <c r="X194" i="10" a="1"/>
  <c r="Z186" i="8" a="1"/>
  <c r="Z188" i="8" a="1"/>
  <c r="Z168" i="8" a="1"/>
  <c r="X136" i="10" a="1"/>
  <c r="U203" i="14" a="1"/>
  <c r="V197" i="10" a="1"/>
  <c r="Z182" i="8" a="1"/>
  <c r="Y26" i="10" a="1"/>
  <c r="T252" i="10" a="1"/>
  <c r="Y38" i="10" a="1"/>
  <c r="T212" i="10" a="1"/>
  <c r="Y181" i="10" a="1"/>
  <c r="Z183" i="8" a="1"/>
  <c r="Y116" i="10" a="1"/>
  <c r="Z178" i="8" a="1"/>
  <c r="Z162" i="8" a="1"/>
  <c r="Z14" i="8" a="1"/>
  <c r="Z157" i="8" a="1"/>
  <c r="Z179" i="8" a="1"/>
  <c r="V29" i="10" a="1"/>
  <c r="U30" i="10" a="1"/>
  <c r="Z185" i="8" a="1"/>
  <c r="W173" i="7" a="1"/>
  <c r="Z140" i="8" a="1"/>
  <c r="U194" i="10" a="1"/>
  <c r="Z56" i="8" a="1"/>
  <c r="Z95" i="8" a="1"/>
  <c r="W38" i="10" a="1"/>
  <c r="X127" i="7" a="1"/>
  <c r="Z172" i="8" a="1"/>
  <c r="Z158" i="8" a="1"/>
  <c r="Y12" i="10" a="1"/>
  <c r="Z177" i="8" a="1"/>
  <c r="U38" i="10" a="1"/>
  <c r="W143" i="10" a="1"/>
  <c r="T243" i="10" a="1"/>
  <c r="Z103" i="8" a="1"/>
  <c r="W74" i="10" a="1"/>
  <c r="Y165" i="10" a="1"/>
  <c r="Z43" i="8" a="1"/>
  <c r="W42" i="10" a="1"/>
  <c r="Z74" i="8" a="1"/>
  <c r="T38" i="10" a="1"/>
  <c r="V143" i="10" a="1"/>
  <c r="Y30" i="10" a="1"/>
  <c r="Z100" i="8" a="1"/>
  <c r="Y66" i="10" a="1"/>
  <c r="Z122" i="8" a="1"/>
  <c r="Z58" i="8" a="1"/>
  <c r="Y47" i="7" a="1"/>
  <c r="Y95" i="14" a="1"/>
  <c r="X38" i="10" a="1"/>
  <c r="V42" i="10" a="1"/>
  <c r="V91" i="10" a="1"/>
  <c r="T74" i="10" a="1"/>
  <c r="Z174" i="8" a="1"/>
  <c r="V12" i="10" a="1"/>
  <c r="Z83" i="8" a="1"/>
  <c r="X162" i="10" a="1"/>
  <c r="X42" i="10" a="1"/>
  <c r="Y138" i="10" a="1"/>
  <c r="Z16" i="8" a="1"/>
  <c r="W12" i="10" a="1"/>
  <c r="V24" i="7" a="1"/>
  <c r="Y94" i="7" a="1"/>
  <c r="V203" i="14" l="1"/>
  <c r="Y95" i="14"/>
  <c r="U203" i="14"/>
  <c r="H305" i="14"/>
  <c r="H306" i="14"/>
  <c r="G306" i="14"/>
  <c r="AG305" i="14"/>
  <c r="J305" i="14"/>
  <c r="AE306" i="14"/>
  <c r="I305" i="14"/>
  <c r="AH305" i="14"/>
  <c r="AF305" i="14"/>
  <c r="AF306" i="14"/>
  <c r="AK95" i="14"/>
  <c r="G203" i="14"/>
  <c r="M95" i="14"/>
  <c r="AE203" i="14"/>
  <c r="J202" i="13"/>
  <c r="K202" i="13"/>
  <c r="T251" i="10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72" i="10" a="1"/>
  <c r="Z23" i="10" a="1"/>
  <c r="Y15" i="11" a="1"/>
  <c r="Z43" i="10" a="1"/>
  <c r="T259" i="11" a="1"/>
  <c r="X212" i="11" a="1"/>
  <c r="Y210" i="11" a="1"/>
  <c r="Y160" i="11" a="1"/>
  <c r="X24" i="7" a="1"/>
  <c r="U140" i="11" a="1"/>
  <c r="Z12" i="10" a="1"/>
  <c r="Y284" i="11" a="1"/>
  <c r="Z64" i="10" a="1"/>
  <c r="Z115" i="10" a="1"/>
  <c r="Z132" i="10" a="1"/>
  <c r="W203" i="14" a="1"/>
  <c r="V15" i="11" a="1"/>
  <c r="Y292" i="11" a="1"/>
  <c r="Z32" i="10" a="1"/>
  <c r="T228" i="11" a="1"/>
  <c r="Z26" i="10" a="1"/>
  <c r="V43" i="11" a="1"/>
  <c r="U43" i="11" a="1"/>
  <c r="V290" i="11" a="1"/>
  <c r="Z67" i="10" a="1"/>
  <c r="Z196" i="10" a="1"/>
  <c r="Z161" i="7" a="1"/>
  <c r="Y43" i="11" a="1"/>
  <c r="AA290" i="11" a="1"/>
  <c r="Y19" i="7" a="1"/>
  <c r="Y144" i="7" a="1"/>
  <c r="Z153" i="10" a="1"/>
  <c r="Z145" i="10" a="1"/>
  <c r="T276" i="11" a="1"/>
  <c r="W291" i="11" a="1"/>
  <c r="Z284" i="11" a="1"/>
  <c r="AA288" i="11" a="1"/>
  <c r="Y99" i="11" a="1"/>
  <c r="Y212" i="11" a="1"/>
  <c r="V173" i="7" a="1"/>
  <c r="Z289" i="11" a="1"/>
  <c r="Y120" i="7" a="1"/>
  <c r="T210" i="11" a="1"/>
  <c r="U292" i="11" a="1"/>
  <c r="Z173" i="10" a="1"/>
  <c r="X99" i="11" a="1"/>
  <c r="Z114" i="10" a="1"/>
  <c r="X179" i="11" a="1"/>
  <c r="Z285" i="11" a="1"/>
  <c r="V32" i="11" a="1"/>
  <c r="Y180" i="11" a="1"/>
  <c r="X15" i="11" a="1"/>
  <c r="U33" i="11" a="1"/>
  <c r="Y285" i="11" a="1"/>
  <c r="Y80" i="11" a="1"/>
  <c r="W32" i="11" a="1"/>
  <c r="Z127" i="7" a="1"/>
  <c r="X180" i="11" a="1"/>
  <c r="Y29" i="11" a="1"/>
  <c r="Z288" i="11" a="1"/>
  <c r="Z131" i="10" a="1"/>
  <c r="Y50" i="7" a="1"/>
  <c r="W285" i="11" a="1"/>
  <c r="T33" i="11" a="1"/>
  <c r="V289" i="11" a="1"/>
  <c r="W47" i="11" a="1"/>
  <c r="Y95" i="7" a="1"/>
  <c r="Z110" i="7" a="1"/>
  <c r="Z292" i="11" a="1"/>
  <c r="Y182" i="11" a="1"/>
  <c r="X290" i="11" a="1"/>
  <c r="Y24" i="7" a="1"/>
  <c r="Z195" i="10" a="1"/>
  <c r="W289" i="11" a="1"/>
  <c r="Z84" i="10" a="1"/>
  <c r="Y32" i="11" a="1"/>
  <c r="Z194" i="10" a="1"/>
  <c r="Y140" i="11" a="1"/>
  <c r="Z147" i="10" a="1"/>
  <c r="T240" i="11" a="1"/>
  <c r="T244" i="11" a="1"/>
  <c r="T292" i="11" a="1"/>
  <c r="Z104" i="10" a="1"/>
  <c r="Z22" i="7" a="1"/>
  <c r="U285" i="11" a="1"/>
  <c r="W33" i="7" a="1"/>
  <c r="T291" i="11" a="1"/>
  <c r="X284" i="11" a="1"/>
  <c r="T140" i="11" a="1"/>
  <c r="Z42" i="10" a="1"/>
  <c r="X33" i="11" a="1"/>
  <c r="AA291" i="11" a="1"/>
  <c r="Y66" i="11" a="1"/>
  <c r="T248" i="11" a="1"/>
  <c r="T229" i="11" a="1"/>
  <c r="V213" i="11" a="1"/>
  <c r="Z25" i="7" a="1"/>
  <c r="T43" i="11" a="1"/>
  <c r="X140" i="11" a="1"/>
  <c r="Z60" i="10" a="1"/>
  <c r="Z162" i="10" a="1"/>
  <c r="Y290" i="11" a="1"/>
  <c r="Z66" i="10" a="1"/>
  <c r="X203" i="14" a="1"/>
  <c r="Z163" i="10" a="1"/>
  <c r="W213" i="11" a="1"/>
  <c r="Z75" i="10" a="1"/>
  <c r="W284" i="11" a="1"/>
  <c r="Z52" i="10" a="1"/>
  <c r="X213" i="11" a="1"/>
  <c r="T227" i="11" a="1"/>
  <c r="X288" i="11" a="1"/>
  <c r="Y291" i="11" a="1"/>
  <c r="Z291" i="11" a="1"/>
  <c r="X129" i="7" a="1"/>
  <c r="W210" i="11" a="1"/>
  <c r="Y289" i="11" a="1"/>
  <c r="U15" i="11" a="1"/>
  <c r="X47" i="11" a="1"/>
  <c r="Z93" i="7" a="1"/>
  <c r="V99" i="11" a="1"/>
  <c r="X292" i="11" a="1"/>
  <c r="Z56" i="10" a="1"/>
  <c r="W43" i="11" a="1"/>
  <c r="Z197" i="10" a="1"/>
  <c r="Y151" i="11" a="1"/>
  <c r="U213" i="11" a="1"/>
  <c r="Z290" i="11" a="1"/>
  <c r="X32" i="11" a="1"/>
  <c r="Z27" i="10" a="1"/>
  <c r="W212" i="11" a="1"/>
  <c r="Y213" i="11" a="1"/>
  <c r="Z183" i="10" a="1"/>
  <c r="Z165" i="10" a="1"/>
  <c r="X289" i="11" a="1"/>
  <c r="AA289" i="11" a="1"/>
  <c r="Z136" i="10" a="1"/>
  <c r="Z94" i="7" a="1"/>
  <c r="Z74" i="10" a="1"/>
  <c r="Z19" i="10" a="1"/>
  <c r="V33" i="11" a="1"/>
  <c r="X144" i="7" a="1"/>
  <c r="Z88" i="10" a="1"/>
  <c r="U210" i="11" a="1"/>
  <c r="T24" i="7" a="1"/>
  <c r="X43" i="11" a="1"/>
  <c r="Z50" i="7" a="1"/>
  <c r="T285" i="11" a="1"/>
  <c r="AA284" i="11" a="1"/>
  <c r="W292" i="11" a="1"/>
  <c r="Z184" i="10" a="1"/>
  <c r="Y179" i="11" a="1"/>
  <c r="W24" i="7" a="1"/>
  <c r="T32" i="11" a="1"/>
  <c r="Z29" i="10" a="1"/>
  <c r="Z147" i="7" a="1"/>
  <c r="W99" i="11" a="1"/>
  <c r="Y47" i="11" a="1"/>
  <c r="Y22" i="7" a="1"/>
  <c r="V284" i="11" a="1"/>
  <c r="Z116" i="10" a="1"/>
  <c r="Y33" i="11" a="1"/>
  <c r="Y129" i="7" a="1"/>
  <c r="Z171" i="10" a="1"/>
  <c r="Z168" i="10" a="1"/>
  <c r="Y53" i="7" a="1"/>
  <c r="T15" i="11" a="1"/>
  <c r="Y33" i="7" a="1"/>
  <c r="Y42" i="7" a="1"/>
  <c r="Z138" i="10" a="1"/>
  <c r="V212" i="11" a="1"/>
  <c r="U32" i="11" a="1"/>
  <c r="U291" i="11" a="1"/>
  <c r="X33" i="7" a="1"/>
  <c r="Z112" i="10" a="1"/>
  <c r="U290" i="11" a="1"/>
  <c r="U99" i="11" a="1"/>
  <c r="V140" i="11" a="1"/>
  <c r="AA285" i="11" a="1"/>
  <c r="X291" i="11" a="1"/>
  <c r="T290" i="11" a="1"/>
  <c r="X210" i="11" a="1"/>
  <c r="Y112" i="7" a="1"/>
  <c r="Y288" i="11" a="1"/>
  <c r="V210" i="11" a="1"/>
  <c r="W290" i="11" a="1"/>
  <c r="X285" i="11" a="1"/>
  <c r="Y51" i="7" a="1"/>
  <c r="W15" i="11" a="1"/>
  <c r="Z173" i="7" a="1"/>
  <c r="Z143" i="10" a="1"/>
  <c r="V285" i="11" a="1"/>
  <c r="W140" i="11" a="1"/>
  <c r="X22" i="7" a="1"/>
  <c r="Z181" i="10" a="1"/>
  <c r="T213" i="11" a="1"/>
  <c r="V292" i="11" a="1"/>
  <c r="Z14" i="10" a="1"/>
  <c r="Z79" i="10" a="1"/>
  <c r="Z33" i="10" a="1"/>
  <c r="Y134" i="7" a="1"/>
  <c r="T99" i="11" a="1"/>
  <c r="Z83" i="10" a="1"/>
  <c r="Z150" i="10" a="1"/>
  <c r="Z188" i="10" a="1"/>
  <c r="Z38" i="10" a="1"/>
  <c r="T226" i="11" a="1"/>
  <c r="AA292" i="11" a="1"/>
  <c r="V291" i="11" a="1"/>
  <c r="Z128" i="10" a="1"/>
  <c r="W33" i="11" a="1"/>
  <c r="U173" i="7" a="1"/>
  <c r="Z91" i="10" a="1"/>
  <c r="Z30" i="10" a="1"/>
  <c r="Z165" i="7" a="1"/>
  <c r="Z13" i="7" a="1"/>
  <c r="Z53" i="7" a="1"/>
  <c r="X203" i="14" l="1"/>
  <c r="W203" i="14"/>
  <c r="AG203" i="14"/>
  <c r="I203" i="14"/>
  <c r="AF203" i="14"/>
  <c r="H203" i="14"/>
  <c r="AJ95" i="14"/>
  <c r="L95" i="14"/>
  <c r="M202" i="13"/>
  <c r="L202" i="13"/>
  <c r="A260" i="10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Z131" i="7" a="1"/>
  <c r="T291" i="12" a="1"/>
  <c r="Z108" i="7" a="1"/>
  <c r="T305" i="12" a="1"/>
  <c r="X304" i="12" a="1"/>
  <c r="Y299" i="12" a="1"/>
  <c r="Z70" i="7" a="1"/>
  <c r="X16" i="12" a="1"/>
  <c r="Z305" i="12" a="1"/>
  <c r="Y70" i="12" a="1"/>
  <c r="X299" i="12" a="1"/>
  <c r="U225" i="12" a="1"/>
  <c r="X225" i="12" a="1"/>
  <c r="V304" i="12" a="1"/>
  <c r="W225" i="12" a="1"/>
  <c r="W148" i="12" a="1"/>
  <c r="Z212" i="11" a="1"/>
  <c r="X104" i="12" a="1"/>
  <c r="AA300" i="12" a="1"/>
  <c r="Z180" i="11" a="1"/>
  <c r="Y84" i="12" a="1"/>
  <c r="Z170" i="11" a="1"/>
  <c r="Z15" i="7" a="1"/>
  <c r="Z115" i="11" a="1"/>
  <c r="U35" i="12" a="1"/>
  <c r="X306" i="12" a="1"/>
  <c r="X228" i="12" a="1"/>
  <c r="T242" i="12" a="1"/>
  <c r="U305" i="12" a="1"/>
  <c r="T244" i="12" a="1"/>
  <c r="Z213" i="11" a="1"/>
  <c r="AA307" i="12" a="1"/>
  <c r="V35" i="12" a="1"/>
  <c r="Y307" i="12" a="1"/>
  <c r="W304" i="12" a="1"/>
  <c r="AA303" i="12" a="1"/>
  <c r="Z144" i="7" a="1"/>
  <c r="Z182" i="11" a="1"/>
  <c r="X148" i="12" a="1"/>
  <c r="Y159" i="12" a="1"/>
  <c r="Z29" i="11" a="1"/>
  <c r="T243" i="12" a="1"/>
  <c r="W299" i="12" a="1"/>
  <c r="Y169" i="12" a="1"/>
  <c r="Z299" i="12" a="1"/>
  <c r="Z307" i="12" a="1"/>
  <c r="T300" i="12" a="1"/>
  <c r="Z172" i="9" a="1"/>
  <c r="X36" i="12" a="1"/>
  <c r="W307" i="12" a="1"/>
  <c r="Z19" i="7" a="1"/>
  <c r="Y54" i="9" a="1"/>
  <c r="Z66" i="11" a="1"/>
  <c r="T223" i="11" a="1"/>
  <c r="W49" i="12" a="1"/>
  <c r="Z179" i="11" a="1"/>
  <c r="X131" i="9" a="1"/>
  <c r="V228" i="12" a="1"/>
  <c r="Z120" i="7" a="1"/>
  <c r="V148" i="12" a="1"/>
  <c r="W228" i="12" a="1"/>
  <c r="Y300" i="12" a="1"/>
  <c r="Y179" i="9" a="1"/>
  <c r="Z146" i="11" a="1"/>
  <c r="Z14" i="9" a="1"/>
  <c r="W306" i="12" a="1"/>
  <c r="T36" i="12" a="1"/>
  <c r="Z140" i="11" a="1"/>
  <c r="W16" i="12" a="1"/>
  <c r="Z49" i="7" a="1"/>
  <c r="T259" i="12" a="1"/>
  <c r="Y49" i="12" a="1"/>
  <c r="Z22" i="11" a="1"/>
  <c r="V225" i="12" a="1"/>
  <c r="Z129" i="11" a="1"/>
  <c r="Z113" i="7" a="1"/>
  <c r="Y203" i="14" a="1"/>
  <c r="X49" i="12" a="1"/>
  <c r="X179" i="9" a="1"/>
  <c r="Z98" i="9" a="1"/>
  <c r="U104" i="12" a="1"/>
  <c r="Z33" i="11" a="1"/>
  <c r="Y136" i="9" a="1"/>
  <c r="Z160" i="11" a="1"/>
  <c r="Z300" i="12" a="1"/>
  <c r="X300" i="12" a="1"/>
  <c r="V299" i="12" a="1"/>
  <c r="V36" i="12" a="1"/>
  <c r="V306" i="12" a="1"/>
  <c r="T306" i="12" a="1"/>
  <c r="T228" i="12" a="1"/>
  <c r="V305" i="12" a="1"/>
  <c r="T263" i="12" a="1"/>
  <c r="Y225" i="12" a="1"/>
  <c r="Z34" i="7" a="1"/>
  <c r="Y192" i="12" a="1"/>
  <c r="W35" i="12" a="1"/>
  <c r="Z150" i="7" a="1"/>
  <c r="Z15" i="11" a="1"/>
  <c r="T221" i="11" a="1"/>
  <c r="T220" i="11" a="1"/>
  <c r="Y190" i="12" a="1"/>
  <c r="T148" i="12" a="1"/>
  <c r="Z47" i="7" a="1"/>
  <c r="V300" i="12" a="1"/>
  <c r="Z198" i="11" a="1"/>
  <c r="Y131" i="9" a="1"/>
  <c r="Z56" i="11" a="1"/>
  <c r="Z112" i="7" a="1"/>
  <c r="X35" i="12" a="1"/>
  <c r="Z200" i="11" a="1"/>
  <c r="Y304" i="12" a="1"/>
  <c r="Z24" i="7" a="1"/>
  <c r="Z166" i="11" a="1"/>
  <c r="T241" i="12" a="1"/>
  <c r="Y303" i="12" a="1"/>
  <c r="W300" i="12" a="1"/>
  <c r="Z154" i="9" a="1"/>
  <c r="Z68" i="11" a="1"/>
  <c r="Z51" i="7" a="1"/>
  <c r="Y227" i="12" a="1"/>
  <c r="Z128" i="11" a="1"/>
  <c r="U148" i="12" a="1"/>
  <c r="Z80" i="11" a="1"/>
  <c r="Z306" i="12" a="1"/>
  <c r="Y148" i="12" a="1"/>
  <c r="Z115" i="9" a="1"/>
  <c r="Z203" i="14" a="1"/>
  <c r="U300" i="12" a="1"/>
  <c r="Z179" i="9" a="1"/>
  <c r="Z304" i="12" a="1"/>
  <c r="Y52" i="9" a="1"/>
  <c r="AA299" i="12" a="1"/>
  <c r="X303" i="12" a="1"/>
  <c r="Z126" i="11" a="1"/>
  <c r="U26" i="9" a="1"/>
  <c r="V307" i="12" a="1"/>
  <c r="Z303" i="12" a="1"/>
  <c r="Z154" i="11" a="1"/>
  <c r="Y99" i="9" a="1"/>
  <c r="Z153" i="7" a="1"/>
  <c r="W104" i="12" a="1"/>
  <c r="W227" i="12" a="1"/>
  <c r="Y16" i="12" a="1"/>
  <c r="W179" i="9" a="1"/>
  <c r="X305" i="12" a="1"/>
  <c r="Z130" i="11" a="1"/>
  <c r="V227" i="12" a="1"/>
  <c r="AA305" i="12" a="1"/>
  <c r="Z99" i="11" a="1"/>
  <c r="Z210" i="11" a="1"/>
  <c r="U36" i="12" a="1"/>
  <c r="Y306" i="12" a="1"/>
  <c r="T225" i="12" a="1"/>
  <c r="W305" i="12" a="1"/>
  <c r="Z95" i="7" a="1"/>
  <c r="Z72" i="11" a="1"/>
  <c r="T16" i="12" a="1"/>
  <c r="Z47" i="11" a="1"/>
  <c r="V104" i="12" a="1"/>
  <c r="X307" i="12" a="1"/>
  <c r="Y305" i="12" a="1"/>
  <c r="Z26" i="11" a="1"/>
  <c r="Z151" i="11" a="1"/>
  <c r="T222" i="11" a="1"/>
  <c r="V26" i="9" a="1"/>
  <c r="Y17" i="9" a="1"/>
  <c r="V37" i="9" a="1"/>
  <c r="Z43" i="11" a="1"/>
  <c r="V16" i="12" a="1"/>
  <c r="Z90" i="11" a="1"/>
  <c r="T35" i="12" a="1"/>
  <c r="X227" i="12" a="1"/>
  <c r="U228" i="12" a="1"/>
  <c r="Z32" i="11" a="1"/>
  <c r="Y98" i="9" a="1"/>
  <c r="Y35" i="12" a="1"/>
  <c r="Y36" i="12" a="1"/>
  <c r="Y189" i="12" a="1"/>
  <c r="Z62" i="11" a="1"/>
  <c r="Z26" i="7" a="1"/>
  <c r="Z42" i="7" a="1"/>
  <c r="T104" i="12" a="1"/>
  <c r="Z129" i="7" a="1"/>
  <c r="Y228" i="12" a="1"/>
  <c r="Z33" i="7" a="1"/>
  <c r="T307" i="12" a="1"/>
  <c r="X190" i="12" a="1"/>
  <c r="AA306" i="12" a="1"/>
  <c r="AA304" i="12" a="1"/>
  <c r="U306" i="12" a="1"/>
  <c r="Z170" i="7" a="1"/>
  <c r="U16" i="12" a="1"/>
  <c r="W36" i="12" a="1"/>
  <c r="Z91" i="11" a="1"/>
  <c r="Z134" i="7" a="1"/>
  <c r="U307" i="12" a="1"/>
  <c r="Y104" i="12" a="1"/>
  <c r="Y32" i="12" a="1"/>
  <c r="Z99" i="9" a="1"/>
  <c r="Z55" i="9" a="1"/>
  <c r="Z24" i="9" a="1"/>
  <c r="Z168" i="9" a="1"/>
  <c r="Z203" i="14" l="1"/>
  <c r="Y203" i="14"/>
  <c r="AH203" i="14"/>
  <c r="AI203" i="14"/>
  <c r="K203" i="14"/>
  <c r="J203" i="14"/>
  <c r="V227" i="12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AA305" i="13" a="1"/>
  <c r="T261" i="13" a="1"/>
  <c r="Z113" i="9" a="1"/>
  <c r="Y133" i="9" a="1"/>
  <c r="X304" i="13" a="1"/>
  <c r="U307" i="13" a="1"/>
  <c r="V32" i="13" a="1"/>
  <c r="T245" i="13" a="1"/>
  <c r="W230" i="13" a="1"/>
  <c r="AA308" i="13" a="1"/>
  <c r="U33" i="13" a="1"/>
  <c r="Y304" i="13" a="1"/>
  <c r="Y21" i="9" a="1"/>
  <c r="U228" i="13" a="1"/>
  <c r="X33" i="13" a="1"/>
  <c r="Z162" i="12" a="1"/>
  <c r="W26" i="9" a="1"/>
  <c r="V230" i="13" a="1"/>
  <c r="Z36" i="12" a="1"/>
  <c r="Z121" i="12" a="1"/>
  <c r="X189" i="13" a="1"/>
  <c r="X145" i="13" a="1"/>
  <c r="Z189" i="12" a="1"/>
  <c r="W308" i="13" a="1"/>
  <c r="AA304" i="13" a="1"/>
  <c r="V302" i="13" a="1"/>
  <c r="T237" i="12" a="1"/>
  <c r="Z148" i="12" a="1"/>
  <c r="V33" i="13" a="1"/>
  <c r="Y301" i="13" a="1"/>
  <c r="V179" i="9" a="1"/>
  <c r="X37" i="9" a="1"/>
  <c r="U306" i="13" a="1"/>
  <c r="Z58" i="9" a="1"/>
  <c r="T265" i="13" a="1"/>
  <c r="T238" i="12" a="1"/>
  <c r="Y46" i="9" a="1"/>
  <c r="X228" i="13" a="1"/>
  <c r="T307" i="13" a="1"/>
  <c r="T243" i="13" a="1"/>
  <c r="Y97" i="13" a="1"/>
  <c r="Z30" i="12" a="1"/>
  <c r="Y306" i="13" a="1"/>
  <c r="V97" i="13" a="1"/>
  <c r="Z70" i="12" a="1"/>
  <c r="Y100" i="9" a="1"/>
  <c r="T306" i="13" a="1"/>
  <c r="Y24" i="9" a="1"/>
  <c r="W228" i="13" a="1"/>
  <c r="Y302" i="13" a="1"/>
  <c r="Z38" i="9" a="1"/>
  <c r="U179" i="9" a="1"/>
  <c r="X24" i="9" a="1"/>
  <c r="Z72" i="12" a="1"/>
  <c r="X97" i="13" a="1"/>
  <c r="T302" i="13" a="1"/>
  <c r="T308" i="13" a="1"/>
  <c r="T228" i="13" a="1"/>
  <c r="X26" i="9" a="1"/>
  <c r="Y160" i="13" a="1"/>
  <c r="Z180" i="12" a="1"/>
  <c r="Z66" i="12" a="1"/>
  <c r="Y307" i="13" a="1"/>
  <c r="AA307" i="13" a="1"/>
  <c r="X151" i="9" a="1"/>
  <c r="Z76" i="12" a="1"/>
  <c r="W45" i="13" a="1"/>
  <c r="Z37" i="9" a="1"/>
  <c r="Z135" i="12" a="1"/>
  <c r="V307" i="13" a="1"/>
  <c r="Z307" i="13" a="1"/>
  <c r="X306" i="13" a="1"/>
  <c r="Y15" i="13" a="1"/>
  <c r="Z305" i="13" a="1"/>
  <c r="X45" i="13" a="1"/>
  <c r="U308" i="13" a="1"/>
  <c r="T236" i="12" a="1"/>
  <c r="Y55" i="9" a="1"/>
  <c r="U145" i="13" a="1"/>
  <c r="Z132" i="12" a="1"/>
  <c r="X307" i="13" a="1"/>
  <c r="X305" i="13" a="1"/>
  <c r="X15" i="13" a="1"/>
  <c r="Y151" i="9" a="1"/>
  <c r="Z136" i="12" a="1"/>
  <c r="Y56" i="9" a="1"/>
  <c r="Z32" i="12" a="1"/>
  <c r="Y45" i="13" a="1"/>
  <c r="W301" i="13" a="1"/>
  <c r="Y189" i="13" a="1"/>
  <c r="Y117" i="9" a="1"/>
  <c r="Y230" i="13" a="1"/>
  <c r="T32" i="13" a="1"/>
  <c r="Z95" i="12" a="1"/>
  <c r="Y188" i="13" a="1"/>
  <c r="T33" i="13" a="1"/>
  <c r="T97" i="13" a="1"/>
  <c r="W32" i="13" a="1"/>
  <c r="V301" i="13" a="1"/>
  <c r="Z301" i="13" a="1"/>
  <c r="Y228" i="13" a="1"/>
  <c r="X133" i="9" a="1"/>
  <c r="T244" i="13" a="1"/>
  <c r="Z104" i="12" a="1"/>
  <c r="W307" i="13" a="1"/>
  <c r="V228" i="13" a="1"/>
  <c r="W305" i="13" a="1"/>
  <c r="V15" i="13" a="1"/>
  <c r="T293" i="13" a="1"/>
  <c r="T235" i="12" a="1"/>
  <c r="Z304" i="13" a="1"/>
  <c r="Z159" i="12" a="1"/>
  <c r="W302" i="13" a="1"/>
  <c r="Z306" i="13" a="1"/>
  <c r="U15" i="13" a="1"/>
  <c r="Z49" i="12" a="1"/>
  <c r="Y66" i="13" a="1"/>
  <c r="W15" i="13" a="1"/>
  <c r="U302" i="13" a="1"/>
  <c r="Y190" i="13" a="1"/>
  <c r="AA302" i="13" a="1"/>
  <c r="Z302" i="13" a="1"/>
  <c r="Y172" i="13" a="1"/>
  <c r="W306" i="13" a="1"/>
  <c r="Z62" i="12" a="1"/>
  <c r="W97" i="13" a="1"/>
  <c r="Z227" i="12" a="1"/>
  <c r="Y37" i="9" a="1"/>
  <c r="AA301" i="13" a="1"/>
  <c r="X32" i="13" a="1"/>
  <c r="Z169" i="12" a="1"/>
  <c r="Z154" i="12" a="1"/>
  <c r="Z176" i="12" a="1"/>
  <c r="T26" i="9" a="1"/>
  <c r="Z192" i="12" a="1"/>
  <c r="Y32" i="13" a="1"/>
  <c r="Y140" i="9" a="1"/>
  <c r="W37" i="9" a="1"/>
  <c r="Z228" i="12" a="1"/>
  <c r="Z96" i="12" a="1"/>
  <c r="T15" i="13" a="1"/>
  <c r="Z26" i="12" a="1"/>
  <c r="AA306" i="13" a="1"/>
  <c r="Y308" i="13" a="1"/>
  <c r="X188" i="13" a="1"/>
  <c r="Z131" i="9" a="1"/>
  <c r="Z190" i="12" a="1"/>
  <c r="X308" i="13" a="1"/>
  <c r="Z84" i="12" a="1"/>
  <c r="Z134" i="12" a="1"/>
  <c r="Y305" i="13" a="1"/>
  <c r="V308" i="13" a="1"/>
  <c r="X302" i="13" a="1"/>
  <c r="Z28" i="9" a="1"/>
  <c r="Z212" i="12" a="1"/>
  <c r="Z308" i="13" a="1"/>
  <c r="Z60" i="12" a="1"/>
  <c r="T246" i="13" a="1"/>
  <c r="Z35" i="12" a="1"/>
  <c r="Y26" i="9" a="1"/>
  <c r="U97" i="13" a="1"/>
  <c r="T145" i="13" a="1"/>
  <c r="X230" i="13" a="1"/>
  <c r="U32" i="13" a="1"/>
  <c r="V306" i="13" a="1"/>
  <c r="Y58" i="9" a="1"/>
  <c r="Y33" i="13" a="1"/>
  <c r="W145" i="13" a="1"/>
  <c r="Z214" i="12" a="1"/>
  <c r="Y124" i="9" a="1"/>
  <c r="Y79" i="13" a="1"/>
  <c r="Y145" i="13" a="1"/>
  <c r="Z225" i="12" a="1"/>
  <c r="V305" i="13" a="1"/>
  <c r="V145" i="13" a="1"/>
  <c r="X301" i="13" a="1"/>
  <c r="W33" i="13" a="1"/>
  <c r="Z16" i="12" a="1"/>
  <c r="AK203" i="14" l="1"/>
  <c r="AJ203" i="14"/>
  <c r="L203" i="14"/>
  <c r="M203" i="14"/>
  <c r="Y301" i="13"/>
  <c r="T245" i="13"/>
  <c r="AE245" i="13" s="1"/>
  <c r="AE239" i="13" s="1"/>
  <c r="W308" i="13"/>
  <c r="Y306" i="13"/>
  <c r="W305" i="13"/>
  <c r="AA302" i="13"/>
  <c r="W301" i="13"/>
  <c r="T307" i="13"/>
  <c r="U306" i="13"/>
  <c r="Z305" i="13"/>
  <c r="T246" i="13"/>
  <c r="AE246" i="13" s="1"/>
  <c r="AE240" i="13" s="1"/>
  <c r="W307" i="13"/>
  <c r="U307" i="13"/>
  <c r="X305" i="13"/>
  <c r="U302" i="13"/>
  <c r="V305" i="13"/>
  <c r="V306" i="14" s="1"/>
  <c r="T243" i="13"/>
  <c r="A242" i="13" s="1"/>
  <c r="T244" i="14" s="1"/>
  <c r="AA305" i="13"/>
  <c r="T306" i="13"/>
  <c r="Y308" i="13"/>
  <c r="T265" i="13"/>
  <c r="AA308" i="13"/>
  <c r="T308" i="13"/>
  <c r="Y302" i="13"/>
  <c r="V301" i="13"/>
  <c r="U308" i="13"/>
  <c r="X301" i="13"/>
  <c r="V306" i="13"/>
  <c r="V307" i="14" s="1"/>
  <c r="Y305" i="13"/>
  <c r="AA307" i="13"/>
  <c r="X302" i="13"/>
  <c r="T293" i="13"/>
  <c r="Z308" i="13"/>
  <c r="X306" i="13"/>
  <c r="W306" i="13"/>
  <c r="V307" i="13"/>
  <c r="V308" i="14" s="1"/>
  <c r="AA306" i="13"/>
  <c r="Y307" i="13"/>
  <c r="W302" i="13"/>
  <c r="AA301" i="13"/>
  <c r="T302" i="13"/>
  <c r="V302" i="13"/>
  <c r="X308" i="13"/>
  <c r="Z301" i="13"/>
  <c r="Z307" i="13"/>
  <c r="AA304" i="13"/>
  <c r="Z304" i="13"/>
  <c r="T261" i="13"/>
  <c r="Y304" i="13"/>
  <c r="Z306" i="13"/>
  <c r="X307" i="13"/>
  <c r="T244" i="13"/>
  <c r="AE244" i="13" s="1"/>
  <c r="AE238" i="13" s="1"/>
  <c r="X304" i="13"/>
  <c r="V308" i="13"/>
  <c r="V309" i="14" s="1"/>
  <c r="Z302" i="13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28" i="13"/>
  <c r="AI228" i="13" s="1"/>
  <c r="T33" i="13"/>
  <c r="AE33" i="13" s="1"/>
  <c r="Y228" i="13"/>
  <c r="AJ228" i="13" s="1"/>
  <c r="W228" i="13"/>
  <c r="AH228" i="13" s="1"/>
  <c r="X189" i="13"/>
  <c r="AI189" i="13" s="1"/>
  <c r="Y97" i="13"/>
  <c r="AJ97" i="13" s="1"/>
  <c r="U33" i="13"/>
  <c r="H33" i="13" s="1"/>
  <c r="V145" i="13"/>
  <c r="AG145" i="13" s="1"/>
  <c r="Y160" i="13"/>
  <c r="AJ160" i="13" s="1"/>
  <c r="Y188" i="13"/>
  <c r="AJ188" i="13" s="1"/>
  <c r="T15" i="13"/>
  <c r="AE15" i="13" s="1"/>
  <c r="W145" i="13"/>
  <c r="AH145" i="13" s="1"/>
  <c r="U228" i="13"/>
  <c r="H228" i="13" s="1"/>
  <c r="V33" i="13"/>
  <c r="AG33" i="13" s="1"/>
  <c r="X230" i="13"/>
  <c r="AI230" i="13" s="1"/>
  <c r="X15" i="13"/>
  <c r="AI15" i="13" s="1"/>
  <c r="W45" i="13"/>
  <c r="AH45" i="13" s="1"/>
  <c r="U32" i="13"/>
  <c r="H32" i="13" s="1"/>
  <c r="Y190" i="13"/>
  <c r="AJ190" i="13" s="1"/>
  <c r="W230" i="13"/>
  <c r="AH230" i="13" s="1"/>
  <c r="V32" i="13"/>
  <c r="AG32" i="13" s="1"/>
  <c r="W32" i="13"/>
  <c r="AH32" i="13" s="1"/>
  <c r="Y33" i="13"/>
  <c r="AJ33" i="13" s="1"/>
  <c r="Y145" i="13"/>
  <c r="AJ145" i="13" s="1"/>
  <c r="U97" i="13"/>
  <c r="AF97" i="13" s="1"/>
  <c r="T145" i="13"/>
  <c r="AE145" i="13" s="1"/>
  <c r="X145" i="13"/>
  <c r="AI145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28" i="13"/>
  <c r="AG228" i="13" s="1"/>
  <c r="W97" i="13"/>
  <c r="AH97" i="13" s="1"/>
  <c r="X97" i="13"/>
  <c r="AI97" i="13" s="1"/>
  <c r="X45" i="13"/>
  <c r="AI45" i="13" s="1"/>
  <c r="Y230" i="13"/>
  <c r="AJ230" i="13" s="1"/>
  <c r="W33" i="13"/>
  <c r="AH33" i="13" s="1"/>
  <c r="Y79" i="13"/>
  <c r="L79" i="13" s="1"/>
  <c r="T32" i="13"/>
  <c r="G32" i="13" s="1"/>
  <c r="X188" i="13"/>
  <c r="AI188" i="13" s="1"/>
  <c r="Y172" i="13"/>
  <c r="AJ172" i="13" s="1"/>
  <c r="U145" i="13"/>
  <c r="H145" i="13" s="1"/>
  <c r="U15" i="13"/>
  <c r="H15" i="13" s="1"/>
  <c r="V230" i="13"/>
  <c r="AG230" i="13" s="1"/>
  <c r="Y45" i="13"/>
  <c r="AJ45" i="13" s="1"/>
  <c r="Y15" i="13"/>
  <c r="AJ15" i="13" s="1"/>
  <c r="Y189" i="13"/>
  <c r="AJ189" i="13" s="1"/>
  <c r="T228" i="13"/>
  <c r="G228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U229" i="14" a="1"/>
  <c r="Z160" i="13" a="1"/>
  <c r="Z154" i="13" a="1"/>
  <c r="Z124" i="9" a="1"/>
  <c r="Y66" i="14" a="1"/>
  <c r="T229" i="14" a="1"/>
  <c r="Z188" i="13" a="1"/>
  <c r="Z145" i="13" a="1"/>
  <c r="Z157" i="9" a="1"/>
  <c r="Z56" i="9" a="1"/>
  <c r="Z224" i="13" a="1"/>
  <c r="Z62" i="13" a="1"/>
  <c r="Y79" i="14" a="1"/>
  <c r="Z68" i="13" a="1"/>
  <c r="Z45" i="13" a="1"/>
  <c r="Z54" i="9" a="1"/>
  <c r="Z163" i="13" a="1"/>
  <c r="Z117" i="9" a="1"/>
  <c r="Z58" i="13" a="1"/>
  <c r="Z211" i="13" a="1"/>
  <c r="U146" i="14" a="1"/>
  <c r="Z90" i="13" a="1"/>
  <c r="Z131" i="13" a="1"/>
  <c r="Z130" i="13" a="1"/>
  <c r="T32" i="14" a="1"/>
  <c r="T238" i="13" a="1"/>
  <c r="Z32" i="13" a="1"/>
  <c r="Z28" i="13" a="1"/>
  <c r="Z128" i="13" a="1"/>
  <c r="Z151" i="9" a="1"/>
  <c r="Z21" i="9" a="1"/>
  <c r="Z118" i="9" a="1"/>
  <c r="Z97" i="13" a="1"/>
  <c r="Z79" i="13" a="1"/>
  <c r="Z66" i="13" a="1"/>
  <c r="Z213" i="13" a="1"/>
  <c r="Z159" i="9" a="1"/>
  <c r="Z17" i="9" a="1"/>
  <c r="U33" i="14" a="1"/>
  <c r="T239" i="13" a="1"/>
  <c r="Z132" i="13" a="1"/>
  <c r="Z230" i="13" a="1"/>
  <c r="Z177" i="13" a="1"/>
  <c r="Z133" i="9" a="1"/>
  <c r="Z140" i="9" a="1"/>
  <c r="T240" i="13" a="1"/>
  <c r="Z190" i="13" a="1"/>
  <c r="Z52" i="9" a="1"/>
  <c r="U32" i="14" a="1"/>
  <c r="Z172" i="13" a="1"/>
  <c r="Z176" i="9" a="1"/>
  <c r="Z24" i="13" a="1"/>
  <c r="Z46" i="9" a="1"/>
  <c r="Z100" i="9" a="1"/>
  <c r="Z15" i="13" a="1"/>
  <c r="Z114" i="13" a="1"/>
  <c r="Z26" i="9" a="1"/>
  <c r="Z33" i="13" a="1"/>
  <c r="Z76" i="9" a="1"/>
  <c r="Z56" i="13" a="1"/>
  <c r="Z189" i="13" a="1"/>
  <c r="Z228" i="13" a="1"/>
  <c r="U15" i="14" a="1"/>
  <c r="T237" i="13" a="1"/>
  <c r="Z136" i="9" a="1"/>
  <c r="Z29" i="9" a="1"/>
  <c r="T229" i="14" l="1"/>
  <c r="U229" i="14"/>
  <c r="Y79" i="14"/>
  <c r="U15" i="14"/>
  <c r="U146" i="14"/>
  <c r="Y66" i="14"/>
  <c r="U33" i="14"/>
  <c r="U32" i="14"/>
  <c r="T32" i="14"/>
  <c r="AI306" i="13"/>
  <c r="X307" i="14"/>
  <c r="AL308" i="13"/>
  <c r="AA309" i="14"/>
  <c r="AK305" i="13"/>
  <c r="Z306" i="14"/>
  <c r="AK307" i="13"/>
  <c r="Z308" i="14"/>
  <c r="AK308" i="13"/>
  <c r="Z309" i="14"/>
  <c r="AJ308" i="13"/>
  <c r="Y309" i="14"/>
  <c r="AI308" i="13"/>
  <c r="X309" i="14"/>
  <c r="AL307" i="13"/>
  <c r="AA308" i="14"/>
  <c r="N305" i="13"/>
  <c r="AA306" i="14"/>
  <c r="AJ305" i="13"/>
  <c r="Y306" i="14"/>
  <c r="L306" i="14" s="1"/>
  <c r="AH305" i="13"/>
  <c r="W306" i="14"/>
  <c r="AH306" i="14" s="1"/>
  <c r="L306" i="13"/>
  <c r="Y307" i="14"/>
  <c r="AI307" i="13"/>
  <c r="X308" i="14"/>
  <c r="AH308" i="13"/>
  <c r="W309" i="14"/>
  <c r="AK306" i="13"/>
  <c r="Z307" i="14"/>
  <c r="AJ307" i="13"/>
  <c r="Y308" i="14"/>
  <c r="AI305" i="13"/>
  <c r="X306" i="14"/>
  <c r="N306" i="13"/>
  <c r="AA307" i="14"/>
  <c r="AH307" i="13"/>
  <c r="W308" i="14"/>
  <c r="J306" i="13"/>
  <c r="W307" i="14"/>
  <c r="AI304" i="13"/>
  <c r="X305" i="14"/>
  <c r="AJ304" i="13"/>
  <c r="Y305" i="14"/>
  <c r="AK304" i="13"/>
  <c r="Z305" i="14"/>
  <c r="AL304" i="13"/>
  <c r="AA305" i="14"/>
  <c r="I308" i="13"/>
  <c r="I306" i="13"/>
  <c r="AG307" i="14"/>
  <c r="I305" i="13"/>
  <c r="I306" i="14"/>
  <c r="I307" i="13"/>
  <c r="I308" i="14"/>
  <c r="AE308" i="13"/>
  <c r="T309" i="14"/>
  <c r="AE307" i="13"/>
  <c r="T308" i="14"/>
  <c r="G306" i="13"/>
  <c r="T307" i="14"/>
  <c r="AK302" i="13"/>
  <c r="Z303" i="14"/>
  <c r="AI302" i="13"/>
  <c r="X303" i="14"/>
  <c r="I302" i="13"/>
  <c r="V303" i="14"/>
  <c r="AL302" i="13"/>
  <c r="AA303" i="14"/>
  <c r="AH302" i="13"/>
  <c r="W303" i="14"/>
  <c r="AJ302" i="13"/>
  <c r="Y303" i="14"/>
  <c r="G302" i="13"/>
  <c r="T303" i="14"/>
  <c r="H306" i="13"/>
  <c r="U307" i="14"/>
  <c r="H302" i="13"/>
  <c r="U303" i="14"/>
  <c r="H308" i="13"/>
  <c r="U309" i="14"/>
  <c r="H307" i="13"/>
  <c r="U308" i="14"/>
  <c r="AK301" i="13"/>
  <c r="Z302" i="14"/>
  <c r="AH301" i="13"/>
  <c r="W302" i="14"/>
  <c r="AI301" i="13"/>
  <c r="X302" i="14"/>
  <c r="AL301" i="13"/>
  <c r="AA302" i="14"/>
  <c r="AG301" i="13"/>
  <c r="V302" i="14"/>
  <c r="AJ301" i="13"/>
  <c r="Y302" i="14"/>
  <c r="A293" i="13"/>
  <c r="T294" i="14"/>
  <c r="AE265" i="13"/>
  <c r="T266" i="14"/>
  <c r="AE261" i="13"/>
  <c r="T262" i="14"/>
  <c r="I309" i="14"/>
  <c r="AG309" i="14"/>
  <c r="AE244" i="14"/>
  <c r="AE238" i="14" s="1"/>
  <c r="A243" i="14"/>
  <c r="Z114" i="13"/>
  <c r="AK114" i="13" s="1"/>
  <c r="K306" i="13"/>
  <c r="J305" i="13"/>
  <c r="AG305" i="13"/>
  <c r="A244" i="13"/>
  <c r="T246" i="14" s="1"/>
  <c r="AG307" i="13"/>
  <c r="A261" i="13"/>
  <c r="AE243" i="13"/>
  <c r="AE237" i="13" s="1"/>
  <c r="AF302" i="13"/>
  <c r="L305" i="13"/>
  <c r="AF306" i="13"/>
  <c r="M306" i="13"/>
  <c r="AL306" i="13"/>
  <c r="G307" i="13"/>
  <c r="AL305" i="13"/>
  <c r="AE302" i="13"/>
  <c r="AJ306" i="13"/>
  <c r="AE293" i="13"/>
  <c r="AE306" i="13"/>
  <c r="G308" i="13"/>
  <c r="A245" i="13"/>
  <c r="T247" i="14" s="1"/>
  <c r="M305" i="13"/>
  <c r="A243" i="13"/>
  <c r="T245" i="14" s="1"/>
  <c r="AF307" i="13"/>
  <c r="AG306" i="13"/>
  <c r="AG302" i="13"/>
  <c r="K305" i="13"/>
  <c r="AF308" i="13"/>
  <c r="AG308" i="13"/>
  <c r="A267" i="13"/>
  <c r="A265" i="13"/>
  <c r="AH306" i="13"/>
  <c r="T238" i="13"/>
  <c r="A237" i="13" s="1"/>
  <c r="T239" i="14" s="1"/>
  <c r="T240" i="13"/>
  <c r="A239" i="13" s="1"/>
  <c r="T241" i="14" s="1"/>
  <c r="T239" i="13"/>
  <c r="A238" i="13" s="1"/>
  <c r="T240" i="14" s="1"/>
  <c r="T237" i="13"/>
  <c r="A236" i="13" s="1"/>
  <c r="T238" i="14" s="1"/>
  <c r="A235" i="12"/>
  <c r="A237" i="12"/>
  <c r="A263" i="13"/>
  <c r="A236" i="12"/>
  <c r="A234" i="12"/>
  <c r="AJ79" i="13"/>
  <c r="J145" i="13"/>
  <c r="I228" i="13"/>
  <c r="Z79" i="13"/>
  <c r="AK79" i="13" s="1"/>
  <c r="Z172" i="13"/>
  <c r="AK172" i="13" s="1"/>
  <c r="Z154" i="13"/>
  <c r="AK154" i="13" s="1"/>
  <c r="Z24" i="13"/>
  <c r="AK24" i="13" s="1"/>
  <c r="Z33" i="13"/>
  <c r="AK33" i="13" s="1"/>
  <c r="Z56" i="13"/>
  <c r="AK56" i="13" s="1"/>
  <c r="Z68" i="13"/>
  <c r="AK68" i="13" s="1"/>
  <c r="Z224" i="13"/>
  <c r="AK224" i="13" s="1"/>
  <c r="Z211" i="13"/>
  <c r="AK211" i="13" s="1"/>
  <c r="Z160" i="13"/>
  <c r="AK160" i="13" s="1"/>
  <c r="Z62" i="13"/>
  <c r="AK62" i="13" s="1"/>
  <c r="Z190" i="13"/>
  <c r="AK190" i="13" s="1"/>
  <c r="Z32" i="13"/>
  <c r="AK32" i="13" s="1"/>
  <c r="Z130" i="13"/>
  <c r="AK130" i="13" s="1"/>
  <c r="Z188" i="13"/>
  <c r="AK188" i="13" s="1"/>
  <c r="Z189" i="13"/>
  <c r="AK189" i="13" s="1"/>
  <c r="Z128" i="13"/>
  <c r="AK128" i="13" s="1"/>
  <c r="Z45" i="13"/>
  <c r="AK45" i="13" s="1"/>
  <c r="Z90" i="13"/>
  <c r="M90" i="13" s="1"/>
  <c r="Z132" i="13"/>
  <c r="AK132" i="13" s="1"/>
  <c r="Z228" i="13"/>
  <c r="AK228" i="13" s="1"/>
  <c r="Z58" i="13"/>
  <c r="AK58" i="13" s="1"/>
  <c r="Z15" i="13"/>
  <c r="AK15" i="13" s="1"/>
  <c r="Z213" i="13"/>
  <c r="AK213" i="13" s="1"/>
  <c r="Z97" i="13"/>
  <c r="AK97" i="13" s="1"/>
  <c r="Z163" i="13"/>
  <c r="AK163" i="13" s="1"/>
  <c r="Z28" i="13"/>
  <c r="AK28" i="13" s="1"/>
  <c r="Z230" i="13"/>
  <c r="AK230" i="13" s="1"/>
  <c r="Z145" i="13"/>
  <c r="AK145" i="13" s="1"/>
  <c r="Z177" i="13"/>
  <c r="AK177" i="13" s="1"/>
  <c r="Z66" i="13"/>
  <c r="M66" i="13" s="1"/>
  <c r="Z131" i="13"/>
  <c r="AK131" i="13" s="1"/>
  <c r="J32" i="13"/>
  <c r="I32" i="13"/>
  <c r="J228" i="13"/>
  <c r="J15" i="13"/>
  <c r="J33" i="13"/>
  <c r="AF33" i="13"/>
  <c r="AE32" i="13"/>
  <c r="G145" i="13"/>
  <c r="G97" i="13"/>
  <c r="H97" i="13"/>
  <c r="AF228" i="13"/>
  <c r="AE228" i="13"/>
  <c r="AF145" i="13"/>
  <c r="AF32" i="13"/>
  <c r="G15" i="13"/>
  <c r="AK169" i="12"/>
  <c r="G33" i="13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T66" i="8" a="1"/>
  <c r="V63" i="8" a="1"/>
  <c r="U70" i="8" a="1"/>
  <c r="Z31" i="8" a="1"/>
  <c r="T31" i="8" a="1"/>
  <c r="V56" i="8" a="1"/>
  <c r="U60" i="8" a="1"/>
  <c r="U63" i="8" a="1"/>
  <c r="U56" i="8" a="1"/>
  <c r="V79" i="8" a="1"/>
  <c r="U66" i="8" a="1"/>
  <c r="Z176" i="8" a="1"/>
  <c r="V55" i="8" a="1"/>
  <c r="V66" i="8" a="1"/>
  <c r="X70" i="8" a="1"/>
  <c r="X55" i="8" a="1"/>
  <c r="U55" i="8" a="1"/>
  <c r="T70" i="8" a="1"/>
  <c r="Y31" i="8" a="1"/>
  <c r="U58" i="8" a="1"/>
  <c r="T79" i="8" a="1"/>
  <c r="W229" i="14" a="1"/>
  <c r="T33" i="14" a="1"/>
  <c r="X63" i="8" a="1"/>
  <c r="T187" i="8" a="1"/>
  <c r="V31" i="8" a="1"/>
  <c r="W66" i="8" a="1"/>
  <c r="X56" i="8" a="1"/>
  <c r="X79" i="8" a="1"/>
  <c r="Z36" i="8" a="1"/>
  <c r="W31" i="8" a="1"/>
  <c r="W60" i="8" a="1"/>
  <c r="W32" i="14" a="1"/>
  <c r="Z66" i="14" a="1"/>
  <c r="Z66" i="8" a="1"/>
  <c r="Y55" i="8" a="1"/>
  <c r="U97" i="14" a="1"/>
  <c r="Y70" i="8" a="1"/>
  <c r="X66" i="8" a="1"/>
  <c r="W55" i="8" a="1"/>
  <c r="V60" i="8" a="1"/>
  <c r="W63" i="8" a="1"/>
  <c r="T97" i="14" a="1"/>
  <c r="W15" i="14" a="1"/>
  <c r="W146" i="14" a="1"/>
  <c r="V58" i="8" a="1"/>
  <c r="T58" i="8" a="1"/>
  <c r="T60" i="8" a="1"/>
  <c r="Z90" i="14" a="1"/>
  <c r="X58" i="8" a="1"/>
  <c r="W56" i="8" a="1"/>
  <c r="Z55" i="8" a="1"/>
  <c r="V32" i="14" a="1"/>
  <c r="W70" i="8" a="1"/>
  <c r="V229" i="14" a="1"/>
  <c r="T15" i="14" a="1"/>
  <c r="T146" i="14" a="1"/>
  <c r="X60" i="8" a="1"/>
  <c r="T63" i="8" a="1"/>
  <c r="V70" i="8" a="1"/>
  <c r="T56" i="8" a="1"/>
  <c r="U79" i="8" a="1"/>
  <c r="W58" i="8" a="1"/>
  <c r="W33" i="14" a="1"/>
  <c r="W79" i="8" a="1"/>
  <c r="U31" i="8" a="1"/>
  <c r="X31" i="8" a="1"/>
  <c r="T55" i="8" a="1"/>
  <c r="T33" i="14" l="1"/>
  <c r="W33" i="14"/>
  <c r="W15" i="14"/>
  <c r="V229" i="14"/>
  <c r="T15" i="14"/>
  <c r="V32" i="14"/>
  <c r="W146" i="14"/>
  <c r="W32" i="14"/>
  <c r="Z66" i="14"/>
  <c r="Z90" i="14"/>
  <c r="U97" i="14"/>
  <c r="T97" i="14"/>
  <c r="W229" i="14"/>
  <c r="T146" i="14"/>
  <c r="A238" i="14"/>
  <c r="AE303" i="14"/>
  <c r="AI307" i="14"/>
  <c r="G307" i="14"/>
  <c r="N307" i="14"/>
  <c r="AW307" i="14"/>
  <c r="AE308" i="14"/>
  <c r="AG302" i="14"/>
  <c r="AF309" i="14"/>
  <c r="G309" i="14"/>
  <c r="AJ305" i="14"/>
  <c r="AJ308" i="14"/>
  <c r="AJ306" i="14"/>
  <c r="AK308" i="14"/>
  <c r="AI302" i="14"/>
  <c r="AE266" i="14"/>
  <c r="AH308" i="14"/>
  <c r="AE246" i="14"/>
  <c r="AE240" i="14" s="1"/>
  <c r="AK302" i="14"/>
  <c r="H308" i="14"/>
  <c r="K306" i="14"/>
  <c r="AH302" i="14"/>
  <c r="AI309" i="14"/>
  <c r="A294" i="14"/>
  <c r="L307" i="14"/>
  <c r="AH303" i="14"/>
  <c r="AK305" i="14"/>
  <c r="AK309" i="14"/>
  <c r="A239" i="14"/>
  <c r="AE245" i="14"/>
  <c r="AE239" i="14" s="1"/>
  <c r="AL302" i="14"/>
  <c r="AW302" i="14"/>
  <c r="AF303" i="14"/>
  <c r="AG303" i="14"/>
  <c r="A240" i="14"/>
  <c r="AI305" i="14"/>
  <c r="AK307" i="14"/>
  <c r="AL306" i="14"/>
  <c r="AW306" i="14"/>
  <c r="M306" i="14"/>
  <c r="A246" i="14"/>
  <c r="AF307" i="14"/>
  <c r="AI303" i="14"/>
  <c r="AH307" i="14"/>
  <c r="AH309" i="14"/>
  <c r="AL308" i="14"/>
  <c r="AW308" i="14"/>
  <c r="AL309" i="14"/>
  <c r="AW309" i="14"/>
  <c r="AK303" i="14"/>
  <c r="AI308" i="14"/>
  <c r="AJ303" i="14"/>
  <c r="AL305" i="14"/>
  <c r="AW305" i="14"/>
  <c r="AJ309" i="14"/>
  <c r="AJ302" i="14"/>
  <c r="J306" i="14"/>
  <c r="AL303" i="14"/>
  <c r="AW303" i="14"/>
  <c r="K307" i="14"/>
  <c r="J307" i="14"/>
  <c r="N306" i="14"/>
  <c r="M307" i="14"/>
  <c r="AK306" i="14"/>
  <c r="AE309" i="14"/>
  <c r="AL307" i="14"/>
  <c r="AJ307" i="14"/>
  <c r="AI306" i="14"/>
  <c r="H307" i="14"/>
  <c r="AG308" i="14"/>
  <c r="I307" i="14"/>
  <c r="I303" i="14"/>
  <c r="AG306" i="14"/>
  <c r="AF308" i="14"/>
  <c r="G303" i="14"/>
  <c r="G308" i="14"/>
  <c r="AE307" i="14"/>
  <c r="H303" i="14"/>
  <c r="H309" i="14"/>
  <c r="AE294" i="14"/>
  <c r="A268" i="14"/>
  <c r="A266" i="14"/>
  <c r="AE262" i="14"/>
  <c r="A262" i="14"/>
  <c r="A264" i="14"/>
  <c r="A245" i="14"/>
  <c r="A244" i="14"/>
  <c r="AE247" i="14"/>
  <c r="AE241" i="14" s="1"/>
  <c r="A237" i="14"/>
  <c r="AF32" i="14"/>
  <c r="AJ66" i="14"/>
  <c r="AF15" i="14"/>
  <c r="AF229" i="14"/>
  <c r="AJ79" i="14"/>
  <c r="H146" i="14"/>
  <c r="AF33" i="14"/>
  <c r="AE229" i="14"/>
  <c r="G229" i="14"/>
  <c r="G32" i="14"/>
  <c r="H229" i="14"/>
  <c r="L79" i="14"/>
  <c r="AE32" i="14"/>
  <c r="H33" i="14"/>
  <c r="H15" i="14"/>
  <c r="L66" i="14"/>
  <c r="H32" i="14"/>
  <c r="AF146" i="14"/>
  <c r="I33" i="13"/>
  <c r="L33" i="13"/>
  <c r="L15" i="13"/>
  <c r="K228" i="13"/>
  <c r="I15" i="13"/>
  <c r="L228" i="13"/>
  <c r="L145" i="13"/>
  <c r="K32" i="13"/>
  <c r="L32" i="13"/>
  <c r="J97" i="13"/>
  <c r="I97" i="13"/>
  <c r="I145" i="13"/>
  <c r="AK90" i="13"/>
  <c r="M68" i="13"/>
  <c r="M79" i="13"/>
  <c r="AK66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V15" i="14" a="1"/>
  <c r="Y146" i="14" a="1"/>
  <c r="Y32" i="14" a="1"/>
  <c r="Z35" i="10" a="1"/>
  <c r="T35" i="10" a="1"/>
  <c r="Z68" i="14" a="1"/>
  <c r="W97" i="14" a="1"/>
  <c r="Y33" i="14" a="1"/>
  <c r="Y35" i="10" a="1"/>
  <c r="Y229" i="14" a="1"/>
  <c r="X32" i="14" a="1"/>
  <c r="Y15" i="14" a="1"/>
  <c r="Z79" i="14" a="1"/>
  <c r="X229" i="14" a="1"/>
  <c r="V97" i="14" a="1"/>
  <c r="X35" i="10" a="1"/>
  <c r="V33" i="14" a="1"/>
  <c r="V35" i="10" a="1"/>
  <c r="W35" i="10" a="1"/>
  <c r="V146" i="14" a="1"/>
  <c r="U35" i="10" a="1"/>
  <c r="W97" i="14" l="1"/>
  <c r="Y32" i="14"/>
  <c r="V146" i="14"/>
  <c r="V97" i="14"/>
  <c r="Y146" i="14"/>
  <c r="X32" i="14"/>
  <c r="Y229" i="14"/>
  <c r="V15" i="14"/>
  <c r="X229" i="14"/>
  <c r="Z79" i="14"/>
  <c r="Z68" i="14"/>
  <c r="Y33" i="14"/>
  <c r="Y15" i="14"/>
  <c r="V33" i="14"/>
  <c r="M228" i="13"/>
  <c r="AH32" i="14"/>
  <c r="AG32" i="14"/>
  <c r="AH146" i="14"/>
  <c r="AH33" i="14"/>
  <c r="M90" i="14"/>
  <c r="AK66" i="14"/>
  <c r="AH229" i="14"/>
  <c r="AG229" i="14"/>
  <c r="AH15" i="14"/>
  <c r="I229" i="14"/>
  <c r="J33" i="14"/>
  <c r="AK90" i="14"/>
  <c r="J15" i="14"/>
  <c r="AE15" i="14"/>
  <c r="G15" i="14"/>
  <c r="I32" i="14"/>
  <c r="AE97" i="14"/>
  <c r="G97" i="14"/>
  <c r="AF97" i="14"/>
  <c r="H97" i="14"/>
  <c r="J146" i="14"/>
  <c r="M32" i="13"/>
  <c r="M66" i="14"/>
  <c r="J32" i="14"/>
  <c r="J229" i="14"/>
  <c r="AE33" i="14"/>
  <c r="G33" i="14"/>
  <c r="G146" i="14"/>
  <c r="AE146" i="14"/>
  <c r="K145" i="13"/>
  <c r="K97" i="13"/>
  <c r="L97" i="13"/>
  <c r="K15" i="13"/>
  <c r="K33" i="13"/>
  <c r="U35" i="10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X97" i="14" a="1"/>
  <c r="Z32" i="14" a="1"/>
  <c r="X33" i="14" a="1"/>
  <c r="Y97" i="14" a="1"/>
  <c r="Z229" i="14" a="1"/>
  <c r="X146" i="14" a="1"/>
  <c r="X15" i="14" a="1"/>
  <c r="X146" i="14" l="1"/>
  <c r="X33" i="14"/>
  <c r="X15" i="14"/>
  <c r="Z32" i="14"/>
  <c r="Z229" i="14"/>
  <c r="Y97" i="14"/>
  <c r="X97" i="14"/>
  <c r="AJ33" i="14"/>
  <c r="L229" i="14"/>
  <c r="AG146" i="14"/>
  <c r="AJ15" i="14"/>
  <c r="AG15" i="14"/>
  <c r="AJ229" i="14"/>
  <c r="AG33" i="14"/>
  <c r="AH97" i="14"/>
  <c r="AJ146" i="14"/>
  <c r="AI32" i="14"/>
  <c r="AI229" i="14"/>
  <c r="AJ32" i="14"/>
  <c r="AG97" i="14"/>
  <c r="I15" i="14"/>
  <c r="L146" i="14"/>
  <c r="I33" i="14"/>
  <c r="J97" i="14"/>
  <c r="K32" i="14"/>
  <c r="L32" i="14"/>
  <c r="I97" i="14"/>
  <c r="I146" i="14"/>
  <c r="K229" i="14"/>
  <c r="L15" i="14"/>
  <c r="L33" i="14"/>
  <c r="AK68" i="14"/>
  <c r="M68" i="14"/>
  <c r="AK79" i="14"/>
  <c r="M79" i="14"/>
  <c r="M33" i="13"/>
  <c r="M15" i="13"/>
  <c r="M97" i="13"/>
  <c r="M145" i="13"/>
  <c r="AO132" i="4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Z15" i="14" a="1"/>
  <c r="Z97" i="14" a="1"/>
  <c r="Z146" i="14" a="1"/>
  <c r="Z33" i="14" a="1"/>
  <c r="AK229" i="14" l="1"/>
  <c r="M229" i="14"/>
  <c r="Z146" i="14"/>
  <c r="Z97" i="14"/>
  <c r="Z33" i="14"/>
  <c r="Z15" i="14"/>
  <c r="AI97" i="14"/>
  <c r="AJ97" i="14"/>
  <c r="AI15" i="14"/>
  <c r="AK32" i="14"/>
  <c r="AI33" i="14"/>
  <c r="AI146" i="14"/>
  <c r="M32" i="14"/>
  <c r="K33" i="14"/>
  <c r="K146" i="14"/>
  <c r="K97" i="14"/>
  <c r="K15" i="14"/>
  <c r="L97" i="14"/>
  <c r="AE268" i="10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M146" i="14" l="1"/>
  <c r="AK15" i="14"/>
  <c r="AK97" i="14"/>
  <c r="AK146" i="14"/>
  <c r="AK33" i="14"/>
  <c r="M33" i="14"/>
  <c r="M15" i="14"/>
  <c r="M97" i="14"/>
  <c r="K163" i="10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AG13" i="12" l="1"/>
  <c r="AI13" i="12"/>
  <c r="AJ13" i="12"/>
  <c r="AK13" i="12"/>
  <c r="AH13" i="12"/>
  <c r="X63" i="7" a="1"/>
  <c r="U147" i="8" a="1"/>
  <c r="X135" i="8" a="1"/>
  <c r="V124" i="8" a="1"/>
  <c r="Y30" i="8" a="1"/>
  <c r="T161" i="8" a="1"/>
  <c r="X115" i="8" a="1"/>
  <c r="W105" i="8" a="1"/>
  <c r="X35" i="8" a="1"/>
  <c r="Y113" i="8" a="1"/>
  <c r="T160" i="8" a="1"/>
  <c r="T49" i="7" a="1"/>
  <c r="U64" i="7" a="1"/>
  <c r="U154" i="8" a="1"/>
  <c r="Y184" i="8" a="1"/>
  <c r="X176" i="8" a="1"/>
  <c r="Y133" i="8" a="1"/>
  <c r="V157" i="8" a="1"/>
  <c r="W144" i="8" a="1"/>
  <c r="U189" i="8" a="1"/>
  <c r="U16" i="8" a="1"/>
  <c r="T177" i="8" a="1"/>
  <c r="U132" i="8" a="1"/>
  <c r="U155" i="8" a="1"/>
  <c r="Y102" i="8" a="1"/>
  <c r="Z10" i="8" a="1"/>
  <c r="X146" i="8" a="1"/>
  <c r="W99" i="8" a="1"/>
  <c r="Z154" i="8" a="1"/>
  <c r="W59" i="10" a="1"/>
  <c r="Z59" i="10" a="1"/>
  <c r="X133" i="8" a="1"/>
  <c r="Y52" i="8" a="1"/>
  <c r="Z116" i="8" a="1"/>
  <c r="U115" i="8" a="1"/>
  <c r="T146" i="8" a="1"/>
  <c r="Z62" i="7" a="1"/>
  <c r="V139" i="8" a="1"/>
  <c r="U103" i="8" a="1"/>
  <c r="T66" i="10" a="1"/>
  <c r="V95" i="8" a="1"/>
  <c r="X112" i="8" a="1"/>
  <c r="V180" i="8" a="1"/>
  <c r="T98" i="8" a="1"/>
  <c r="Y91" i="11" a="1"/>
  <c r="T21" i="8" a="1"/>
  <c r="Y169" i="8" a="1"/>
  <c r="U95" i="8" a="1"/>
  <c r="Y108" i="8" a="1"/>
  <c r="V62" i="7" a="1"/>
  <c r="V18" i="8" a="1"/>
  <c r="U91" i="8" a="1"/>
  <c r="U179" i="8" a="1"/>
  <c r="T88" i="8" a="1"/>
  <c r="X59" i="10" a="1"/>
  <c r="T176" i="8" a="1"/>
  <c r="Y115" i="8" a="1"/>
  <c r="U110" i="8" a="1"/>
  <c r="X102" i="8" a="1"/>
  <c r="T189" i="8" a="1"/>
  <c r="V40" i="11" a="1"/>
  <c r="Y57" i="7" a="1"/>
  <c r="V24" i="8" a="1"/>
  <c r="U123" i="8" a="1"/>
  <c r="T33" i="8" a="1"/>
  <c r="Y124" i="8" a="1"/>
  <c r="T15" i="8" a="1"/>
  <c r="W189" i="8" a="1"/>
  <c r="T107" i="8" a="1"/>
  <c r="U117" i="8" a="1"/>
  <c r="T55" i="7" a="1"/>
  <c r="T100" i="8" a="1"/>
  <c r="W94" i="8" a="1"/>
  <c r="T116" i="8" a="1"/>
  <c r="W42" i="8" a="1"/>
  <c r="V87" i="8" a="1"/>
  <c r="T112" i="8" a="1"/>
  <c r="Y21" i="8" a="1"/>
  <c r="X16" i="8" a="1"/>
  <c r="V102" i="8" a="1"/>
  <c r="Y118" i="8" a="1"/>
  <c r="U73" i="10" a="1"/>
  <c r="U52" i="8" a="1"/>
  <c r="W89" i="8" a="1"/>
  <c r="U84" i="10" a="1"/>
  <c r="Y97" i="8" a="1"/>
  <c r="Y109" i="8" a="1"/>
  <c r="V178" i="8" a="1"/>
  <c r="T50" i="7" a="1"/>
  <c r="Z21" i="8" a="1"/>
  <c r="Z96" i="8" a="1"/>
  <c r="Z91" i="8" a="1"/>
  <c r="Y19" i="8" a="1"/>
  <c r="T28" i="8" a="1"/>
  <c r="Y39" i="8" a="1"/>
  <c r="Y73" i="10" a="1"/>
  <c r="X137" i="8" a="1"/>
  <c r="X99" i="8" a="1"/>
  <c r="W84" i="10" a="1"/>
  <c r="Z98" i="8" a="1"/>
  <c r="U109" i="8" a="1"/>
  <c r="T97" i="8" a="1"/>
  <c r="W178" i="8" a="1"/>
  <c r="Y162" i="8" a="1"/>
  <c r="U41" i="11" a="1"/>
  <c r="U40" i="11" a="1"/>
  <c r="W180" i="8" a="1"/>
  <c r="Z44" i="8" a="1"/>
  <c r="Z109" i="8" a="1"/>
  <c r="V118" i="8" a="1"/>
  <c r="T48" i="7" a="1"/>
  <c r="T66" i="7" a="1"/>
  <c r="W82" i="8" a="1"/>
  <c r="X53" i="7" a="1"/>
  <c r="X132" i="8" a="1"/>
  <c r="X110" i="8" a="1"/>
  <c r="V135" i="8" a="1"/>
  <c r="V109" i="8" a="1"/>
  <c r="W175" i="8" a="1"/>
  <c r="U114" i="8" a="1"/>
  <c r="Y66" i="7" a="1"/>
  <c r="T96" i="8" a="1"/>
  <c r="W151" i="8" a="1"/>
  <c r="U133" i="8" a="1"/>
  <c r="T24" i="8" a="1"/>
  <c r="U9" i="8" a="1"/>
  <c r="Y8" i="8" a="1"/>
  <c r="W65" i="10" a="1"/>
  <c r="X8" i="8" a="1"/>
  <c r="U42" i="8" a="1"/>
  <c r="Z41" i="8" a="1"/>
  <c r="V176" i="8" a="1"/>
  <c r="W143" i="8" a="1"/>
  <c r="T103" i="8" a="1"/>
  <c r="X84" i="10" a="1"/>
  <c r="Z13" i="8" a="1"/>
  <c r="T37" i="8" a="1"/>
  <c r="Y72" i="11" a="1"/>
  <c r="Z99" i="8" a="1"/>
  <c r="V175" i="8" a="1"/>
  <c r="X170" i="8" a="1"/>
  <c r="V177" i="8" a="1"/>
  <c r="T89" i="8" a="1"/>
  <c r="X177" i="8" a="1"/>
  <c r="U86" i="8" a="1"/>
  <c r="T132" i="8" a="1"/>
  <c r="X180" i="8" a="1"/>
  <c r="V105" i="8" a="1"/>
  <c r="X167" i="8" a="1"/>
  <c r="X90" i="8" a="1"/>
  <c r="X15" i="8" a="1"/>
  <c r="V120" i="8" a="1"/>
  <c r="V42" i="8" a="1"/>
  <c r="V55" i="7" a="1"/>
  <c r="X42" i="8" a="1"/>
  <c r="Z18" i="8" a="1"/>
  <c r="W107" i="8" a="1"/>
  <c r="Z8" i="8" a="1"/>
  <c r="W161" i="8" a="1"/>
  <c r="U177" i="8" a="1"/>
  <c r="W40" i="11" a="1"/>
  <c r="Z66" i="7" a="1"/>
  <c r="X125" i="8" a="1"/>
  <c r="W97" i="8" a="1"/>
  <c r="V142" i="8" a="1"/>
  <c r="V88" i="8" a="1"/>
  <c r="T41" i="8" a="1"/>
  <c r="T61" i="7" a="1"/>
  <c r="U158" i="8" a="1"/>
  <c r="Y137" i="8" a="1"/>
  <c r="X29" i="8" a="1"/>
  <c r="T164" i="8" a="1"/>
  <c r="Y112" i="8" a="1"/>
  <c r="Y68" i="7" a="1"/>
  <c r="T84" i="10" a="1"/>
  <c r="Y89" i="8" a="1"/>
  <c r="U63" i="10" a="1"/>
  <c r="V106" i="8" a="1"/>
  <c r="W71" i="10" a="1"/>
  <c r="T147" i="8" a="1"/>
  <c r="W79" i="10" a="1"/>
  <c r="U121" i="8" a="1"/>
  <c r="U130" i="8" a="1"/>
  <c r="Y81" i="10" a="1"/>
  <c r="W24" i="8" a="1"/>
  <c r="X97" i="8" a="1"/>
  <c r="W87" i="8" a="1"/>
  <c r="V92" i="8" a="1"/>
  <c r="U184" i="8" a="1"/>
  <c r="T167" i="8" a="1"/>
  <c r="Y63" i="10" a="1"/>
  <c r="U171" i="8" a="1"/>
  <c r="V132" i="8" a="1"/>
  <c r="V144" i="8" a="1"/>
  <c r="X151" i="8" a="1"/>
  <c r="Y62" i="7" a="1"/>
  <c r="Z52" i="8" a="1"/>
  <c r="U68" i="7" a="1"/>
  <c r="Z63" i="10" a="1"/>
  <c r="V66" i="7" a="1"/>
  <c r="W67" i="10" a="1"/>
  <c r="X62" i="7" a="1"/>
  <c r="U55" i="7" a="1"/>
  <c r="U36" i="8" a="1"/>
  <c r="X164" i="8" a="1"/>
  <c r="U63" i="7" a="1"/>
  <c r="W68" i="7" a="1"/>
  <c r="Y41" i="8" a="1"/>
  <c r="U41" i="8" a="1"/>
  <c r="U71" i="10" a="1"/>
  <c r="U96" i="8" a="1"/>
  <c r="U125" i="8" a="1"/>
  <c r="W90" i="8" a="1"/>
  <c r="U135" i="8" a="1"/>
  <c r="V54" i="8" a="1"/>
  <c r="Y33" i="8" a="1"/>
  <c r="T44" i="8" a="1"/>
  <c r="V170" i="8" a="1"/>
  <c r="W121" i="8" a="1"/>
  <c r="V125" i="8" a="1"/>
  <c r="X92" i="8" a="1"/>
  <c r="Y29" i="8" a="1"/>
  <c r="Z88" i="8" a="1"/>
  <c r="T11" i="8" a="1"/>
  <c r="T110" i="8" a="1"/>
  <c r="X33" i="8" a="1"/>
  <c r="T157" i="8" a="1"/>
  <c r="Z84" i="8" a="1"/>
  <c r="Y151" i="8" a="1"/>
  <c r="U33" i="8" a="1"/>
  <c r="U113" i="8" a="1"/>
  <c r="V116" i="8" a="1"/>
  <c r="Z142" i="8" a="1"/>
  <c r="T113" i="8" a="1"/>
  <c r="Z137" i="8" a="1"/>
  <c r="V51" i="7" a="1"/>
  <c r="X120" i="8" a="1"/>
  <c r="Z11" i="8" a="1"/>
  <c r="W78" i="8" a="1"/>
  <c r="T108" i="8" a="1"/>
  <c r="Y86" i="8" a="1"/>
  <c r="W18" i="8" a="1"/>
  <c r="Z46" i="7" a="1"/>
  <c r="W92" i="8" a="1"/>
  <c r="U97" i="8" a="1"/>
  <c r="X103" i="8" a="1"/>
  <c r="W57" i="7" a="1"/>
  <c r="X39" i="8" a="1"/>
  <c r="U119" i="8" a="1"/>
  <c r="Y65" i="10" a="1"/>
  <c r="W114" i="8" a="1"/>
  <c r="V73" i="10" a="1"/>
  <c r="X52" i="8" a="1"/>
  <c r="U131" i="8" a="1"/>
  <c r="Y119" i="8" a="1"/>
  <c r="X60" i="10" a="1"/>
  <c r="U151" i="8" a="1"/>
  <c r="W19" i="8" a="1"/>
  <c r="X123" i="8" a="1"/>
  <c r="T104" i="8" a="1"/>
  <c r="V32" i="8" a="1"/>
  <c r="W84" i="8" a="1"/>
  <c r="T118" i="8" a="1"/>
  <c r="Z108" i="8" a="1"/>
  <c r="Z115" i="8" a="1"/>
  <c r="Z40" i="8" a="1"/>
  <c r="U90" i="8" a="1"/>
  <c r="Y9" i="8" a="1"/>
  <c r="U167" i="8" a="1"/>
  <c r="U78" i="8" a="1"/>
  <c r="W39" i="8" a="1"/>
  <c r="T54" i="8" a="1"/>
  <c r="W20" i="8" a="1"/>
  <c r="V130" i="8" a="1"/>
  <c r="W103" i="8" a="1"/>
  <c r="Y92" i="8" a="1"/>
  <c r="X66" i="10" a="1"/>
  <c r="Z126" i="8" a="1"/>
  <c r="T16" i="8" a="1"/>
  <c r="W113" i="8" a="1"/>
  <c r="X116" i="8" a="1"/>
  <c r="T82" i="8" a="1"/>
  <c r="V84" i="10" a="1"/>
  <c r="W63" i="10" a="1"/>
  <c r="W48" i="7" a="1"/>
  <c r="Y35" i="8" a="1"/>
  <c r="T114" i="8" a="1"/>
  <c r="U17" i="8" a="1"/>
  <c r="T155" i="8" a="1"/>
  <c r="Y99" i="8" a="1"/>
  <c r="Y84" i="8" a="1"/>
  <c r="Z161" i="8" a="1"/>
  <c r="T139" i="8" a="1"/>
  <c r="W137" i="8" a="1"/>
  <c r="V29" i="8" a="1"/>
  <c r="X41" i="8" a="1"/>
  <c r="W64" i="8" a="1"/>
  <c r="V30" i="8" a="1"/>
  <c r="Y82" i="8" a="1"/>
  <c r="Z134" i="10" a="1"/>
  <c r="U47" i="8" a="1"/>
  <c r="T165" i="8" a="1"/>
  <c r="Y40" i="11" a="1"/>
  <c r="T85" i="8" a="1"/>
  <c r="W131" i="8" a="1"/>
  <c r="W85" i="8" a="1"/>
  <c r="U15" i="8" a="1"/>
  <c r="T78" i="10" a="1"/>
  <c r="Y132" i="8" a="1"/>
  <c r="Y48" i="7" a="1"/>
  <c r="X184" i="8" a="1"/>
  <c r="X47" i="8" a="1"/>
  <c r="U284" i="11" a="1"/>
  <c r="Y59" i="7" a="1"/>
  <c r="V169" i="8" a="1"/>
  <c r="U81" i="10" a="1"/>
  <c r="U79" i="10" a="1"/>
  <c r="Y32" i="8" a="1"/>
  <c r="Y13" i="8" a="1"/>
  <c r="Z69" i="8" a="1"/>
  <c r="U13" i="8" a="1"/>
  <c r="T284" i="11" a="1"/>
  <c r="U126" i="8" a="1"/>
  <c r="U100" i="8" a="1"/>
  <c r="X100" i="8" a="1"/>
  <c r="V57" i="7" a="1"/>
  <c r="Z119" i="8" a="1"/>
  <c r="V21" i="8" a="1"/>
  <c r="U118" i="8" a="1"/>
  <c r="X175" i="8" a="1"/>
  <c r="T92" i="8" a="1"/>
  <c r="U84" i="8" a="1"/>
  <c r="V96" i="8" a="1"/>
  <c r="W117" i="8" a="1"/>
  <c r="V90" i="8" a="1"/>
  <c r="Z32" i="8" a="1"/>
  <c r="Y180" i="8" a="1"/>
  <c r="U37" i="8" a="1"/>
  <c r="X13" i="8" a="1"/>
  <c r="T141" i="8" a="1"/>
  <c r="U65" i="10" a="1"/>
  <c r="Z71" i="10" a="1"/>
  <c r="V99" i="8" a="1"/>
  <c r="T53" i="7" a="1"/>
  <c r="W147" i="8" a="1"/>
  <c r="Y62" i="11" a="1"/>
  <c r="W128" i="8" a="1"/>
  <c r="V39" i="8" a="1"/>
  <c r="T90" i="8" a="1"/>
  <c r="V94" i="8" a="1"/>
  <c r="Z64" i="8" a="1"/>
  <c r="Z151" i="8" a="1"/>
  <c r="Z9" i="8" a="1"/>
  <c r="V19" i="8" a="1"/>
  <c r="W53" i="7" a="1"/>
  <c r="T67" i="10" a="1"/>
  <c r="U11" i="8" a="1"/>
  <c r="U39" i="8" a="1"/>
  <c r="V47" i="8" a="1"/>
  <c r="U180" i="8" a="1"/>
  <c r="Z117" i="8" a="1"/>
  <c r="V103" i="8" a="1"/>
  <c r="X48" i="8" a="1"/>
  <c r="T133" i="8" a="1"/>
  <c r="X17" i="8" a="1"/>
  <c r="U78" i="10" a="1"/>
  <c r="T69" i="8" a="1"/>
  <c r="T129" i="8" a="1"/>
  <c r="Z62" i="8" a="1"/>
  <c r="V17" i="8" a="1"/>
  <c r="X105" i="8" a="1"/>
  <c r="W125" i="8" a="1"/>
  <c r="U92" i="8" a="1"/>
  <c r="Z143" i="8" a="1"/>
  <c r="Y116" i="8" a="1"/>
  <c r="Z184" i="8" a="1"/>
  <c r="X59" i="7" a="1"/>
  <c r="X78" i="8" a="1"/>
  <c r="X19" i="8" a="1"/>
  <c r="W47" i="8" a="1"/>
  <c r="V143" i="8" a="1"/>
  <c r="V23" i="8" a="1"/>
  <c r="X179" i="8" a="1"/>
  <c r="V62" i="8" a="1"/>
  <c r="X85" i="8" a="1"/>
  <c r="V89" i="8" a="1"/>
  <c r="V13" i="8" a="1"/>
  <c r="X107" i="8" a="1"/>
  <c r="T105" i="8" a="1"/>
  <c r="U99" i="8" a="1"/>
  <c r="V35" i="8" a="1"/>
  <c r="U38" i="8" a="1"/>
  <c r="Z59" i="7" a="1"/>
  <c r="V64" i="7" a="1"/>
  <c r="X37" i="8" a="1"/>
  <c r="W47" i="7" a="1"/>
  <c r="V184" i="8" a="1"/>
  <c r="U146" i="8" a="1"/>
  <c r="X98" i="8" a="1"/>
  <c r="X147" i="8" a="1"/>
  <c r="Y90" i="8" a="1"/>
  <c r="T42" i="8" a="1"/>
  <c r="U161" i="8" a="1"/>
  <c r="T156" i="8" a="1"/>
  <c r="Z157" i="7" a="1"/>
  <c r="U156" i="8" a="1"/>
  <c r="T184" i="8" a="1"/>
  <c r="Z85" i="8" a="1"/>
  <c r="U170" i="8" a="1"/>
  <c r="V40" i="8" a="1"/>
  <c r="W64" i="7" a="1"/>
  <c r="T170" i="8" a="1"/>
  <c r="W36" i="8" a="1"/>
  <c r="U105" i="8" a="1"/>
  <c r="T52" i="8" a="1"/>
  <c r="X169" i="8" a="1"/>
  <c r="U157" i="8" a="1"/>
  <c r="T39" i="8" a="1"/>
  <c r="W73" i="10" a="1"/>
  <c r="Y79" i="10" a="1"/>
  <c r="Y135" i="8" a="1"/>
  <c r="Y146" i="8" a="1"/>
  <c r="V110" i="8" a="1"/>
  <c r="Y23" i="8" a="1"/>
  <c r="V61" i="7" a="1"/>
  <c r="T23" i="8" a="1"/>
  <c r="T40" i="11" a="1"/>
  <c r="X67" i="10" a="1"/>
  <c r="U88" i="8" a="1"/>
  <c r="V85" i="8" a="1"/>
  <c r="W9" i="8" a="1"/>
  <c r="T40" i="8" a="1"/>
  <c r="X23" i="8" a="1"/>
  <c r="W96" i="8" a="1"/>
  <c r="Z89" i="8" a="1"/>
  <c r="W15" i="8" a="1"/>
  <c r="Z146" i="8" a="1"/>
  <c r="U18" i="8" a="1"/>
  <c r="W177" i="8" a="1"/>
  <c r="U50" i="7" a="1"/>
  <c r="X63" i="10" a="1"/>
  <c r="V25" i="8" a="1"/>
  <c r="U82" i="8" a="1"/>
  <c r="W23" i="8" a="1"/>
  <c r="Z130" i="8" a="1"/>
  <c r="W88" i="8" a="1"/>
  <c r="U85" i="8" a="1"/>
  <c r="V78" i="8" a="1"/>
  <c r="T99" i="8" a="1"/>
  <c r="T29" i="8" a="1"/>
  <c r="T162" i="8" a="1"/>
  <c r="W184" i="8" a="1"/>
  <c r="T18" i="8" a="1"/>
  <c r="X11" i="8" a="1"/>
  <c r="V66" i="10" a="1"/>
  <c r="X10" i="8" a="1"/>
  <c r="V131" i="8" a="1"/>
  <c r="U28" i="8" a="1"/>
  <c r="V81" i="10" a="1"/>
  <c r="T10" i="8" a="1"/>
  <c r="Y55" i="7" a="1"/>
  <c r="W130" i="8" a="1"/>
  <c r="X48" i="7" a="1"/>
  <c r="T115" i="8" a="1"/>
  <c r="Y189" i="8" a="1"/>
  <c r="W115" i="8" a="1"/>
  <c r="V16" i="8" a="1"/>
  <c r="Y69" i="8" a="1"/>
  <c r="Y98" i="8" a="1"/>
  <c r="T124" i="8" a="1"/>
  <c r="T64" i="8" a="1"/>
  <c r="Z73" i="10" a="1"/>
  <c r="X64" i="8" a="1"/>
  <c r="V112" i="8" a="1"/>
  <c r="Z25" i="8" a="1"/>
  <c r="V117" i="8" a="1"/>
  <c r="T117" i="8" a="1"/>
  <c r="X36" i="8" a="1"/>
  <c r="X86" i="8" a="1"/>
  <c r="Z63" i="7" a="1"/>
  <c r="V50" i="7" a="1"/>
  <c r="X30" i="8" a="1"/>
  <c r="X78" i="10" a="1"/>
  <c r="W40" i="8" a="1"/>
  <c r="T135" i="8" a="1"/>
  <c r="T51" i="7" a="1"/>
  <c r="X126" i="8" a="1"/>
  <c r="U53" i="7" a="1"/>
  <c r="W102" i="8" a="1"/>
  <c r="X130" i="8" a="1"/>
  <c r="W86" i="8" a="1"/>
  <c r="X113" i="8" a="1"/>
  <c r="W78" i="10" a="1"/>
  <c r="W118" i="8" a="1"/>
  <c r="U160" i="8" a="1"/>
  <c r="Y62" i="8" a="1"/>
  <c r="T79" i="10" a="1"/>
  <c r="X28" i="8" a="1"/>
  <c r="X84" i="8" a="1"/>
  <c r="X88" i="8" a="1"/>
  <c r="X18" i="8" a="1"/>
  <c r="X109" i="8" a="1"/>
  <c r="T75" i="10" a="1"/>
  <c r="T154" i="8" a="1"/>
  <c r="W48" i="8" a="1"/>
  <c r="Z19" i="8" a="1"/>
  <c r="Z65" i="10" a="1"/>
  <c r="V49" i="7" a="1"/>
  <c r="Z57" i="7" a="1"/>
  <c r="W91" i="8" a="1"/>
  <c r="X68" i="7" a="1"/>
  <c r="Y15" i="8" a="1"/>
  <c r="W109" i="8" a="1"/>
  <c r="T71" i="10" a="1"/>
  <c r="V84" i="8" a="1"/>
  <c r="T158" i="8" a="1"/>
  <c r="Y170" i="8" a="1"/>
  <c r="U59" i="7" a="1"/>
  <c r="X87" i="8" a="1"/>
  <c r="Y17" i="8" a="1"/>
  <c r="U159" i="8" a="1"/>
  <c r="W124" i="8" a="1"/>
  <c r="Z180" i="10" a="1"/>
  <c r="W32" i="8" a="1"/>
  <c r="W170" i="8" a="1"/>
  <c r="Z116" i="7" a="1"/>
  <c r="T17" i="8" a="1"/>
  <c r="X91" i="8" a="1"/>
  <c r="V104" i="8" a="1"/>
  <c r="U94" i="8" a="1"/>
  <c r="X189" i="8" a="1"/>
  <c r="U98" i="8" a="1"/>
  <c r="W141" i="8" a="1"/>
  <c r="V48" i="8" a="1"/>
  <c r="Z40" i="11" a="1"/>
  <c r="Z23" i="8" a="1"/>
  <c r="W10" i="8" a="1"/>
  <c r="W104" i="8" a="1"/>
  <c r="X121" i="8" a="1"/>
  <c r="W112" i="8" a="1"/>
  <c r="Z113" i="8" a="1"/>
  <c r="Y78" i="10" a="1"/>
  <c r="V97" i="8" a="1"/>
  <c r="Z102" i="8" a="1"/>
  <c r="X25" i="8" a="1"/>
  <c r="X119" i="8" a="1"/>
  <c r="U108" i="8" a="1"/>
  <c r="W8" i="8" a="1"/>
  <c r="T77" i="10" a="1"/>
  <c r="Z118" i="7" a="1"/>
  <c r="V59" i="10" a="1"/>
  <c r="T171" i="8" a="1"/>
  <c r="U66" i="10" a="1"/>
  <c r="V63" i="10" a="1"/>
  <c r="U30" i="8" a="1"/>
  <c r="T196" i="10" a="1"/>
  <c r="V171" i="8" a="1"/>
  <c r="V154" i="8" a="1"/>
  <c r="Y173" i="8" a="1"/>
  <c r="T84" i="8" a="1"/>
  <c r="X108" i="8" a="1"/>
  <c r="U124" i="8" a="1"/>
  <c r="V28" i="8" a="1"/>
  <c r="Y161" i="8" a="1"/>
  <c r="V165" i="8" a="1"/>
  <c r="W126" i="8" a="1"/>
  <c r="Y64" i="7" a="1"/>
  <c r="V107" i="8" a="1"/>
  <c r="Z55" i="7" a="1"/>
  <c r="T159" i="8" a="1"/>
  <c r="X20" i="8" a="1"/>
  <c r="W98" i="8" a="1"/>
  <c r="Y171" i="8" a="1"/>
  <c r="Y25" i="8" a="1"/>
  <c r="U144" i="8" a="1"/>
  <c r="V162" i="8" a="1"/>
  <c r="T179" i="8" a="1"/>
  <c r="Y11" i="8" a="1"/>
  <c r="T19" i="8" a="1"/>
  <c r="V79" i="10" a="1"/>
  <c r="V113" i="8" a="1"/>
  <c r="X73" i="10" a="1"/>
  <c r="X44" i="8" a="1"/>
  <c r="W176" i="8" a="1"/>
  <c r="U137" i="8" a="1"/>
  <c r="X9" i="8" a="1"/>
  <c r="W129" i="8" a="1"/>
  <c r="V146" i="8" a="1"/>
  <c r="U67" i="10" a="1"/>
  <c r="U141" i="8" a="1"/>
  <c r="W28" i="8" a="1"/>
  <c r="Z86" i="8" a="1"/>
  <c r="U59" i="10" a="1"/>
  <c r="T36" i="8" a="1"/>
  <c r="U143" i="8" a="1"/>
  <c r="X89" i="8" a="1"/>
  <c r="W62" i="7" a="1"/>
  <c r="Y77" i="10" a="1"/>
  <c r="U178" i="8" a="1"/>
  <c r="T106" i="8" a="1"/>
  <c r="V189" i="8" a="1"/>
  <c r="W164" i="8" a="1"/>
  <c r="Z17" i="8" a="1"/>
  <c r="Y47" i="8" a="1"/>
  <c r="V77" i="10" a="1"/>
  <c r="X131" i="8" a="1"/>
  <c r="U112" i="8" a="1"/>
  <c r="V158" i="8" a="1"/>
  <c r="U162" i="8" a="1"/>
  <c r="X114" i="8" a="1"/>
  <c r="V173" i="8" a="1"/>
  <c r="U64" i="8" a="1"/>
  <c r="V20" i="8" a="1"/>
  <c r="V41" i="8" a="1"/>
  <c r="Z92" i="8" a="1"/>
  <c r="U77" i="10" a="1"/>
  <c r="U169" i="8" a="1"/>
  <c r="U24" i="8" a="1"/>
  <c r="X128" i="8" a="1"/>
  <c r="X75" i="10" a="1"/>
  <c r="T102" i="8" a="1"/>
  <c r="W41" i="8" a="1"/>
  <c r="Y154" i="8" a="1"/>
  <c r="Y117" i="8" a="1"/>
  <c r="V108" i="8" a="1"/>
  <c r="V128" i="8" a="1"/>
  <c r="Y121" i="8" a="1"/>
  <c r="W62" i="8" a="1"/>
  <c r="V67" i="10" a="1"/>
  <c r="T68" i="7" a="1"/>
  <c r="Z48" i="7" a="1"/>
  <c r="W110" i="8" a="1"/>
  <c r="V156" i="8" a="1"/>
  <c r="T38" i="8" a="1"/>
  <c r="U29" i="8" a="1"/>
  <c r="X40" i="8" a="1"/>
  <c r="X71" i="10" a="1"/>
  <c r="Z97" i="8" a="1"/>
  <c r="V8" i="8" a="1"/>
  <c r="X65" i="10" a="1"/>
  <c r="V164" i="8" a="1"/>
  <c r="Y126" i="8" a="1"/>
  <c r="T86" i="8" a="1"/>
  <c r="V15" i="8" a="1"/>
  <c r="Z173" i="8" a="1"/>
  <c r="X144" i="8" a="1"/>
  <c r="T64" i="7" a="1"/>
  <c r="W81" i="10" a="1"/>
  <c r="Z15" i="8" a="1"/>
  <c r="T47" i="8" a="1"/>
  <c r="T173" i="7" a="1"/>
  <c r="Z31" i="7" a="1"/>
  <c r="V121" i="8" a="1"/>
  <c r="W169" i="8" a="1"/>
  <c r="Z112" i="8" a="1"/>
  <c r="U128" i="8" a="1"/>
  <c r="V155" i="8" a="1"/>
  <c r="T119" i="8" a="1"/>
  <c r="W16" i="8" a="1"/>
  <c r="Z135" i="8" a="1"/>
  <c r="V126" i="8" a="1"/>
  <c r="Y130" i="8" a="1"/>
  <c r="V69" i="8" a="1"/>
  <c r="X57" i="7" a="1"/>
  <c r="T120" i="8" a="1"/>
  <c r="W30" i="8" a="1"/>
  <c r="T57" i="7" a="1"/>
  <c r="Z189" i="8" a="1"/>
  <c r="X61" i="7" a="1"/>
  <c r="V133" i="8" a="1"/>
  <c r="V179" i="8" a="1"/>
  <c r="Z90" i="8" a="1"/>
  <c r="T126" i="8" a="1"/>
  <c r="Y96" i="8" a="1"/>
  <c r="W59" i="7" a="1"/>
  <c r="Y59" i="10" a="1"/>
  <c r="T123" i="8" a="1"/>
  <c r="T30" i="8" a="1"/>
  <c r="X40" i="11" a="1"/>
  <c r="Y164" i="8" a="1"/>
  <c r="Y37" i="8" a="1"/>
  <c r="Y120" i="8" a="1"/>
  <c r="U164" i="8" a="1"/>
  <c r="T63" i="10" a="1"/>
  <c r="W116" i="8" a="1"/>
  <c r="W77" i="10" a="1"/>
  <c r="V44" i="8" a="1"/>
  <c r="V161" i="8" a="1"/>
  <c r="W37" i="8" a="1"/>
  <c r="T8" i="8" a="1"/>
  <c r="W17" i="8" a="1"/>
  <c r="V52" i="8" a="1"/>
  <c r="V65" i="10" a="1"/>
  <c r="Z64" i="7" a="1"/>
  <c r="W108" i="8" a="1"/>
  <c r="Y75" i="10" a="1"/>
  <c r="X66" i="7" a="1"/>
  <c r="X77" i="10" a="1"/>
  <c r="T180" i="8" a="1"/>
  <c r="U21" i="8" a="1"/>
  <c r="V53" i="7" a="1"/>
  <c r="Z81" i="11" a="1"/>
  <c r="W123" i="8" a="1"/>
  <c r="U89" i="8" a="1"/>
  <c r="U120" i="8" a="1"/>
  <c r="W33" i="8" a="1"/>
  <c r="W51" i="7" a="1"/>
  <c r="X161" i="8" a="1"/>
  <c r="W167" i="8" a="1"/>
  <c r="W35" i="8" a="1"/>
  <c r="U75" i="10" a="1"/>
  <c r="V129" i="8" a="1"/>
  <c r="Y142" i="8" a="1"/>
  <c r="U44" i="8" a="1"/>
  <c r="Y176" i="8" a="1"/>
  <c r="W132" i="8" a="1"/>
  <c r="Y85" i="8" a="1"/>
  <c r="T25" i="8" a="1"/>
  <c r="X79" i="10" a="1"/>
  <c r="U165" i="8" a="1"/>
  <c r="V37" i="8" a="1"/>
  <c r="Z61" i="7" a="1"/>
  <c r="X81" i="10" a="1"/>
  <c r="V114" i="8" a="1"/>
  <c r="T121" i="8" a="1"/>
  <c r="T48" i="8" a="1"/>
  <c r="T137" i="8" a="1"/>
  <c r="Z81" i="10" a="1"/>
  <c r="Z85" i="11" a="1"/>
  <c r="Y68" i="11" a="1"/>
  <c r="Y71" i="10" a="1"/>
  <c r="T95" i="8" a="1"/>
  <c r="X162" i="8" a="1"/>
  <c r="T175" i="8" a="1"/>
  <c r="Y36" i="8" a="1"/>
  <c r="T173" i="8" a="1"/>
  <c r="V64" i="8" a="1"/>
  <c r="V9" i="8" a="1"/>
  <c r="X104" i="8" a="1"/>
  <c r="U19" i="8" a="1"/>
  <c r="W66" i="10" a="1"/>
  <c r="T9" i="8" a="1"/>
  <c r="T125" i="8" a="1"/>
  <c r="X32" i="8" a="1"/>
  <c r="T78" i="8" a="1"/>
  <c r="W52" i="8" a="1"/>
  <c r="U175" i="8" a="1"/>
  <c r="Y143" i="8" a="1"/>
  <c r="U69" i="8" a="1"/>
  <c r="V82" i="8" a="1"/>
  <c r="W155" i="8" a="1"/>
  <c r="T131" i="8" a="1"/>
  <c r="Y88" i="8" a="1"/>
  <c r="X21" i="8" a="1"/>
  <c r="T151" i="8" a="1"/>
  <c r="W25" i="8" a="1"/>
  <c r="Y44" i="8" a="1"/>
  <c r="X118" i="8" a="1"/>
  <c r="W21" i="8" a="1"/>
  <c r="T87" i="8" a="1"/>
  <c r="V100" i="8" a="1"/>
  <c r="Z47" i="8" a="1"/>
  <c r="Y64" i="8" a="1"/>
  <c r="X62" i="8" a="1"/>
  <c r="V11" i="8" a="1"/>
  <c r="T130" i="8" a="1"/>
  <c r="W75" i="10" a="1"/>
  <c r="T94" i="8" a="1"/>
  <c r="U20" i="8" a="1"/>
  <c r="X178" i="8" a="1"/>
  <c r="V98" i="8" a="1"/>
  <c r="Z30" i="8" a="1"/>
  <c r="Z170" i="8" a="1"/>
  <c r="T109" i="8" a="1"/>
  <c r="W179" i="8" a="1"/>
  <c r="U35" i="8" a="1"/>
  <c r="X95" i="8" a="1"/>
  <c r="X49" i="7" a="1"/>
  <c r="U51" i="7" a="1"/>
  <c r="W146" i="8" a="1"/>
  <c r="U116" i="8" a="1"/>
  <c r="Z164" i="8" a="1"/>
  <c r="V86" i="8" a="1"/>
  <c r="W119" i="8" a="1"/>
  <c r="U61" i="7" a="1"/>
  <c r="T35" i="8" a="1"/>
  <c r="W100" i="8" a="1"/>
  <c r="V151" i="8" a="1"/>
  <c r="X165" i="8" a="1"/>
  <c r="Z91" i="7" a="1"/>
  <c r="Y18" i="8" a="1"/>
  <c r="T142" i="8" a="1"/>
  <c r="Y28" i="8" a="1"/>
  <c r="W171" i="8" a="1"/>
  <c r="Y42" i="8" a="1"/>
  <c r="X160" i="8" a="1"/>
  <c r="X64" i="7" a="1"/>
  <c r="U40" i="8" a="1"/>
  <c r="Z87" i="8" a="1"/>
  <c r="Y87" i="8" a="1"/>
  <c r="W165" i="8" a="1"/>
  <c r="Z40" i="10" a="1"/>
  <c r="V48" i="7" a="1"/>
  <c r="Z68" i="7" a="1"/>
  <c r="Z42" i="8" a="1"/>
  <c r="X96" i="8" a="1"/>
  <c r="U107" i="8" a="1"/>
  <c r="Y61" i="7" a="1"/>
  <c r="Y46" i="7" a="1"/>
  <c r="V71" i="10" a="1"/>
  <c r="U54" i="8" a="1"/>
  <c r="Z37" i="8" a="1"/>
  <c r="X173" i="8" a="1"/>
  <c r="W69" i="8" a="1"/>
  <c r="Z77" i="10" a="1"/>
  <c r="Z35" i="8" a="1"/>
  <c r="U176" i="8" a="1"/>
  <c r="W120" i="8" a="1"/>
  <c r="T65" i="10" a="1"/>
  <c r="W60" i="10" a="1"/>
  <c r="T13" i="8" a="1"/>
  <c r="V167" i="8" a="1"/>
  <c r="V159" i="8" a="1"/>
  <c r="X82" i="8" a="1"/>
  <c r="Y91" i="8" a="1"/>
  <c r="T143" i="8" a="1"/>
  <c r="U212" i="11" a="1"/>
  <c r="T32" i="8" a="1"/>
  <c r="V123" i="8" a="1"/>
  <c r="U129" i="8" a="1"/>
  <c r="W95" i="8" a="1"/>
  <c r="W162" i="8" a="1"/>
  <c r="X106" i="8" a="1"/>
  <c r="V115" i="8" a="1"/>
  <c r="U49" i="7" a="1"/>
  <c r="T20" i="8" a="1"/>
  <c r="U48" i="8" a="1"/>
  <c r="T62" i="8" a="1"/>
  <c r="V119" i="8" a="1"/>
  <c r="W44" i="8" a="1"/>
  <c r="Y40" i="8" a="1"/>
  <c r="T59" i="10" a="1"/>
  <c r="X117" i="8" a="1"/>
  <c r="W173" i="8" a="1"/>
  <c r="V91" i="8" a="1"/>
  <c r="T144" i="8" a="1"/>
  <c r="V36" i="8" a="1"/>
  <c r="V10" i="8" a="1"/>
  <c r="X139" i="8" a="1"/>
  <c r="V78" i="10" a="1"/>
  <c r="Z133" i="8" a="1"/>
  <c r="V147" i="8" a="1"/>
  <c r="U87" i="8" a="1"/>
  <c r="W13" i="8" a="1"/>
  <c r="X171" i="8" a="1"/>
  <c r="X124" i="8" a="1"/>
  <c r="W158" i="8" a="1"/>
  <c r="W159" i="8" a="1"/>
  <c r="V75" i="10" a="1"/>
  <c r="W133" i="8" a="1"/>
  <c r="X94" i="8" a="1"/>
  <c r="T73" i="10" a="1"/>
  <c r="U25" i="8" a="1"/>
  <c r="T128" i="8" a="1"/>
  <c r="W139" i="8" a="1"/>
  <c r="Z132" i="8" a="1"/>
  <c r="U102" i="8" a="1"/>
  <c r="T62" i="7" a="1"/>
  <c r="X154" i="8" a="1"/>
  <c r="T178" i="8" a="1"/>
  <c r="U104" i="8" a="1"/>
  <c r="W63" i="7" a="1"/>
  <c r="Z33" i="8" a="1"/>
  <c r="Y10" i="8" a="1"/>
  <c r="T169" i="8" a="1"/>
  <c r="X69" i="8" a="1"/>
  <c r="W29" i="8" a="1"/>
  <c r="W11" i="8" a="1"/>
  <c r="W106" i="8" a="1"/>
  <c r="X47" i="7" a="1"/>
  <c r="W135" i="8" a="1"/>
  <c r="V68" i="7" a="1"/>
  <c r="V137" i="8" a="1"/>
  <c r="W61" i="7" a="1"/>
  <c r="X143" i="8" a="1"/>
  <c r="U62" i="8" a="1"/>
  <c r="V33" i="8" a="1"/>
  <c r="U173" i="8" a="1"/>
  <c r="X55" i="7" a="1"/>
  <c r="T91" i="8" a="1"/>
  <c r="Z78" i="10" a="1"/>
  <c r="V141" i="8" a="1"/>
  <c r="W154" i="8" a="1"/>
  <c r="U10" i="8" a="1"/>
  <c r="U8" i="8" a="1"/>
  <c r="T63" i="7" a="1"/>
  <c r="U66" i="7" a="1"/>
  <c r="U139" i="8" a="1"/>
  <c r="T81" i="10" a="1"/>
  <c r="U23" i="8" a="1"/>
  <c r="Y126" i="8" l="1"/>
  <c r="AJ126" i="8" s="1"/>
  <c r="U11" i="8"/>
  <c r="H11" i="8" s="1"/>
  <c r="W24" i="8"/>
  <c r="AH24" i="8" s="1"/>
  <c r="X77" i="10"/>
  <c r="AI77" i="10" s="1"/>
  <c r="V92" i="8"/>
  <c r="I92" i="8" s="1"/>
  <c r="W13" i="8"/>
  <c r="J13" i="8" s="1"/>
  <c r="W103" i="8"/>
  <c r="AH103" i="8" s="1"/>
  <c r="Y36" i="8"/>
  <c r="L36" i="8" s="1"/>
  <c r="T162" i="8"/>
  <c r="AE162" i="8" s="1"/>
  <c r="V142" i="8"/>
  <c r="AG142" i="8" s="1"/>
  <c r="T78" i="10"/>
  <c r="G78" i="10" s="1"/>
  <c r="T28" i="8"/>
  <c r="AE28" i="8" s="1"/>
  <c r="T133" i="8"/>
  <c r="AE133" i="8" s="1"/>
  <c r="Y13" i="8"/>
  <c r="AJ13" i="8" s="1"/>
  <c r="Z40" i="8"/>
  <c r="AK40" i="8" s="1"/>
  <c r="T141" i="8"/>
  <c r="AE141" i="8" s="1"/>
  <c r="W98" i="8"/>
  <c r="AH98" i="8" s="1"/>
  <c r="W165" i="8"/>
  <c r="J165" i="8" s="1"/>
  <c r="U107" i="8"/>
  <c r="AF107" i="8" s="1"/>
  <c r="Z135" i="8"/>
  <c r="AK135" i="8" s="1"/>
  <c r="Y91" i="11"/>
  <c r="L91" i="11" s="1"/>
  <c r="T24" i="8"/>
  <c r="G24" i="8" s="1"/>
  <c r="Y42" i="8"/>
  <c r="AJ42" i="8" s="1"/>
  <c r="X30" i="8"/>
  <c r="K30" i="8" s="1"/>
  <c r="V110" i="8"/>
  <c r="I110" i="8" s="1"/>
  <c r="X137" i="8"/>
  <c r="K137" i="8" s="1"/>
  <c r="V15" i="8"/>
  <c r="AG15" i="8" s="1"/>
  <c r="Y118" i="8"/>
  <c r="L118" i="8" s="1"/>
  <c r="V68" i="7"/>
  <c r="I68" i="7" s="1"/>
  <c r="Z91" i="8"/>
  <c r="AK91" i="8" s="1"/>
  <c r="Y23" i="8"/>
  <c r="L23" i="8" s="1"/>
  <c r="V143" i="8"/>
  <c r="AG143" i="8" s="1"/>
  <c r="W69" i="8"/>
  <c r="J69" i="8" s="1"/>
  <c r="X173" i="8"/>
  <c r="K173" i="8" s="1"/>
  <c r="W30" i="8"/>
  <c r="J30" i="8" s="1"/>
  <c r="U102" i="8"/>
  <c r="H102" i="8" s="1"/>
  <c r="V73" i="10"/>
  <c r="AG73" i="10" s="1"/>
  <c r="W20" i="8"/>
  <c r="AH20" i="8" s="1"/>
  <c r="T169" i="8"/>
  <c r="G169" i="8" s="1"/>
  <c r="X102" i="8"/>
  <c r="K102" i="8" s="1"/>
  <c r="V119" i="8"/>
  <c r="I119" i="8" s="1"/>
  <c r="X8" i="8"/>
  <c r="AI8" i="8" s="1"/>
  <c r="W146" i="8"/>
  <c r="AH146" i="8" s="1"/>
  <c r="W133" i="8"/>
  <c r="AH133" i="8" s="1"/>
  <c r="Y62" i="8"/>
  <c r="L62" i="8" s="1"/>
  <c r="T107" i="8"/>
  <c r="AE107" i="8" s="1"/>
  <c r="Z118" i="7"/>
  <c r="M118" i="7" s="1"/>
  <c r="Y69" i="8"/>
  <c r="L69" i="8" s="1"/>
  <c r="Z21" i="8"/>
  <c r="M21" i="8" s="1"/>
  <c r="T112" i="8"/>
  <c r="AE112" i="8" s="1"/>
  <c r="X15" i="8"/>
  <c r="K15" i="8" s="1"/>
  <c r="T47" i="8"/>
  <c r="G47" i="8" s="1"/>
  <c r="W32" i="8"/>
  <c r="AH32" i="8" s="1"/>
  <c r="V77" i="10"/>
  <c r="AG77" i="10" s="1"/>
  <c r="Z59" i="7"/>
  <c r="M59" i="7" s="1"/>
  <c r="X107" i="8"/>
  <c r="AI107" i="8" s="1"/>
  <c r="W17" i="8"/>
  <c r="J17" i="8" s="1"/>
  <c r="U177" i="8"/>
  <c r="AF177" i="8" s="1"/>
  <c r="U133" i="8"/>
  <c r="AF133" i="8" s="1"/>
  <c r="Y19" i="8"/>
  <c r="L19" i="8" s="1"/>
  <c r="Y68" i="7"/>
  <c r="L68" i="7" s="1"/>
  <c r="V133" i="8"/>
  <c r="AG133" i="8" s="1"/>
  <c r="V178" i="8"/>
  <c r="I178" i="8" s="1"/>
  <c r="V173" i="8"/>
  <c r="AG173" i="8" s="1"/>
  <c r="Z142" i="8"/>
  <c r="M142" i="8" s="1"/>
  <c r="X18" i="8"/>
  <c r="K18" i="8" s="1"/>
  <c r="X99" i="8"/>
  <c r="V98" i="8"/>
  <c r="I98" i="8" s="1"/>
  <c r="Y65" i="10"/>
  <c r="AJ65" i="10" s="1"/>
  <c r="V23" i="8"/>
  <c r="AG23" i="8" s="1"/>
  <c r="Y59" i="7"/>
  <c r="L59" i="7" s="1"/>
  <c r="Z109" i="8"/>
  <c r="AK109" i="8" s="1"/>
  <c r="V48" i="8"/>
  <c r="I48" i="8" s="1"/>
  <c r="U63" i="7"/>
  <c r="H63" i="7" s="1"/>
  <c r="T82" i="8"/>
  <c r="G82" i="8" s="1"/>
  <c r="U167" i="8"/>
  <c r="AF167" i="8" s="1"/>
  <c r="W19" i="8"/>
  <c r="J19" i="8" s="1"/>
  <c r="V28" i="8"/>
  <c r="AG28" i="8" s="1"/>
  <c r="T173" i="7"/>
  <c r="G173" i="7" s="1"/>
  <c r="T90" i="8"/>
  <c r="AE90" i="8" s="1"/>
  <c r="T146" i="8"/>
  <c r="AE146" i="8" s="1"/>
  <c r="U19" i="8"/>
  <c r="AF19" i="8" s="1"/>
  <c r="Y33" i="8"/>
  <c r="L33" i="8" s="1"/>
  <c r="W40" i="8"/>
  <c r="J40" i="8" s="1"/>
  <c r="T118" i="8"/>
  <c r="AE118" i="8" s="1"/>
  <c r="V87" i="8"/>
  <c r="I87" i="8" s="1"/>
  <c r="T157" i="8"/>
  <c r="G157" i="8" s="1"/>
  <c r="V32" i="8"/>
  <c r="AG32" i="8" s="1"/>
  <c r="U64" i="7"/>
  <c r="H64" i="7" s="1"/>
  <c r="X154" i="8"/>
  <c r="AI154" i="8" s="1"/>
  <c r="U189" i="8"/>
  <c r="X165" i="8"/>
  <c r="K165" i="8" s="1"/>
  <c r="U40" i="11"/>
  <c r="AF40" i="11" s="1"/>
  <c r="U137" i="8"/>
  <c r="AF137" i="8" s="1"/>
  <c r="Z32" i="8"/>
  <c r="AK32" i="8" s="1"/>
  <c r="T160" i="8"/>
  <c r="V65" i="10"/>
  <c r="AG65" i="10" s="1"/>
  <c r="V156" i="8"/>
  <c r="I156" i="8" s="1"/>
  <c r="U160" i="8"/>
  <c r="H160" i="8" s="1"/>
  <c r="Z170" i="8"/>
  <c r="M170" i="8" s="1"/>
  <c r="Y171" i="8"/>
  <c r="L171" i="8" s="1"/>
  <c r="V75" i="10"/>
  <c r="AG75" i="10" s="1"/>
  <c r="V78" i="10"/>
  <c r="I78" i="10" s="1"/>
  <c r="U155" i="8"/>
  <c r="H155" i="8" s="1"/>
  <c r="W144" i="8"/>
  <c r="J144" i="8" s="1"/>
  <c r="Y62" i="11"/>
  <c r="AJ62" i="11" s="1"/>
  <c r="X29" i="8"/>
  <c r="AI29" i="8" s="1"/>
  <c r="U81" i="10"/>
  <c r="H81" i="10" s="1"/>
  <c r="T147" i="8"/>
  <c r="G147" i="8" s="1"/>
  <c r="U119" i="8"/>
  <c r="H119" i="8" s="1"/>
  <c r="U184" i="8"/>
  <c r="AF184" i="8" s="1"/>
  <c r="Z154" i="8"/>
  <c r="M154" i="8" s="1"/>
  <c r="Y73" i="10"/>
  <c r="AJ73" i="10" s="1"/>
  <c r="W65" i="10"/>
  <c r="J65" i="10" s="1"/>
  <c r="T62" i="7"/>
  <c r="G62" i="7" s="1"/>
  <c r="V64" i="8"/>
  <c r="I64" i="8" s="1"/>
  <c r="T104" i="8"/>
  <c r="G104" i="8" s="1"/>
  <c r="X146" i="8"/>
  <c r="K146" i="8" s="1"/>
  <c r="U29" i="8"/>
  <c r="AF29" i="8" s="1"/>
  <c r="Y97" i="8"/>
  <c r="AJ97" i="8" s="1"/>
  <c r="Y64" i="8"/>
  <c r="AJ64" i="8" s="1"/>
  <c r="X66" i="10"/>
  <c r="K66" i="10" s="1"/>
  <c r="U284" i="11"/>
  <c r="H284" i="11" s="1"/>
  <c r="V97" i="8"/>
  <c r="I97" i="8" s="1"/>
  <c r="V189" i="8"/>
  <c r="AG189" i="8" s="1"/>
  <c r="X147" i="8"/>
  <c r="K147" i="8" s="1"/>
  <c r="Z66" i="7"/>
  <c r="M66" i="7" s="1"/>
  <c r="U20" i="8"/>
  <c r="AF20" i="8" s="1"/>
  <c r="Z8" i="8"/>
  <c r="AK8" i="8" s="1"/>
  <c r="Z161" i="8"/>
  <c r="M161" i="8" s="1"/>
  <c r="Y48" i="7"/>
  <c r="L48" i="7" s="1"/>
  <c r="W23" i="8"/>
  <c r="AH23" i="8" s="1"/>
  <c r="X62" i="7"/>
  <c r="K62" i="7" s="1"/>
  <c r="X73" i="10"/>
  <c r="AI73" i="10" s="1"/>
  <c r="T29" i="8"/>
  <c r="G29" i="8" s="1"/>
  <c r="X84" i="10"/>
  <c r="K84" i="10" s="1"/>
  <c r="W21" i="8"/>
  <c r="AH21" i="8" s="1"/>
  <c r="T59" i="10"/>
  <c r="AE59" i="10" s="1"/>
  <c r="T42" i="8"/>
  <c r="G42" i="8" s="1"/>
  <c r="T48" i="7"/>
  <c r="G48" i="7" s="1"/>
  <c r="W77" i="10"/>
  <c r="AH77" i="10" s="1"/>
  <c r="T161" i="8"/>
  <c r="G161" i="8" s="1"/>
  <c r="X79" i="10"/>
  <c r="AI79" i="10" s="1"/>
  <c r="T10" i="8"/>
  <c r="AE10" i="8" s="1"/>
  <c r="U123" i="8"/>
  <c r="AF123" i="8" s="1"/>
  <c r="Z117" i="8"/>
  <c r="M117" i="8" s="1"/>
  <c r="Y59" i="10"/>
  <c r="AJ59" i="10" s="1"/>
  <c r="W60" i="10"/>
  <c r="AH60" i="10" s="1"/>
  <c r="Y184" i="8"/>
  <c r="L184" i="8" s="1"/>
  <c r="T62" i="8"/>
  <c r="AE62" i="8" s="1"/>
  <c r="W121" i="8"/>
  <c r="J121" i="8" s="1"/>
  <c r="Z81" i="11"/>
  <c r="M81" i="11" s="1"/>
  <c r="V53" i="7"/>
  <c r="I53" i="7" s="1"/>
  <c r="W96" i="8"/>
  <c r="AH96" i="8" s="1"/>
  <c r="T87" i="8"/>
  <c r="G87" i="8" s="1"/>
  <c r="T113" i="8"/>
  <c r="AE113" i="8" s="1"/>
  <c r="U121" i="8"/>
  <c r="AF121" i="8" s="1"/>
  <c r="V66" i="10"/>
  <c r="I66" i="10" s="1"/>
  <c r="Z59" i="10"/>
  <c r="AK59" i="10" s="1"/>
  <c r="Z17" i="8"/>
  <c r="AK17" i="8" s="1"/>
  <c r="U157" i="8"/>
  <c r="AF157" i="8" s="1"/>
  <c r="V137" i="8"/>
  <c r="I137" i="8" s="1"/>
  <c r="V141" i="8"/>
  <c r="AG141" i="8" s="1"/>
  <c r="Y37" i="8"/>
  <c r="L37" i="8" s="1"/>
  <c r="V19" i="8"/>
  <c r="AG19" i="8" s="1"/>
  <c r="Z88" i="8"/>
  <c r="AK88" i="8" s="1"/>
  <c r="Z97" i="8"/>
  <c r="AK97" i="8" s="1"/>
  <c r="X53" i="7"/>
  <c r="K53" i="7" s="1"/>
  <c r="X132" i="8"/>
  <c r="AI132" i="8" s="1"/>
  <c r="W37" i="8"/>
  <c r="AH37" i="8" s="1"/>
  <c r="T89" i="8"/>
  <c r="G89" i="8" s="1"/>
  <c r="T78" i="8"/>
  <c r="G78" i="8" s="1"/>
  <c r="Z84" i="8"/>
  <c r="AK84" i="8" s="1"/>
  <c r="X65" i="10"/>
  <c r="K65" i="10" s="1"/>
  <c r="Z13" i="8"/>
  <c r="AK13" i="8" s="1"/>
  <c r="U120" i="8"/>
  <c r="H120" i="8" s="1"/>
  <c r="W143" i="8"/>
  <c r="J143" i="8" s="1"/>
  <c r="T51" i="7"/>
  <c r="G51" i="7" s="1"/>
  <c r="U36" i="8"/>
  <c r="H36" i="8" s="1"/>
  <c r="U17" i="8"/>
  <c r="AF17" i="8" s="1"/>
  <c r="Z151" i="8"/>
  <c r="M151" i="8" s="1"/>
  <c r="W158" i="8"/>
  <c r="J158" i="8" s="1"/>
  <c r="Z130" i="8"/>
  <c r="M130" i="8" s="1"/>
  <c r="U49" i="7"/>
  <c r="H49" i="7" s="1"/>
  <c r="U64" i="8"/>
  <c r="H64" i="8" s="1"/>
  <c r="V95" i="8"/>
  <c r="I95" i="8" s="1"/>
  <c r="T164" i="8"/>
  <c r="AE164" i="8" s="1"/>
  <c r="W116" i="8"/>
  <c r="AH116" i="8" s="1"/>
  <c r="W147" i="8"/>
  <c r="J147" i="8" s="1"/>
  <c r="U41" i="11"/>
  <c r="AF41" i="11" s="1"/>
  <c r="V164" i="8"/>
  <c r="AG164" i="8" s="1"/>
  <c r="Y99" i="8"/>
  <c r="AJ99" i="8" s="1"/>
  <c r="W61" i="7"/>
  <c r="J61" i="7" s="1"/>
  <c r="V81" i="10"/>
  <c r="AG81" i="10" s="1"/>
  <c r="X167" i="8"/>
  <c r="AI167" i="8" s="1"/>
  <c r="Z25" i="8"/>
  <c r="M25" i="8" s="1"/>
  <c r="Y162" i="8"/>
  <c r="AJ162" i="8" s="1"/>
  <c r="U53" i="7"/>
  <c r="H53" i="7" s="1"/>
  <c r="W62" i="8"/>
  <c r="AH62" i="8" s="1"/>
  <c r="Z116" i="7"/>
  <c r="M116" i="7" s="1"/>
  <c r="X104" i="8"/>
  <c r="K104" i="8" s="1"/>
  <c r="W119" i="8"/>
  <c r="AH119" i="8" s="1"/>
  <c r="T9" i="8"/>
  <c r="G9" i="8" s="1"/>
  <c r="W18" i="8"/>
  <c r="J18" i="8" s="1"/>
  <c r="X120" i="8"/>
  <c r="AI120" i="8" s="1"/>
  <c r="W10" i="8"/>
  <c r="AH10" i="8" s="1"/>
  <c r="T103" i="8"/>
  <c r="AE103" i="8" s="1"/>
  <c r="X84" i="8"/>
  <c r="K84" i="8" s="1"/>
  <c r="V162" i="8"/>
  <c r="I162" i="8" s="1"/>
  <c r="X69" i="8"/>
  <c r="AI69" i="8" s="1"/>
  <c r="U135" i="8"/>
  <c r="X144" i="8"/>
  <c r="K144" i="8" s="1"/>
  <c r="T170" i="8"/>
  <c r="AE170" i="8" s="1"/>
  <c r="X33" i="8"/>
  <c r="K33" i="8" s="1"/>
  <c r="T159" i="8"/>
  <c r="G159" i="8" s="1"/>
  <c r="W125" i="8"/>
  <c r="V61" i="7"/>
  <c r="I61" i="7" s="1"/>
  <c r="W8" i="8"/>
  <c r="J8" i="8" s="1"/>
  <c r="V107" i="8"/>
  <c r="AG107" i="8" s="1"/>
  <c r="Z37" i="8"/>
  <c r="AK37" i="8" s="1"/>
  <c r="Z73" i="10"/>
  <c r="M73" i="10" s="1"/>
  <c r="T63" i="10"/>
  <c r="G63" i="10" s="1"/>
  <c r="Z132" i="8"/>
  <c r="AK132" i="8" s="1"/>
  <c r="Y32" i="8"/>
  <c r="AJ32" i="8" s="1"/>
  <c r="Z99" i="8"/>
  <c r="M99" i="8" s="1"/>
  <c r="U50" i="7"/>
  <c r="H50" i="7" s="1"/>
  <c r="Z78" i="10"/>
  <c r="AK78" i="10" s="1"/>
  <c r="U116" i="8"/>
  <c r="H116" i="8" s="1"/>
  <c r="X17" i="8"/>
  <c r="AI17" i="8" s="1"/>
  <c r="W53" i="7"/>
  <c r="J53" i="7" s="1"/>
  <c r="W139" i="8"/>
  <c r="AH139" i="8" s="1"/>
  <c r="Z64" i="7"/>
  <c r="M64" i="7" s="1"/>
  <c r="Y112" i="8"/>
  <c r="AJ112" i="8" s="1"/>
  <c r="U212" i="11"/>
  <c r="H212" i="11" s="1"/>
  <c r="Y91" i="8"/>
  <c r="AJ91" i="8" s="1"/>
  <c r="V30" i="8"/>
  <c r="AG30" i="8" s="1"/>
  <c r="U18" i="8"/>
  <c r="AF18" i="8" s="1"/>
  <c r="V177" i="8"/>
  <c r="AG177" i="8" s="1"/>
  <c r="V94" i="8"/>
  <c r="I94" i="8" s="1"/>
  <c r="T81" i="10"/>
  <c r="G81" i="10" s="1"/>
  <c r="X68" i="7"/>
  <c r="K68" i="7" s="1"/>
  <c r="X81" i="10"/>
  <c r="K81" i="10" s="1"/>
  <c r="W128" i="8"/>
  <c r="AH128" i="8" s="1"/>
  <c r="T16" i="8"/>
  <c r="AE16" i="8" s="1"/>
  <c r="Y170" i="8"/>
  <c r="AJ170" i="8" s="1"/>
  <c r="U71" i="10"/>
  <c r="H71" i="10" s="1"/>
  <c r="X36" i="8"/>
  <c r="K36" i="8" s="1"/>
  <c r="Z143" i="8"/>
  <c r="AK143" i="8" s="1"/>
  <c r="T130" i="8"/>
  <c r="AE130" i="8" s="1"/>
  <c r="T67" i="10"/>
  <c r="G67" i="10" s="1"/>
  <c r="X115" i="8"/>
  <c r="AI115" i="8" s="1"/>
  <c r="W51" i="7"/>
  <c r="J51" i="7" s="1"/>
  <c r="X20" i="8"/>
  <c r="K20" i="8" s="1"/>
  <c r="U67" i="10"/>
  <c r="H67" i="10" s="1"/>
  <c r="U178" i="8"/>
  <c r="AF178" i="8" s="1"/>
  <c r="W173" i="8"/>
  <c r="J173" i="8" s="1"/>
  <c r="U21" i="8"/>
  <c r="AF21" i="8" s="1"/>
  <c r="V147" i="8"/>
  <c r="AG147" i="8" s="1"/>
  <c r="Y133" i="8"/>
  <c r="AJ133" i="8" s="1"/>
  <c r="T66" i="7"/>
  <c r="G66" i="7" s="1"/>
  <c r="T84" i="8"/>
  <c r="AE84" i="8" s="1"/>
  <c r="V159" i="8"/>
  <c r="AG159" i="8" s="1"/>
  <c r="T50" i="7"/>
  <c r="G50" i="7" s="1"/>
  <c r="U62" i="8"/>
  <c r="AF62" i="8" s="1"/>
  <c r="Y84" i="8"/>
  <c r="L84" i="8" s="1"/>
  <c r="U84" i="8"/>
  <c r="T48" i="8"/>
  <c r="Y41" i="8"/>
  <c r="L41" i="8" s="1"/>
  <c r="W82" i="8"/>
  <c r="J82" i="8" s="1"/>
  <c r="V21" i="8"/>
  <c r="AG21" i="8" s="1"/>
  <c r="Y77" i="10"/>
  <c r="L77" i="10" s="1"/>
  <c r="Y40" i="8"/>
  <c r="L40" i="8" s="1"/>
  <c r="T284" i="11"/>
  <c r="AE284" i="11" s="1"/>
  <c r="X161" i="8"/>
  <c r="K161" i="8" s="1"/>
  <c r="V86" i="8"/>
  <c r="I86" i="8" s="1"/>
  <c r="X164" i="8"/>
  <c r="T21" i="8"/>
  <c r="G21" i="8" s="1"/>
  <c r="V49" i="7"/>
  <c r="I49" i="7" s="1"/>
  <c r="X123" i="8"/>
  <c r="K123" i="8" s="1"/>
  <c r="U131" i="8"/>
  <c r="AF131" i="8" s="1"/>
  <c r="T135" i="8"/>
  <c r="G135" i="8" s="1"/>
  <c r="X118" i="8"/>
  <c r="K118" i="8" s="1"/>
  <c r="Z89" i="8"/>
  <c r="AK89" i="8" s="1"/>
  <c r="T36" i="8"/>
  <c r="AE36" i="8" s="1"/>
  <c r="U128" i="8"/>
  <c r="H128" i="8" s="1"/>
  <c r="U173" i="8"/>
  <c r="H173" i="8" s="1"/>
  <c r="Y151" i="8"/>
  <c r="AJ151" i="8" s="1"/>
  <c r="V57" i="7"/>
  <c r="I57" i="7" s="1"/>
  <c r="V48" i="7"/>
  <c r="I48" i="7" s="1"/>
  <c r="V40" i="11"/>
  <c r="I40" i="11" s="1"/>
  <c r="V112" i="8"/>
  <c r="I112" i="8" s="1"/>
  <c r="V180" i="8"/>
  <c r="I180" i="8" s="1"/>
  <c r="X189" i="8"/>
  <c r="AI189" i="8" s="1"/>
  <c r="Y154" i="8"/>
  <c r="L154" i="8" s="1"/>
  <c r="V67" i="10"/>
  <c r="AG67" i="10" s="1"/>
  <c r="U79" i="10"/>
  <c r="H79" i="10" s="1"/>
  <c r="Z64" i="8"/>
  <c r="M64" i="8" s="1"/>
  <c r="W151" i="8"/>
  <c r="J151" i="8" s="1"/>
  <c r="W79" i="10"/>
  <c r="AH79" i="10" s="1"/>
  <c r="U171" i="8"/>
  <c r="H171" i="8" s="1"/>
  <c r="U47" i="8"/>
  <c r="AF47" i="8" s="1"/>
  <c r="U61" i="7"/>
  <c r="H61" i="7" s="1"/>
  <c r="W180" i="8"/>
  <c r="J180" i="8" s="1"/>
  <c r="W164" i="8"/>
  <c r="J164" i="8" s="1"/>
  <c r="U38" i="8"/>
  <c r="H38" i="8" s="1"/>
  <c r="X16" i="8"/>
  <c r="AI16" i="8" s="1"/>
  <c r="Z157" i="7"/>
  <c r="M157" i="7" s="1"/>
  <c r="T61" i="7"/>
  <c r="G61" i="7" s="1"/>
  <c r="U147" i="8"/>
  <c r="H147" i="8" s="1"/>
  <c r="V158" i="8"/>
  <c r="AG158" i="8" s="1"/>
  <c r="T106" i="8"/>
  <c r="AE106" i="8" s="1"/>
  <c r="U176" i="8"/>
  <c r="H176" i="8" s="1"/>
  <c r="U169" i="8"/>
  <c r="H169" i="8" s="1"/>
  <c r="X119" i="8"/>
  <c r="AI119" i="8" s="1"/>
  <c r="T37" i="8"/>
  <c r="AE37" i="8" s="1"/>
  <c r="X124" i="8"/>
  <c r="AI124" i="8" s="1"/>
  <c r="U175" i="8"/>
  <c r="H175" i="8" s="1"/>
  <c r="X113" i="8"/>
  <c r="K113" i="8" s="1"/>
  <c r="U41" i="8"/>
  <c r="AF41" i="8" s="1"/>
  <c r="Z137" i="8"/>
  <c r="AK137" i="8" s="1"/>
  <c r="T25" i="8"/>
  <c r="AE25" i="8" s="1"/>
  <c r="X47" i="8"/>
  <c r="W64" i="8"/>
  <c r="AH64" i="8" s="1"/>
  <c r="W131" i="8"/>
  <c r="AH131" i="8" s="1"/>
  <c r="V33" i="8"/>
  <c r="I33" i="8" s="1"/>
  <c r="W48" i="8"/>
  <c r="J48" i="8" s="1"/>
  <c r="W86" i="8"/>
  <c r="AH86" i="8" s="1"/>
  <c r="X175" i="8"/>
  <c r="AI175" i="8" s="1"/>
  <c r="X57" i="7"/>
  <c r="K57" i="7" s="1"/>
  <c r="T184" i="8"/>
  <c r="AE184" i="8" s="1"/>
  <c r="V9" i="8"/>
  <c r="I9" i="8" s="1"/>
  <c r="Z77" i="10"/>
  <c r="X171" i="8"/>
  <c r="AI171" i="8" s="1"/>
  <c r="Z98" i="8"/>
  <c r="M98" i="8" s="1"/>
  <c r="T35" i="8"/>
  <c r="AE35" i="8" s="1"/>
  <c r="W178" i="8"/>
  <c r="AH178" i="8" s="1"/>
  <c r="X48" i="7"/>
  <c r="K48" i="7" s="1"/>
  <c r="V120" i="8"/>
  <c r="AG120" i="8" s="1"/>
  <c r="W75" i="10"/>
  <c r="AH75" i="10" s="1"/>
  <c r="X135" i="8"/>
  <c r="K135" i="8" s="1"/>
  <c r="Y173" i="8"/>
  <c r="L173" i="8" s="1"/>
  <c r="U63" i="10"/>
  <c r="H63" i="10" s="1"/>
  <c r="W179" i="8"/>
  <c r="AH179" i="8" s="1"/>
  <c r="Y146" i="8"/>
  <c r="AJ146" i="8" s="1"/>
  <c r="Y108" i="8"/>
  <c r="AJ108" i="8" s="1"/>
  <c r="U125" i="8"/>
  <c r="AF125" i="8" s="1"/>
  <c r="X180" i="8"/>
  <c r="AI180" i="8" s="1"/>
  <c r="Y29" i="8"/>
  <c r="AJ29" i="8" s="1"/>
  <c r="T173" i="8"/>
  <c r="G173" i="8" s="1"/>
  <c r="W184" i="8"/>
  <c r="J184" i="8" s="1"/>
  <c r="X117" i="8"/>
  <c r="AI117" i="8" s="1"/>
  <c r="V51" i="7"/>
  <c r="I51" i="7" s="1"/>
  <c r="T79" i="10"/>
  <c r="AE79" i="10" s="1"/>
  <c r="W95" i="8"/>
  <c r="J95" i="8" s="1"/>
  <c r="Y130" i="8"/>
  <c r="L130" i="8" s="1"/>
  <c r="T23" i="8"/>
  <c r="AE23" i="8" s="1"/>
  <c r="Z164" i="8"/>
  <c r="M164" i="8" s="1"/>
  <c r="V59" i="10"/>
  <c r="I59" i="10" s="1"/>
  <c r="V132" i="8"/>
  <c r="AG132" i="8" s="1"/>
  <c r="W66" i="10"/>
  <c r="AH66" i="10" s="1"/>
  <c r="W48" i="7"/>
  <c r="J48" i="7" s="1"/>
  <c r="T105" i="8"/>
  <c r="AE105" i="8" s="1"/>
  <c r="V47" i="8"/>
  <c r="AG47" i="8" s="1"/>
  <c r="X95" i="8"/>
  <c r="AI95" i="8" s="1"/>
  <c r="U113" i="8"/>
  <c r="H113" i="8" s="1"/>
  <c r="U124" i="8"/>
  <c r="AF124" i="8" s="1"/>
  <c r="W62" i="7"/>
  <c r="J62" i="7" s="1"/>
  <c r="X66" i="7"/>
  <c r="K66" i="7" s="1"/>
  <c r="W115" i="8"/>
  <c r="AH115" i="8" s="1"/>
  <c r="Y86" i="8"/>
  <c r="AJ86" i="8" s="1"/>
  <c r="V29" i="8"/>
  <c r="AG29" i="8" s="1"/>
  <c r="Y57" i="7"/>
  <c r="L57" i="7" s="1"/>
  <c r="Z173" i="8"/>
  <c r="AK173" i="8" s="1"/>
  <c r="V24" i="8"/>
  <c r="AG24" i="8" s="1"/>
  <c r="U90" i="8"/>
  <c r="H90" i="8" s="1"/>
  <c r="Y135" i="8"/>
  <c r="L135" i="8" s="1"/>
  <c r="T171" i="8"/>
  <c r="G171" i="8" s="1"/>
  <c r="Z46" i="7"/>
  <c r="M46" i="7" s="1"/>
  <c r="V11" i="8"/>
  <c r="AG11" i="8" s="1"/>
  <c r="U59" i="7"/>
  <c r="H59" i="7" s="1"/>
  <c r="X52" i="8"/>
  <c r="X89" i="8"/>
  <c r="K89" i="8" s="1"/>
  <c r="W175" i="8"/>
  <c r="J175" i="8" s="1"/>
  <c r="T49" i="7"/>
  <c r="G49" i="7" s="1"/>
  <c r="U91" i="8"/>
  <c r="H91" i="8" s="1"/>
  <c r="V184" i="8"/>
  <c r="I184" i="8" s="1"/>
  <c r="X108" i="8"/>
  <c r="AI108" i="8" s="1"/>
  <c r="U59" i="10"/>
  <c r="H59" i="10" s="1"/>
  <c r="T53" i="7"/>
  <c r="G53" i="7" s="1"/>
  <c r="U66" i="7"/>
  <c r="H66" i="7" s="1"/>
  <c r="W87" i="8"/>
  <c r="AH87" i="8" s="1"/>
  <c r="X67" i="10"/>
  <c r="K67" i="10" s="1"/>
  <c r="T95" i="8"/>
  <c r="AE95" i="8" s="1"/>
  <c r="T11" i="8"/>
  <c r="AE11" i="8" s="1"/>
  <c r="V90" i="8"/>
  <c r="AG90" i="8" s="1"/>
  <c r="V103" i="8"/>
  <c r="AG103" i="8" s="1"/>
  <c r="X176" i="8"/>
  <c r="AI176" i="8" s="1"/>
  <c r="X64" i="8"/>
  <c r="AI64" i="8" s="1"/>
  <c r="U154" i="8"/>
  <c r="H154" i="8" s="1"/>
  <c r="X179" i="8"/>
  <c r="K179" i="8" s="1"/>
  <c r="W155" i="8"/>
  <c r="AH155" i="8" s="1"/>
  <c r="V52" i="8"/>
  <c r="I52" i="8" s="1"/>
  <c r="X13" i="8"/>
  <c r="AI13" i="8" s="1"/>
  <c r="T155" i="8"/>
  <c r="G155" i="8" s="1"/>
  <c r="T40" i="8"/>
  <c r="AE40" i="8" s="1"/>
  <c r="Z91" i="7"/>
  <c r="M91" i="7" s="1"/>
  <c r="U44" i="8"/>
  <c r="AF44" i="8" s="1"/>
  <c r="U9" i="8"/>
  <c r="T109" i="8"/>
  <c r="G109" i="8" s="1"/>
  <c r="T40" i="11"/>
  <c r="AE40" i="11" s="1"/>
  <c r="Z102" i="8"/>
  <c r="M102" i="8" s="1"/>
  <c r="V40" i="8"/>
  <c r="I40" i="8" s="1"/>
  <c r="U179" i="8"/>
  <c r="AF179" i="8" s="1"/>
  <c r="Y92" i="8"/>
  <c r="L92" i="8" s="1"/>
  <c r="X121" i="8"/>
  <c r="K121" i="8" s="1"/>
  <c r="V135" i="8"/>
  <c r="T142" i="8"/>
  <c r="AE142" i="8" s="1"/>
  <c r="V139" i="8"/>
  <c r="AG139" i="8" s="1"/>
  <c r="V66" i="7"/>
  <c r="I66" i="7" s="1"/>
  <c r="Z40" i="10"/>
  <c r="AK40" i="10" s="1"/>
  <c r="W59" i="10"/>
  <c r="J59" i="10" s="1"/>
  <c r="T69" i="8"/>
  <c r="G69" i="8" s="1"/>
  <c r="Y30" i="8"/>
  <c r="AJ30" i="8" s="1"/>
  <c r="T17" i="8"/>
  <c r="G17" i="8" s="1"/>
  <c r="U158" i="8"/>
  <c r="AF158" i="8" s="1"/>
  <c r="T32" i="8"/>
  <c r="G32" i="8" s="1"/>
  <c r="Z189" i="8"/>
  <c r="AK189" i="8" s="1"/>
  <c r="T33" i="8"/>
  <c r="AE33" i="8" s="1"/>
  <c r="Z44" i="8"/>
  <c r="M44" i="8" s="1"/>
  <c r="U37" i="8"/>
  <c r="AF37" i="8" s="1"/>
  <c r="T176" i="8"/>
  <c r="AE176" i="8" s="1"/>
  <c r="Z146" i="8"/>
  <c r="AK146" i="8" s="1"/>
  <c r="T30" i="8"/>
  <c r="G30" i="8" s="1"/>
  <c r="W91" i="8"/>
  <c r="AH91" i="8" s="1"/>
  <c r="T167" i="8"/>
  <c r="G167" i="8" s="1"/>
  <c r="X63" i="10"/>
  <c r="AI63" i="10" s="1"/>
  <c r="T99" i="8"/>
  <c r="AE99" i="8" s="1"/>
  <c r="U15" i="8"/>
  <c r="H15" i="8" s="1"/>
  <c r="X126" i="8"/>
  <c r="K126" i="8" s="1"/>
  <c r="U23" i="8"/>
  <c r="H23" i="8" s="1"/>
  <c r="X90" i="8"/>
  <c r="K90" i="8" s="1"/>
  <c r="T110" i="8"/>
  <c r="AE110" i="8" s="1"/>
  <c r="Y63" i="10"/>
  <c r="L63" i="10" s="1"/>
  <c r="Z31" i="7"/>
  <c r="M31" i="7" s="1"/>
  <c r="V25" i="8"/>
  <c r="AG25" i="8" s="1"/>
  <c r="T64" i="7"/>
  <c r="G64" i="7" s="1"/>
  <c r="V157" i="8"/>
  <c r="AG157" i="8" s="1"/>
  <c r="V39" i="8"/>
  <c r="AG39" i="8" s="1"/>
  <c r="X133" i="8"/>
  <c r="K133" i="8" s="1"/>
  <c r="V116" i="8"/>
  <c r="AG116" i="8" s="1"/>
  <c r="X78" i="8"/>
  <c r="K78" i="8" s="1"/>
  <c r="Z180" i="10"/>
  <c r="AK180" i="10" s="1"/>
  <c r="Y81" i="10"/>
  <c r="L81" i="10" s="1"/>
  <c r="X92" i="8"/>
  <c r="AI92" i="8" s="1"/>
  <c r="U104" i="8"/>
  <c r="AF104" i="8" s="1"/>
  <c r="X28" i="8"/>
  <c r="AI28" i="8" s="1"/>
  <c r="Y68" i="11"/>
  <c r="L68" i="11" s="1"/>
  <c r="X96" i="8"/>
  <c r="AI96" i="8" s="1"/>
  <c r="Y64" i="7"/>
  <c r="L64" i="7" s="1"/>
  <c r="U85" i="8"/>
  <c r="AF85" i="8" s="1"/>
  <c r="V117" i="8"/>
  <c r="AG117" i="8" s="1"/>
  <c r="V79" i="10"/>
  <c r="I79" i="10" s="1"/>
  <c r="Z90" i="8"/>
  <c r="AK90" i="8" s="1"/>
  <c r="X105" i="8"/>
  <c r="AI105" i="8" s="1"/>
  <c r="V91" i="8"/>
  <c r="U82" i="8"/>
  <c r="H82" i="8" s="1"/>
  <c r="X88" i="8"/>
  <c r="AI88" i="8" s="1"/>
  <c r="T71" i="10"/>
  <c r="G71" i="10" s="1"/>
  <c r="T180" i="8"/>
  <c r="AE180" i="8" s="1"/>
  <c r="Z47" i="8"/>
  <c r="M47" i="8" s="1"/>
  <c r="Z63" i="7"/>
  <c r="M63" i="7" s="1"/>
  <c r="W124" i="8"/>
  <c r="AH124" i="8" s="1"/>
  <c r="Y116" i="8"/>
  <c r="L116" i="8" s="1"/>
  <c r="T91" i="8"/>
  <c r="AE91" i="8" s="1"/>
  <c r="T156" i="8"/>
  <c r="AE156" i="8" s="1"/>
  <c r="V64" i="7"/>
  <c r="I64" i="7" s="1"/>
  <c r="T57" i="7"/>
  <c r="G57" i="7" s="1"/>
  <c r="X59" i="7"/>
  <c r="K59" i="7" s="1"/>
  <c r="Y102" i="8"/>
  <c r="AJ102" i="8" s="1"/>
  <c r="U170" i="8"/>
  <c r="AF170" i="8" s="1"/>
  <c r="W35" i="8"/>
  <c r="AH35" i="8" s="1"/>
  <c r="U96" i="8"/>
  <c r="AF96" i="8" s="1"/>
  <c r="T139" i="8"/>
  <c r="AE139" i="8" s="1"/>
  <c r="U78" i="10"/>
  <c r="H78" i="10" s="1"/>
  <c r="U132" i="8"/>
  <c r="AF132" i="8" s="1"/>
  <c r="W52" i="8"/>
  <c r="AH52" i="8" s="1"/>
  <c r="X116" i="8"/>
  <c r="AI116" i="8" s="1"/>
  <c r="T19" i="8"/>
  <c r="G19" i="8" s="1"/>
  <c r="Y35" i="8"/>
  <c r="AJ35" i="8" s="1"/>
  <c r="W39" i="8"/>
  <c r="J39" i="8" s="1"/>
  <c r="Z85" i="8"/>
  <c r="T63" i="7"/>
  <c r="G63" i="7" s="1"/>
  <c r="U112" i="8"/>
  <c r="H112" i="8" s="1"/>
  <c r="V104" i="8"/>
  <c r="I104" i="8" s="1"/>
  <c r="T117" i="8"/>
  <c r="G117" i="8" s="1"/>
  <c r="T77" i="10"/>
  <c r="G77" i="10" s="1"/>
  <c r="Z30" i="8"/>
  <c r="M30" i="8" s="1"/>
  <c r="V20" i="8"/>
  <c r="AG20" i="8" s="1"/>
  <c r="V169" i="8"/>
  <c r="AG169" i="8" s="1"/>
  <c r="V84" i="8"/>
  <c r="I84" i="8" s="1"/>
  <c r="U25" i="8"/>
  <c r="AF25" i="8" s="1"/>
  <c r="U161" i="8"/>
  <c r="AF161" i="8" s="1"/>
  <c r="T165" i="8"/>
  <c r="AE165" i="8" s="1"/>
  <c r="V54" i="8"/>
  <c r="I54" i="8" s="1"/>
  <c r="X91" i="8"/>
  <c r="K91" i="8" s="1"/>
  <c r="Y15" i="8"/>
  <c r="AJ15" i="8" s="1"/>
  <c r="Y18" i="8"/>
  <c r="AJ18" i="8" s="1"/>
  <c r="W78" i="10"/>
  <c r="AH78" i="10" s="1"/>
  <c r="V89" i="8"/>
  <c r="I89" i="8" s="1"/>
  <c r="U162" i="8"/>
  <c r="H162" i="8" s="1"/>
  <c r="V121" i="8"/>
  <c r="I121" i="8" s="1"/>
  <c r="U88" i="8"/>
  <c r="H88" i="8" s="1"/>
  <c r="X86" i="8"/>
  <c r="AI86" i="8" s="1"/>
  <c r="T100" i="8"/>
  <c r="AE100" i="8" s="1"/>
  <c r="X40" i="8"/>
  <c r="AI40" i="8" s="1"/>
  <c r="V41" i="8"/>
  <c r="I41" i="8" s="1"/>
  <c r="W81" i="10"/>
  <c r="J81" i="10" s="1"/>
  <c r="W137" i="8"/>
  <c r="AH137" i="8" s="1"/>
  <c r="T124" i="8"/>
  <c r="G124" i="8" s="1"/>
  <c r="U100" i="8"/>
  <c r="AF100" i="8" s="1"/>
  <c r="U159" i="8"/>
  <c r="AF159" i="8" s="1"/>
  <c r="V171" i="8"/>
  <c r="I171" i="8" s="1"/>
  <c r="V88" i="8"/>
  <c r="AG88" i="8" s="1"/>
  <c r="Z57" i="7"/>
  <c r="M57" i="7" s="1"/>
  <c r="U99" i="8"/>
  <c r="AF99" i="8" s="1"/>
  <c r="T18" i="8"/>
  <c r="AE18" i="8" s="1"/>
  <c r="W99" i="8"/>
  <c r="J99" i="8" s="1"/>
  <c r="T158" i="8"/>
  <c r="G158" i="8" s="1"/>
  <c r="Z86" i="8"/>
  <c r="M86" i="8" s="1"/>
  <c r="U87" i="8"/>
  <c r="H87" i="8" s="1"/>
  <c r="Z61" i="7"/>
  <c r="M61" i="7" s="1"/>
  <c r="Y115" i="8"/>
  <c r="L115" i="8" s="1"/>
  <c r="Y180" i="8"/>
  <c r="L180" i="8" s="1"/>
  <c r="X112" i="8"/>
  <c r="AI112" i="8" s="1"/>
  <c r="U108" i="8"/>
  <c r="H108" i="8" s="1"/>
  <c r="T102" i="8"/>
  <c r="AE102" i="8" s="1"/>
  <c r="X11" i="8"/>
  <c r="AI11" i="8" s="1"/>
  <c r="V50" i="7"/>
  <c r="I50" i="7" s="1"/>
  <c r="Z48" i="7"/>
  <c r="M48" i="7" s="1"/>
  <c r="Y161" i="8"/>
  <c r="L161" i="8" s="1"/>
  <c r="T94" i="8"/>
  <c r="AE94" i="8" s="1"/>
  <c r="X78" i="10"/>
  <c r="AI78" i="10" s="1"/>
  <c r="T84" i="10"/>
  <c r="AE84" i="10" s="1"/>
  <c r="W177" i="8"/>
  <c r="AH177" i="8" s="1"/>
  <c r="Y17" i="8"/>
  <c r="AJ17" i="8" s="1"/>
  <c r="X35" i="8"/>
  <c r="AI35" i="8" s="1"/>
  <c r="Z96" i="8"/>
  <c r="M96" i="8" s="1"/>
  <c r="T128" i="8"/>
  <c r="G128" i="8" s="1"/>
  <c r="U103" i="8"/>
  <c r="H103" i="8" s="1"/>
  <c r="Y9" i="8"/>
  <c r="L9" i="8" s="1"/>
  <c r="V130" i="8"/>
  <c r="AG130" i="8" s="1"/>
  <c r="X82" i="8"/>
  <c r="AI82" i="8" s="1"/>
  <c r="T116" i="8"/>
  <c r="G116" i="8" s="1"/>
  <c r="T68" i="7"/>
  <c r="G68" i="7" s="1"/>
  <c r="Y124" i="8"/>
  <c r="L124" i="8" s="1"/>
  <c r="T8" i="8"/>
  <c r="G8" i="8" s="1"/>
  <c r="U86" i="8"/>
  <c r="H86" i="8" s="1"/>
  <c r="U35" i="8"/>
  <c r="AF35" i="8" s="1"/>
  <c r="U114" i="8"/>
  <c r="H114" i="8" s="1"/>
  <c r="W123" i="8"/>
  <c r="AH123" i="8" s="1"/>
  <c r="T144" i="8"/>
  <c r="AE144" i="8" s="1"/>
  <c r="W11" i="8"/>
  <c r="AH11" i="8" s="1"/>
  <c r="W33" i="8"/>
  <c r="J33" i="8" s="1"/>
  <c r="W28" i="8"/>
  <c r="AH28" i="8" s="1"/>
  <c r="Z87" i="8"/>
  <c r="M87" i="8" s="1"/>
  <c r="U39" i="8"/>
  <c r="Z62" i="7"/>
  <c r="M62" i="7" s="1"/>
  <c r="X62" i="8"/>
  <c r="K62" i="8" s="1"/>
  <c r="V170" i="8"/>
  <c r="I170" i="8" s="1"/>
  <c r="Y117" i="8"/>
  <c r="L117" i="8" s="1"/>
  <c r="T64" i="8"/>
  <c r="G64" i="8" s="1"/>
  <c r="T52" i="8"/>
  <c r="AE52" i="8" s="1"/>
  <c r="Y21" i="8"/>
  <c r="L21" i="8" s="1"/>
  <c r="T88" i="8"/>
  <c r="AE88" i="8" s="1"/>
  <c r="Y66" i="7"/>
  <c r="L66" i="7" s="1"/>
  <c r="T97" i="8"/>
  <c r="AE97" i="8" s="1"/>
  <c r="W141" i="8"/>
  <c r="AH141" i="8" s="1"/>
  <c r="U117" i="8"/>
  <c r="AF117" i="8" s="1"/>
  <c r="U129" i="8"/>
  <c r="H129" i="8" s="1"/>
  <c r="X44" i="8"/>
  <c r="K44" i="8" s="1"/>
  <c r="W106" i="8"/>
  <c r="J106" i="8" s="1"/>
  <c r="Y98" i="8"/>
  <c r="L98" i="8" s="1"/>
  <c r="V85" i="8"/>
  <c r="I85" i="8" s="1"/>
  <c r="X170" i="8"/>
  <c r="K170" i="8" s="1"/>
  <c r="U69" i="8"/>
  <c r="AF69" i="8" s="1"/>
  <c r="Z11" i="8"/>
  <c r="M11" i="8" s="1"/>
  <c r="U143" i="8"/>
  <c r="H143" i="8" s="1"/>
  <c r="V161" i="8"/>
  <c r="W108" i="8"/>
  <c r="AH108" i="8" s="1"/>
  <c r="W129" i="8"/>
  <c r="J129" i="8" s="1"/>
  <c r="V102" i="8"/>
  <c r="AG102" i="8" s="1"/>
  <c r="W118" i="8"/>
  <c r="J118" i="8" s="1"/>
  <c r="W170" i="8"/>
  <c r="J170" i="8" s="1"/>
  <c r="Y143" i="8"/>
  <c r="AJ143" i="8" s="1"/>
  <c r="W42" i="8"/>
  <c r="AH42" i="8" s="1"/>
  <c r="X39" i="8"/>
  <c r="AI39" i="8" s="1"/>
  <c r="T92" i="8"/>
  <c r="AE92" i="8" s="1"/>
  <c r="U130" i="8"/>
  <c r="H130" i="8" s="1"/>
  <c r="Y39" i="8"/>
  <c r="L39" i="8" s="1"/>
  <c r="W88" i="8"/>
  <c r="J88" i="8" s="1"/>
  <c r="U94" i="8"/>
  <c r="AF94" i="8" s="1"/>
  <c r="Y44" i="8"/>
  <c r="AJ44" i="8" s="1"/>
  <c r="U84" i="10"/>
  <c r="H84" i="10" s="1"/>
  <c r="U28" i="8"/>
  <c r="AF28" i="8" s="1"/>
  <c r="W97" i="8"/>
  <c r="AH97" i="8" s="1"/>
  <c r="W113" i="8"/>
  <c r="AH113" i="8" s="1"/>
  <c r="W63" i="7"/>
  <c r="J63" i="7" s="1"/>
  <c r="W68" i="7"/>
  <c r="J68" i="7" s="1"/>
  <c r="Z15" i="8"/>
  <c r="AK15" i="8" s="1"/>
  <c r="Y113" i="8"/>
  <c r="AJ113" i="8" s="1"/>
  <c r="T38" i="8"/>
  <c r="AE38" i="8" s="1"/>
  <c r="T131" i="8"/>
  <c r="AE131" i="8" s="1"/>
  <c r="W90" i="8"/>
  <c r="AH90" i="8" s="1"/>
  <c r="T75" i="10"/>
  <c r="AE75" i="10" s="1"/>
  <c r="Z69" i="8"/>
  <c r="M69" i="8" s="1"/>
  <c r="X143" i="8"/>
  <c r="AI143" i="8" s="1"/>
  <c r="V99" i="8"/>
  <c r="I99" i="8" s="1"/>
  <c r="X21" i="8"/>
  <c r="K21" i="8" s="1"/>
  <c r="W25" i="8"/>
  <c r="J25" i="8" s="1"/>
  <c r="W162" i="8"/>
  <c r="J162" i="8" s="1"/>
  <c r="Y75" i="10"/>
  <c r="L75" i="10" s="1"/>
  <c r="T121" i="8"/>
  <c r="G121" i="8" s="1"/>
  <c r="Y78" i="10"/>
  <c r="L78" i="10" s="1"/>
  <c r="Y82" i="8"/>
  <c r="AJ82" i="8" s="1"/>
  <c r="U105" i="8"/>
  <c r="W94" i="8"/>
  <c r="J94" i="8" s="1"/>
  <c r="W100" i="8"/>
  <c r="AH100" i="8" s="1"/>
  <c r="Z55" i="7"/>
  <c r="M55" i="7" s="1"/>
  <c r="X100" i="8"/>
  <c r="K100" i="8" s="1"/>
  <c r="W41" i="8"/>
  <c r="AH41" i="8" s="1"/>
  <c r="W44" i="8"/>
  <c r="AH44" i="8" s="1"/>
  <c r="T151" i="8"/>
  <c r="AE151" i="8" s="1"/>
  <c r="V175" i="8"/>
  <c r="I175" i="8" s="1"/>
  <c r="Z9" i="8"/>
  <c r="AK9" i="8" s="1"/>
  <c r="X151" i="8"/>
  <c r="AI151" i="8" s="1"/>
  <c r="T65" i="10"/>
  <c r="G65" i="10" s="1"/>
  <c r="T66" i="10"/>
  <c r="G66" i="10" s="1"/>
  <c r="T179" i="8"/>
  <c r="G179" i="8" s="1"/>
  <c r="W57" i="7"/>
  <c r="J57" i="7" s="1"/>
  <c r="W63" i="10"/>
  <c r="AH63" i="10" s="1"/>
  <c r="X131" i="8"/>
  <c r="V155" i="8"/>
  <c r="AG155" i="8" s="1"/>
  <c r="X48" i="8"/>
  <c r="AI48" i="8" s="1"/>
  <c r="W120" i="8"/>
  <c r="J120" i="8" s="1"/>
  <c r="Z71" i="10"/>
  <c r="M71" i="10" s="1"/>
  <c r="U73" i="10"/>
  <c r="AF73" i="10" s="1"/>
  <c r="X42" i="8"/>
  <c r="AI42" i="8" s="1"/>
  <c r="W167" i="8"/>
  <c r="J167" i="8" s="1"/>
  <c r="T143" i="8"/>
  <c r="AE143" i="8" s="1"/>
  <c r="T96" i="8"/>
  <c r="G96" i="8" s="1"/>
  <c r="V69" i="8"/>
  <c r="AG69" i="8" s="1"/>
  <c r="U146" i="8"/>
  <c r="AF146" i="8" s="1"/>
  <c r="Y142" i="8"/>
  <c r="AJ142" i="8" s="1"/>
  <c r="U54" i="8"/>
  <c r="H54" i="8" s="1"/>
  <c r="Z33" i="8"/>
  <c r="AK33" i="8" s="1"/>
  <c r="T132" i="8"/>
  <c r="G132" i="8" s="1"/>
  <c r="V144" i="8"/>
  <c r="AG144" i="8" s="1"/>
  <c r="U42" i="8"/>
  <c r="AF42" i="8" s="1"/>
  <c r="V62" i="7"/>
  <c r="I62" i="7" s="1"/>
  <c r="Y72" i="11"/>
  <c r="V115" i="8"/>
  <c r="I115" i="8" s="1"/>
  <c r="Y52" i="8"/>
  <c r="AJ52" i="8" s="1"/>
  <c r="V84" i="10"/>
  <c r="AG84" i="10" s="1"/>
  <c r="X114" i="8"/>
  <c r="K114" i="8" s="1"/>
  <c r="X169" i="8"/>
  <c r="AI169" i="8" s="1"/>
  <c r="Y40" i="11"/>
  <c r="L40" i="11" s="1"/>
  <c r="Z115" i="8"/>
  <c r="AK115" i="8" s="1"/>
  <c r="Z133" i="8"/>
  <c r="AK133" i="8" s="1"/>
  <c r="Z23" i="8"/>
  <c r="AK23" i="8" s="1"/>
  <c r="X59" i="10"/>
  <c r="AI59" i="10" s="1"/>
  <c r="T114" i="8"/>
  <c r="AE114" i="8" s="1"/>
  <c r="V100" i="8"/>
  <c r="I100" i="8" s="1"/>
  <c r="V42" i="8"/>
  <c r="I42" i="8" s="1"/>
  <c r="X184" i="8"/>
  <c r="AI184" i="8" s="1"/>
  <c r="X63" i="7"/>
  <c r="K63" i="7" s="1"/>
  <c r="X64" i="7"/>
  <c r="K64" i="7" s="1"/>
  <c r="W71" i="10"/>
  <c r="AH71" i="10" s="1"/>
  <c r="T125" i="8"/>
  <c r="G125" i="8" s="1"/>
  <c r="Z68" i="7"/>
  <c r="M68" i="7" s="1"/>
  <c r="W47" i="7"/>
  <c r="J47" i="7" s="1"/>
  <c r="V71" i="10"/>
  <c r="Y176" i="8"/>
  <c r="L176" i="8" s="1"/>
  <c r="Z65" i="10"/>
  <c r="AK65" i="10" s="1"/>
  <c r="X162" i="8"/>
  <c r="K162" i="8" s="1"/>
  <c r="Y10" i="8"/>
  <c r="AJ10" i="8" s="1"/>
  <c r="Y8" i="8"/>
  <c r="AJ8" i="8" s="1"/>
  <c r="W102" i="8"/>
  <c r="J102" i="8" s="1"/>
  <c r="Y85" i="8"/>
  <c r="L85" i="8" s="1"/>
  <c r="U10" i="8"/>
  <c r="H10" i="8" s="1"/>
  <c r="Z113" i="8"/>
  <c r="M113" i="8" s="1"/>
  <c r="V106" i="8"/>
  <c r="AG106" i="8" s="1"/>
  <c r="V62" i="8"/>
  <c r="AG62" i="8" s="1"/>
  <c r="X40" i="11"/>
  <c r="K40" i="11" s="1"/>
  <c r="U52" i="8"/>
  <c r="H52" i="8" s="1"/>
  <c r="U89" i="8"/>
  <c r="H89" i="8" s="1"/>
  <c r="X55" i="7"/>
  <c r="K55" i="7" s="1"/>
  <c r="W114" i="8"/>
  <c r="J114" i="8" s="1"/>
  <c r="W135" i="8"/>
  <c r="J135" i="8" s="1"/>
  <c r="V146" i="8"/>
  <c r="AG146" i="8" s="1"/>
  <c r="V123" i="8"/>
  <c r="AG123" i="8" s="1"/>
  <c r="Z52" i="8"/>
  <c r="M52" i="8" s="1"/>
  <c r="W29" i="8"/>
  <c r="J29" i="8" s="1"/>
  <c r="X125" i="8"/>
  <c r="AI125" i="8" s="1"/>
  <c r="V179" i="8"/>
  <c r="AG179" i="8" s="1"/>
  <c r="V124" i="8"/>
  <c r="AG124" i="8" s="1"/>
  <c r="T98" i="8"/>
  <c r="AE98" i="8" s="1"/>
  <c r="U180" i="8"/>
  <c r="H180" i="8" s="1"/>
  <c r="V113" i="8"/>
  <c r="I113" i="8" s="1"/>
  <c r="Z42" i="8"/>
  <c r="AK42" i="8" s="1"/>
  <c r="T126" i="8"/>
  <c r="AE126" i="8" s="1"/>
  <c r="T15" i="8"/>
  <c r="AE15" i="8" s="1"/>
  <c r="W15" i="8"/>
  <c r="J15" i="8" s="1"/>
  <c r="V18" i="8"/>
  <c r="I18" i="8" s="1"/>
  <c r="V125" i="8"/>
  <c r="AG125" i="8" s="1"/>
  <c r="Y79" i="10"/>
  <c r="L79" i="10" s="1"/>
  <c r="Z40" i="11"/>
  <c r="M40" i="11" s="1"/>
  <c r="T175" i="8"/>
  <c r="G175" i="8" s="1"/>
  <c r="Y90" i="8"/>
  <c r="L90" i="8" s="1"/>
  <c r="T86" i="8"/>
  <c r="AE86" i="8" s="1"/>
  <c r="Z108" i="8"/>
  <c r="AK108" i="8" s="1"/>
  <c r="T39" i="8"/>
  <c r="G39" i="8" s="1"/>
  <c r="U139" i="8"/>
  <c r="H139" i="8" s="1"/>
  <c r="Z119" i="8"/>
  <c r="AK119" i="8" s="1"/>
  <c r="V128" i="8"/>
  <c r="AG128" i="8" s="1"/>
  <c r="T44" i="8"/>
  <c r="G44" i="8" s="1"/>
  <c r="X178" i="8"/>
  <c r="K178" i="8" s="1"/>
  <c r="W189" i="8"/>
  <c r="AH189" i="8" s="1"/>
  <c r="Y169" i="8"/>
  <c r="AJ169" i="8" s="1"/>
  <c r="W176" i="8"/>
  <c r="J176" i="8" s="1"/>
  <c r="U55" i="7"/>
  <c r="H55" i="7" s="1"/>
  <c r="W132" i="8"/>
  <c r="J132" i="8" s="1"/>
  <c r="Y88" i="8"/>
  <c r="L88" i="8" s="1"/>
  <c r="Y132" i="8"/>
  <c r="AJ132" i="8" s="1"/>
  <c r="W105" i="8"/>
  <c r="AH105" i="8" s="1"/>
  <c r="U24" i="8"/>
  <c r="H24" i="8" s="1"/>
  <c r="Z81" i="10"/>
  <c r="M81" i="10" s="1"/>
  <c r="X61" i="7"/>
  <c r="K61" i="7" s="1"/>
  <c r="T196" i="10"/>
  <c r="G196" i="10" s="1"/>
  <c r="T119" i="8"/>
  <c r="G119" i="8" s="1"/>
  <c r="T177" i="8"/>
  <c r="AE177" i="8" s="1"/>
  <c r="Z41" i="8"/>
  <c r="AK41" i="8" s="1"/>
  <c r="V105" i="8"/>
  <c r="AG105" i="8" s="1"/>
  <c r="V55" i="7"/>
  <c r="I55" i="7" s="1"/>
  <c r="Y89" i="8"/>
  <c r="L89" i="8" s="1"/>
  <c r="V10" i="8"/>
  <c r="AG10" i="8" s="1"/>
  <c r="X128" i="8"/>
  <c r="AI128" i="8" s="1"/>
  <c r="U33" i="8"/>
  <c r="H33" i="8" s="1"/>
  <c r="V151" i="8"/>
  <c r="I151" i="8" s="1"/>
  <c r="W92" i="8"/>
  <c r="J92" i="8" s="1"/>
  <c r="V126" i="8"/>
  <c r="AG126" i="8" s="1"/>
  <c r="Y119" i="8"/>
  <c r="AJ119" i="8" s="1"/>
  <c r="W107" i="8"/>
  <c r="AH107" i="8" s="1"/>
  <c r="W85" i="8"/>
  <c r="AH85" i="8" s="1"/>
  <c r="T120" i="8"/>
  <c r="G120" i="8" s="1"/>
  <c r="X130" i="8"/>
  <c r="K130" i="8" s="1"/>
  <c r="U66" i="10"/>
  <c r="AF66" i="10" s="1"/>
  <c r="T115" i="8"/>
  <c r="AE115" i="8" s="1"/>
  <c r="V16" i="8"/>
  <c r="AG16" i="8" s="1"/>
  <c r="X160" i="8"/>
  <c r="K160" i="8" s="1"/>
  <c r="W9" i="8"/>
  <c r="U141" i="8"/>
  <c r="AF141" i="8" s="1"/>
  <c r="X97" i="8"/>
  <c r="K97" i="8" s="1"/>
  <c r="Y47" i="8"/>
  <c r="AJ47" i="8" s="1"/>
  <c r="X49" i="7"/>
  <c r="K49" i="7" s="1"/>
  <c r="Z19" i="8"/>
  <c r="M19" i="8" s="1"/>
  <c r="Y71" i="10"/>
  <c r="U165" i="8"/>
  <c r="AF165" i="8" s="1"/>
  <c r="U126" i="8"/>
  <c r="AF126" i="8" s="1"/>
  <c r="W84" i="10"/>
  <c r="J84" i="10" s="1"/>
  <c r="Y120" i="8"/>
  <c r="L120" i="8" s="1"/>
  <c r="X9" i="8"/>
  <c r="K9" i="8" s="1"/>
  <c r="Y11" i="8"/>
  <c r="L11" i="8" s="1"/>
  <c r="Z116" i="8"/>
  <c r="AK116" i="8" s="1"/>
  <c r="X25" i="8"/>
  <c r="AI25" i="8" s="1"/>
  <c r="X41" i="8"/>
  <c r="K41" i="8" s="1"/>
  <c r="W47" i="8"/>
  <c r="J47" i="8" s="1"/>
  <c r="Y189" i="8"/>
  <c r="AJ189" i="8" s="1"/>
  <c r="T41" i="8"/>
  <c r="G41" i="8" s="1"/>
  <c r="V108" i="8"/>
  <c r="AG108" i="8" s="1"/>
  <c r="Z63" i="10"/>
  <c r="M63" i="10" s="1"/>
  <c r="V37" i="8"/>
  <c r="AG37" i="8" s="1"/>
  <c r="X32" i="8"/>
  <c r="K32" i="8" s="1"/>
  <c r="V176" i="8"/>
  <c r="I176" i="8" s="1"/>
  <c r="W73" i="10"/>
  <c r="J73" i="10" s="1"/>
  <c r="Y121" i="8"/>
  <c r="L121" i="8" s="1"/>
  <c r="T123" i="8"/>
  <c r="G123" i="8" s="1"/>
  <c r="Y55" i="7"/>
  <c r="L55" i="7" s="1"/>
  <c r="W169" i="8"/>
  <c r="AH169" i="8" s="1"/>
  <c r="T85" i="8"/>
  <c r="G85" i="8" s="1"/>
  <c r="W36" i="8"/>
  <c r="AH36" i="8" s="1"/>
  <c r="T108" i="8"/>
  <c r="Y25" i="8"/>
  <c r="L25" i="8" s="1"/>
  <c r="Z62" i="8"/>
  <c r="AK62" i="8" s="1"/>
  <c r="X106" i="8"/>
  <c r="AI106" i="8" s="1"/>
  <c r="T13" i="8"/>
  <c r="G13" i="8" s="1"/>
  <c r="X139" i="8"/>
  <c r="K139" i="8" s="1"/>
  <c r="T129" i="8"/>
  <c r="AE129" i="8" s="1"/>
  <c r="T189" i="8"/>
  <c r="AE189" i="8" s="1"/>
  <c r="Y46" i="7"/>
  <c r="L46" i="7" s="1"/>
  <c r="T73" i="10"/>
  <c r="AE73" i="10" s="1"/>
  <c r="V78" i="8"/>
  <c r="AG78" i="8" s="1"/>
  <c r="X109" i="8"/>
  <c r="K109" i="8" s="1"/>
  <c r="T137" i="8"/>
  <c r="G137" i="8" s="1"/>
  <c r="Z112" i="8"/>
  <c r="AK112" i="8" s="1"/>
  <c r="V165" i="8"/>
  <c r="I165" i="8" s="1"/>
  <c r="V44" i="8"/>
  <c r="AG44" i="8" s="1"/>
  <c r="Y87" i="8"/>
  <c r="L87" i="8" s="1"/>
  <c r="W110" i="8"/>
  <c r="AH110" i="8" s="1"/>
  <c r="X87" i="8"/>
  <c r="AI87" i="8" s="1"/>
  <c r="U92" i="8"/>
  <c r="H92" i="8" s="1"/>
  <c r="X10" i="8"/>
  <c r="AI10" i="8" s="1"/>
  <c r="W64" i="7"/>
  <c r="J64" i="7" s="1"/>
  <c r="T20" i="8"/>
  <c r="G20" i="8" s="1"/>
  <c r="X110" i="8"/>
  <c r="AI110" i="8" s="1"/>
  <c r="U97" i="8"/>
  <c r="AF97" i="8" s="1"/>
  <c r="X177" i="8"/>
  <c r="K177" i="8" s="1"/>
  <c r="Z35" i="8"/>
  <c r="AK35" i="8" s="1"/>
  <c r="V36" i="8"/>
  <c r="I36" i="8" s="1"/>
  <c r="U118" i="8"/>
  <c r="H118" i="8" s="1"/>
  <c r="X103" i="8"/>
  <c r="AI103" i="8" s="1"/>
  <c r="V35" i="8"/>
  <c r="AG35" i="8" s="1"/>
  <c r="U16" i="8"/>
  <c r="H16" i="8" s="1"/>
  <c r="X98" i="8"/>
  <c r="K98" i="8" s="1"/>
  <c r="V17" i="8"/>
  <c r="AG17" i="8" s="1"/>
  <c r="Y96" i="8"/>
  <c r="AJ96" i="8" s="1"/>
  <c r="W171" i="8"/>
  <c r="AH171" i="8" s="1"/>
  <c r="Z10" i="8"/>
  <c r="AK10" i="8" s="1"/>
  <c r="V63" i="10"/>
  <c r="AG63" i="10" s="1"/>
  <c r="U156" i="8"/>
  <c r="AF156" i="8" s="1"/>
  <c r="U164" i="8"/>
  <c r="AF164" i="8" s="1"/>
  <c r="U78" i="8"/>
  <c r="H78" i="8" s="1"/>
  <c r="U51" i="7"/>
  <c r="H51" i="7" s="1"/>
  <c r="V118" i="8"/>
  <c r="AG118" i="8" s="1"/>
  <c r="X47" i="7"/>
  <c r="K47" i="7" s="1"/>
  <c r="U48" i="8"/>
  <c r="H48" i="8" s="1"/>
  <c r="V154" i="8"/>
  <c r="AG154" i="8" s="1"/>
  <c r="T154" i="8"/>
  <c r="AE154" i="8" s="1"/>
  <c r="V131" i="8"/>
  <c r="AG131" i="8" s="1"/>
  <c r="U68" i="7"/>
  <c r="H68" i="7" s="1"/>
  <c r="V82" i="8"/>
  <c r="I82" i="8" s="1"/>
  <c r="V13" i="8"/>
  <c r="AG13" i="8" s="1"/>
  <c r="U98" i="8"/>
  <c r="AF98" i="8" s="1"/>
  <c r="W117" i="8"/>
  <c r="J117" i="8" s="1"/>
  <c r="W89" i="8"/>
  <c r="J89" i="8" s="1"/>
  <c r="V8" i="8"/>
  <c r="Z134" i="10"/>
  <c r="M134" i="10" s="1"/>
  <c r="U13" i="8"/>
  <c r="H13" i="8" s="1"/>
  <c r="U75" i="10"/>
  <c r="AF75" i="10" s="1"/>
  <c r="W109" i="8"/>
  <c r="J109" i="8" s="1"/>
  <c r="U30" i="8"/>
  <c r="AF30" i="8" s="1"/>
  <c r="U95" i="8"/>
  <c r="AF95" i="8" s="1"/>
  <c r="Y164" i="8"/>
  <c r="L164" i="8" s="1"/>
  <c r="Z18" i="8"/>
  <c r="AK18" i="8" s="1"/>
  <c r="X23" i="8"/>
  <c r="K23" i="8" s="1"/>
  <c r="W59" i="7"/>
  <c r="J59" i="7" s="1"/>
  <c r="U109" i="8"/>
  <c r="H109" i="8" s="1"/>
  <c r="W40" i="11"/>
  <c r="J40" i="11" s="1"/>
  <c r="X85" i="8"/>
  <c r="K85" i="8" s="1"/>
  <c r="W84" i="8"/>
  <c r="AH84" i="8" s="1"/>
  <c r="V129" i="8"/>
  <c r="AG129" i="8" s="1"/>
  <c r="Z92" i="8"/>
  <c r="AK92" i="8" s="1"/>
  <c r="W104" i="8"/>
  <c r="J104" i="8" s="1"/>
  <c r="U115" i="8"/>
  <c r="H115" i="8" s="1"/>
  <c r="X19" i="8"/>
  <c r="AI19" i="8" s="1"/>
  <c r="U151" i="8"/>
  <c r="AF151" i="8" s="1"/>
  <c r="T178" i="8"/>
  <c r="AE178" i="8" s="1"/>
  <c r="V167" i="8"/>
  <c r="AG167" i="8" s="1"/>
  <c r="W130" i="8"/>
  <c r="J130" i="8" s="1"/>
  <c r="U65" i="10"/>
  <c r="AF65" i="10" s="1"/>
  <c r="V114" i="8"/>
  <c r="I114" i="8" s="1"/>
  <c r="Y61" i="7"/>
  <c r="L61" i="7" s="1"/>
  <c r="W126" i="8"/>
  <c r="J126" i="8" s="1"/>
  <c r="V96" i="8"/>
  <c r="AG96" i="8" s="1"/>
  <c r="W161" i="8"/>
  <c r="J161" i="8" s="1"/>
  <c r="Z184" i="8"/>
  <c r="M184" i="8" s="1"/>
  <c r="W159" i="8"/>
  <c r="AH159" i="8" s="1"/>
  <c r="X75" i="10"/>
  <c r="K75" i="10" s="1"/>
  <c r="Y137" i="8"/>
  <c r="AJ137" i="8" s="1"/>
  <c r="Z85" i="11"/>
  <c r="AK85" i="11" s="1"/>
  <c r="U110" i="8"/>
  <c r="AF110" i="8" s="1"/>
  <c r="W154" i="8"/>
  <c r="J154" i="8" s="1"/>
  <c r="W67" i="10"/>
  <c r="J67" i="10" s="1"/>
  <c r="Z126" i="8"/>
  <c r="AK126" i="8" s="1"/>
  <c r="Y109" i="8"/>
  <c r="L109" i="8" s="1"/>
  <c r="W78" i="8"/>
  <c r="W112" i="8"/>
  <c r="J112" i="8" s="1"/>
  <c r="U40" i="8"/>
  <c r="H40" i="8" s="1"/>
  <c r="X37" i="8"/>
  <c r="AI37" i="8" s="1"/>
  <c r="Y62" i="7"/>
  <c r="L62" i="7" s="1"/>
  <c r="U77" i="10"/>
  <c r="Y28" i="8"/>
  <c r="AJ28" i="8" s="1"/>
  <c r="V109" i="8"/>
  <c r="AG109" i="8" s="1"/>
  <c r="W16" i="8"/>
  <c r="J16" i="8" s="1"/>
  <c r="X60" i="10"/>
  <c r="AI60" i="10" s="1"/>
  <c r="T54" i="8"/>
  <c r="G54" i="8" s="1"/>
  <c r="T55" i="7"/>
  <c r="G55" i="7" s="1"/>
  <c r="U144" i="8"/>
  <c r="H144" i="8" s="1"/>
  <c r="X71" i="10"/>
  <c r="AI71" i="10" s="1"/>
  <c r="X94" i="8"/>
  <c r="K94" i="8" s="1"/>
  <c r="U8" i="8"/>
  <c r="H8" i="8" s="1"/>
  <c r="AK170" i="8"/>
  <c r="AF13" i="12"/>
  <c r="H13" i="12"/>
  <c r="J13" i="12" s="1"/>
  <c r="L13" i="12" s="1"/>
  <c r="AE13" i="12"/>
  <c r="G13" i="12"/>
  <c r="I13" i="12" s="1"/>
  <c r="K13" i="12" s="1"/>
  <c r="M13" i="12" s="1"/>
  <c r="W36" i="10" a="1"/>
  <c r="T15" i="10" a="1"/>
  <c r="Z85" i="12" a="1"/>
  <c r="T212" i="11" a="1"/>
  <c r="Z77" i="11" a="1"/>
  <c r="Y66" i="12" a="1"/>
  <c r="U43" i="12" a="1"/>
  <c r="X43" i="12" a="1"/>
  <c r="Y84" i="11" a="1"/>
  <c r="W43" i="12" a="1"/>
  <c r="Y76" i="12" a="1"/>
  <c r="Z84" i="11" a="1"/>
  <c r="Y61" i="11" a="1"/>
  <c r="Z61" i="11" a="1"/>
  <c r="Y72" i="12" a="1"/>
  <c r="U299" i="12" a="1"/>
  <c r="Y36" i="10" a="1"/>
  <c r="Y67" i="11" a="1"/>
  <c r="X62" i="11" a="1"/>
  <c r="V43" i="12" a="1"/>
  <c r="Y79" i="11" a="1"/>
  <c r="Y43" i="12" a="1"/>
  <c r="Z88" i="11" a="1"/>
  <c r="W15" i="10" a="1"/>
  <c r="V15" i="10" a="1"/>
  <c r="Y15" i="10" a="1"/>
  <c r="X36" i="10" a="1"/>
  <c r="Z67" i="11" a="1"/>
  <c r="Y85" i="11" a="1"/>
  <c r="Y81" i="11" a="1"/>
  <c r="Z36" i="10" a="1"/>
  <c r="V36" i="10" a="1"/>
  <c r="Y96" i="12" a="1"/>
  <c r="T36" i="10" a="1"/>
  <c r="Z90" i="12" a="1"/>
  <c r="U15" i="10" a="1"/>
  <c r="Z15" i="10" a="1"/>
  <c r="Z43" i="12" a="1"/>
  <c r="X15" i="10" a="1"/>
  <c r="Y77" i="11" a="1"/>
  <c r="U44" i="12" a="1"/>
  <c r="Z79" i="11" a="1"/>
  <c r="Z83" i="11" a="1"/>
  <c r="T43" i="12" a="1"/>
  <c r="Y88" i="11" a="1"/>
  <c r="U227" i="12" a="1"/>
  <c r="AK21" i="8" l="1"/>
  <c r="G162" i="8"/>
  <c r="I73" i="10"/>
  <c r="I65" i="10"/>
  <c r="I15" i="8"/>
  <c r="I32" i="8"/>
  <c r="I173" i="8"/>
  <c r="I23" i="8"/>
  <c r="H177" i="8"/>
  <c r="J119" i="8"/>
  <c r="M135" i="8"/>
  <c r="AJ36" i="8"/>
  <c r="K77" i="10"/>
  <c r="AI173" i="8"/>
  <c r="AK161" i="8"/>
  <c r="AG97" i="8"/>
  <c r="AI33" i="8"/>
  <c r="K29" i="8"/>
  <c r="L126" i="8"/>
  <c r="AJ118" i="8"/>
  <c r="I133" i="8"/>
  <c r="M91" i="8"/>
  <c r="AG110" i="8"/>
  <c r="AG33" i="8"/>
  <c r="AH147" i="8"/>
  <c r="AI165" i="8"/>
  <c r="AH17" i="8"/>
  <c r="AH143" i="8"/>
  <c r="AH69" i="8"/>
  <c r="AJ62" i="8"/>
  <c r="J77" i="10"/>
  <c r="AG98" i="8"/>
  <c r="AE104" i="8"/>
  <c r="K171" i="8"/>
  <c r="AF155" i="8"/>
  <c r="AI104" i="8"/>
  <c r="AK64" i="8"/>
  <c r="AK99" i="8"/>
  <c r="G146" i="8"/>
  <c r="AI146" i="8"/>
  <c r="G170" i="8"/>
  <c r="AH144" i="8"/>
  <c r="G130" i="8"/>
  <c r="AK164" i="8"/>
  <c r="AK44" i="8"/>
  <c r="G25" i="8"/>
  <c r="H25" i="8"/>
  <c r="L13" i="8"/>
  <c r="AI102" i="8"/>
  <c r="L108" i="8"/>
  <c r="I19" i="8"/>
  <c r="M8" i="8"/>
  <c r="J133" i="8"/>
  <c r="AG59" i="10"/>
  <c r="AI30" i="8"/>
  <c r="L42" i="8"/>
  <c r="AH30" i="8"/>
  <c r="AG156" i="8"/>
  <c r="AG78" i="10"/>
  <c r="G112" i="8"/>
  <c r="K79" i="10"/>
  <c r="M40" i="8"/>
  <c r="K8" i="8"/>
  <c r="AE157" i="8"/>
  <c r="AF119" i="8"/>
  <c r="AH13" i="8"/>
  <c r="AE29" i="8"/>
  <c r="AI66" i="10"/>
  <c r="AF11" i="8"/>
  <c r="J98" i="8"/>
  <c r="AG64" i="8"/>
  <c r="AG94" i="8"/>
  <c r="H161" i="8"/>
  <c r="AE173" i="8"/>
  <c r="I67" i="10"/>
  <c r="I141" i="8"/>
  <c r="J87" i="8"/>
  <c r="J116" i="8"/>
  <c r="AJ40" i="8"/>
  <c r="AG121" i="8"/>
  <c r="J139" i="8"/>
  <c r="H99" i="8"/>
  <c r="H18" i="8"/>
  <c r="J115" i="8"/>
  <c r="AI147" i="8"/>
  <c r="G40" i="8"/>
  <c r="I90" i="8"/>
  <c r="H73" i="10"/>
  <c r="G84" i="8"/>
  <c r="AJ171" i="8"/>
  <c r="L73" i="10"/>
  <c r="AG137" i="8"/>
  <c r="G142" i="8"/>
  <c r="G95" i="8"/>
  <c r="I77" i="10"/>
  <c r="I28" i="8"/>
  <c r="AE85" i="8"/>
  <c r="J20" i="8"/>
  <c r="AI123" i="8"/>
  <c r="AG87" i="8"/>
  <c r="K154" i="8"/>
  <c r="M132" i="8"/>
  <c r="AJ154" i="8"/>
  <c r="AI15" i="8"/>
  <c r="AE42" i="8"/>
  <c r="AE82" i="8"/>
  <c r="H107" i="8"/>
  <c r="AH165" i="8"/>
  <c r="L133" i="8"/>
  <c r="AE167" i="8"/>
  <c r="AE89" i="8"/>
  <c r="AI18" i="8"/>
  <c r="J24" i="8"/>
  <c r="H178" i="8"/>
  <c r="AK130" i="8"/>
  <c r="K73" i="10"/>
  <c r="AG92" i="8"/>
  <c r="AI137" i="8"/>
  <c r="AK25" i="8"/>
  <c r="K167" i="8"/>
  <c r="AK154" i="8"/>
  <c r="AK142" i="8"/>
  <c r="M90" i="8"/>
  <c r="AE169" i="8"/>
  <c r="AF160" i="8"/>
  <c r="I75" i="10"/>
  <c r="G59" i="10"/>
  <c r="J11" i="8"/>
  <c r="AH121" i="8"/>
  <c r="AH65" i="10"/>
  <c r="M137" i="8"/>
  <c r="AF120" i="8"/>
  <c r="I30" i="8"/>
  <c r="J107" i="8"/>
  <c r="K16" i="8"/>
  <c r="AF79" i="10"/>
  <c r="AE120" i="8"/>
  <c r="H44" i="8"/>
  <c r="AG112" i="8"/>
  <c r="M119" i="8"/>
  <c r="AF36" i="8"/>
  <c r="G28" i="8"/>
  <c r="AH180" i="8"/>
  <c r="AJ19" i="8"/>
  <c r="I130" i="8"/>
  <c r="G35" i="8"/>
  <c r="H133" i="8"/>
  <c r="H17" i="8"/>
  <c r="H104" i="8"/>
  <c r="AF143" i="8"/>
  <c r="G113" i="8"/>
  <c r="AE121" i="8"/>
  <c r="AE78" i="10"/>
  <c r="J86" i="8"/>
  <c r="L18" i="8"/>
  <c r="H29" i="8"/>
  <c r="G10" i="8"/>
  <c r="AJ9" i="8"/>
  <c r="AF102" i="8"/>
  <c r="K117" i="8"/>
  <c r="AH40" i="8"/>
  <c r="I164" i="8"/>
  <c r="L97" i="8"/>
  <c r="AF154" i="8"/>
  <c r="G139" i="8"/>
  <c r="AG175" i="8"/>
  <c r="AH175" i="8"/>
  <c r="I107" i="8"/>
  <c r="AJ109" i="8"/>
  <c r="G103" i="8"/>
  <c r="AJ184" i="8"/>
  <c r="L112" i="8"/>
  <c r="AF38" i="8"/>
  <c r="AH19" i="8"/>
  <c r="G38" i="8"/>
  <c r="AE135" i="8"/>
  <c r="M84" i="8"/>
  <c r="K88" i="8"/>
  <c r="G165" i="8"/>
  <c r="AG119" i="8"/>
  <c r="AG162" i="8"/>
  <c r="AK73" i="10"/>
  <c r="AI90" i="8"/>
  <c r="G92" i="8"/>
  <c r="AG178" i="8"/>
  <c r="AJ33" i="8"/>
  <c r="G110" i="8"/>
  <c r="AJ63" i="10"/>
  <c r="G107" i="8"/>
  <c r="L86" i="8"/>
  <c r="G100" i="8"/>
  <c r="I39" i="8"/>
  <c r="M88" i="8"/>
  <c r="J64" i="8"/>
  <c r="AE24" i="8"/>
  <c r="I177" i="8"/>
  <c r="G62" i="8"/>
  <c r="AG171" i="8"/>
  <c r="J96" i="8"/>
  <c r="H19" i="8"/>
  <c r="G184" i="8"/>
  <c r="H137" i="8"/>
  <c r="AE9" i="8"/>
  <c r="AE161" i="8"/>
  <c r="I11" i="8"/>
  <c r="I159" i="8"/>
  <c r="AK184" i="8"/>
  <c r="I142" i="8"/>
  <c r="AH99" i="8"/>
  <c r="AJ39" i="8"/>
  <c r="AE137" i="8"/>
  <c r="I158" i="8"/>
  <c r="AH132" i="8"/>
  <c r="K40" i="8"/>
  <c r="AF88" i="8"/>
  <c r="AG9" i="8"/>
  <c r="AH173" i="8"/>
  <c r="L102" i="8"/>
  <c r="J79" i="10"/>
  <c r="K92" i="8"/>
  <c r="I25" i="8"/>
  <c r="I37" i="8"/>
  <c r="M17" i="8"/>
  <c r="AE78" i="8"/>
  <c r="AI62" i="8"/>
  <c r="H97" i="8"/>
  <c r="L29" i="8"/>
  <c r="AE147" i="8"/>
  <c r="K64" i="8"/>
  <c r="AH114" i="8"/>
  <c r="AF59" i="10"/>
  <c r="AE41" i="8"/>
  <c r="AE21" i="8"/>
  <c r="H123" i="8"/>
  <c r="AH112" i="8"/>
  <c r="AG66" i="10"/>
  <c r="H184" i="8"/>
  <c r="AF175" i="8"/>
  <c r="AJ90" i="8"/>
  <c r="J128" i="8"/>
  <c r="K17" i="8"/>
  <c r="AF147" i="8"/>
  <c r="AG86" i="8"/>
  <c r="H167" i="8"/>
  <c r="K151" i="8"/>
  <c r="AF128" i="8"/>
  <c r="H37" i="8"/>
  <c r="I132" i="8"/>
  <c r="L151" i="8"/>
  <c r="G11" i="8"/>
  <c r="M173" i="8"/>
  <c r="K120" i="8"/>
  <c r="AI84" i="10"/>
  <c r="J60" i="10"/>
  <c r="AH59" i="10"/>
  <c r="AJ84" i="8"/>
  <c r="K132" i="8"/>
  <c r="K42" i="8"/>
  <c r="AG165" i="8"/>
  <c r="M40" i="10"/>
  <c r="J75" i="10"/>
  <c r="G141" i="8"/>
  <c r="K180" i="8"/>
  <c r="M9" i="8"/>
  <c r="AI81" i="10"/>
  <c r="J62" i="8"/>
  <c r="M13" i="8"/>
  <c r="AK69" i="8"/>
  <c r="AF169" i="8"/>
  <c r="H121" i="8"/>
  <c r="K115" i="8"/>
  <c r="I139" i="8"/>
  <c r="G37" i="8"/>
  <c r="AE67" i="10"/>
  <c r="M97" i="8"/>
  <c r="AG48" i="8"/>
  <c r="K176" i="8"/>
  <c r="AE77" i="10"/>
  <c r="AE116" i="8"/>
  <c r="G118" i="8"/>
  <c r="G133" i="8"/>
  <c r="AI135" i="8"/>
  <c r="AF176" i="8"/>
  <c r="M37" i="8"/>
  <c r="AF78" i="10"/>
  <c r="AE30" i="8"/>
  <c r="AK151" i="8"/>
  <c r="J90" i="8"/>
  <c r="L64" i="8"/>
  <c r="M62" i="8"/>
  <c r="AF144" i="8"/>
  <c r="J141" i="8"/>
  <c r="K13" i="8"/>
  <c r="AE109" i="8"/>
  <c r="K69" i="8"/>
  <c r="I20" i="8"/>
  <c r="AI118" i="8"/>
  <c r="L96" i="8"/>
  <c r="AJ98" i="8"/>
  <c r="AI91" i="8"/>
  <c r="AH95" i="8"/>
  <c r="AI20" i="8"/>
  <c r="AI65" i="10"/>
  <c r="AE64" i="8"/>
  <c r="AH176" i="8"/>
  <c r="M41" i="8"/>
  <c r="M92" i="8"/>
  <c r="AG95" i="8"/>
  <c r="K48" i="8"/>
  <c r="AE63" i="10"/>
  <c r="J108" i="8"/>
  <c r="G143" i="8"/>
  <c r="L132" i="8"/>
  <c r="AE175" i="8"/>
  <c r="AI75" i="10"/>
  <c r="AI78" i="8"/>
  <c r="K105" i="8"/>
  <c r="AE132" i="8"/>
  <c r="AI94" i="8"/>
  <c r="I21" i="8"/>
  <c r="M115" i="8"/>
  <c r="AI144" i="8"/>
  <c r="G36" i="8"/>
  <c r="I108" i="8"/>
  <c r="G84" i="10"/>
  <c r="I144" i="8"/>
  <c r="G176" i="8"/>
  <c r="AF23" i="8"/>
  <c r="AH120" i="8"/>
  <c r="AF180" i="8"/>
  <c r="G151" i="8"/>
  <c r="AH162" i="8"/>
  <c r="I154" i="8"/>
  <c r="M23" i="8"/>
  <c r="H69" i="8"/>
  <c r="K39" i="8"/>
  <c r="AE128" i="8"/>
  <c r="AI170" i="8"/>
  <c r="AE20" i="8"/>
  <c r="I96" i="8"/>
  <c r="K86" i="8"/>
  <c r="G73" i="10"/>
  <c r="AK19" i="8"/>
  <c r="K11" i="8"/>
  <c r="AE171" i="8"/>
  <c r="AG89" i="8"/>
  <c r="L35" i="8"/>
  <c r="I157" i="8"/>
  <c r="AJ21" i="8"/>
  <c r="AK30" i="8"/>
  <c r="AF103" i="8"/>
  <c r="G126" i="8"/>
  <c r="AE87" i="8"/>
  <c r="I29" i="8"/>
  <c r="H62" i="8"/>
  <c r="AG84" i="8"/>
  <c r="AG180" i="8"/>
  <c r="J113" i="8"/>
  <c r="AJ69" i="8"/>
  <c r="H35" i="8"/>
  <c r="G33" i="8"/>
  <c r="AF171" i="8"/>
  <c r="J123" i="8"/>
  <c r="H85" i="8"/>
  <c r="AH164" i="8"/>
  <c r="AE155" i="8"/>
  <c r="AF71" i="10"/>
  <c r="AE158" i="8"/>
  <c r="L169" i="8"/>
  <c r="M146" i="8"/>
  <c r="L99" i="8"/>
  <c r="I103" i="8"/>
  <c r="G16" i="8"/>
  <c r="AI67" i="10"/>
  <c r="G75" i="10"/>
  <c r="L146" i="8"/>
  <c r="K124" i="8"/>
  <c r="I179" i="8"/>
  <c r="J23" i="8"/>
  <c r="J63" i="10"/>
  <c r="AH25" i="8"/>
  <c r="K125" i="8"/>
  <c r="AJ25" i="8"/>
  <c r="AK117" i="8"/>
  <c r="J35" i="8"/>
  <c r="L10" i="8"/>
  <c r="AE8" i="8"/>
  <c r="AF108" i="8"/>
  <c r="I129" i="8"/>
  <c r="AF67" i="10"/>
  <c r="K184" i="8"/>
  <c r="I13" i="8"/>
  <c r="J66" i="10"/>
  <c r="AG41" i="8"/>
  <c r="G52" i="8"/>
  <c r="AH81" i="10"/>
  <c r="AJ77" i="10"/>
  <c r="I10" i="8"/>
  <c r="J103" i="8"/>
  <c r="I81" i="10"/>
  <c r="G115" i="8"/>
  <c r="L17" i="8"/>
  <c r="AF81" i="10"/>
  <c r="I88" i="8"/>
  <c r="AG18" i="8"/>
  <c r="H94" i="8"/>
  <c r="M35" i="8"/>
  <c r="J44" i="8"/>
  <c r="J146" i="8"/>
  <c r="H132" i="8"/>
  <c r="AG85" i="8"/>
  <c r="G131" i="8"/>
  <c r="AI179" i="8"/>
  <c r="K78" i="10"/>
  <c r="AG115" i="8"/>
  <c r="H151" i="8"/>
  <c r="AE39" i="8"/>
  <c r="AJ23" i="8"/>
  <c r="AJ117" i="8"/>
  <c r="AE81" i="10"/>
  <c r="K119" i="8"/>
  <c r="M189" i="8"/>
  <c r="G102" i="8"/>
  <c r="AF91" i="8"/>
  <c r="J169" i="8"/>
  <c r="M109" i="8"/>
  <c r="AH84" i="10"/>
  <c r="AG40" i="8"/>
  <c r="J131" i="8"/>
  <c r="AE17" i="8"/>
  <c r="AI121" i="8"/>
  <c r="L91" i="8"/>
  <c r="H131" i="8"/>
  <c r="AE119" i="8"/>
  <c r="AI44" i="8"/>
  <c r="AF114" i="8"/>
  <c r="AE71" i="10"/>
  <c r="K143" i="8"/>
  <c r="AJ130" i="8"/>
  <c r="AI98" i="8"/>
  <c r="H156" i="8"/>
  <c r="AI126" i="8"/>
  <c r="J78" i="10"/>
  <c r="AF48" i="8"/>
  <c r="H28" i="8"/>
  <c r="J84" i="8"/>
  <c r="I106" i="8"/>
  <c r="G156" i="8"/>
  <c r="M89" i="8"/>
  <c r="AF116" i="8"/>
  <c r="AK87" i="8"/>
  <c r="G94" i="8"/>
  <c r="K82" i="8"/>
  <c r="I169" i="8"/>
  <c r="G164" i="8"/>
  <c r="AF63" i="10"/>
  <c r="H100" i="8"/>
  <c r="J177" i="8"/>
  <c r="AH118" i="8"/>
  <c r="AI36" i="8"/>
  <c r="AE54" i="8"/>
  <c r="I16" i="8"/>
  <c r="AI85" i="8"/>
  <c r="AE19" i="8"/>
  <c r="K116" i="8"/>
  <c r="AH184" i="8"/>
  <c r="I44" i="8"/>
  <c r="AF90" i="8"/>
  <c r="AH102" i="8"/>
  <c r="J189" i="8"/>
  <c r="L119" i="8"/>
  <c r="AI9" i="8"/>
  <c r="G105" i="8"/>
  <c r="J100" i="8"/>
  <c r="AK134" i="10"/>
  <c r="M33" i="8"/>
  <c r="J179" i="8"/>
  <c r="AH48" i="8"/>
  <c r="H41" i="8"/>
  <c r="AF16" i="8"/>
  <c r="G154" i="8"/>
  <c r="J42" i="8"/>
  <c r="AE124" i="8"/>
  <c r="AJ85" i="8"/>
  <c r="AF129" i="8"/>
  <c r="K10" i="8"/>
  <c r="AF118" i="8"/>
  <c r="AF78" i="8"/>
  <c r="I167" i="8"/>
  <c r="AH117" i="8"/>
  <c r="AE117" i="8"/>
  <c r="AK96" i="8"/>
  <c r="K108" i="8"/>
  <c r="L137" i="8"/>
  <c r="AI160" i="8"/>
  <c r="AF13" i="8"/>
  <c r="AI41" i="8"/>
  <c r="G15" i="8"/>
  <c r="J91" i="8"/>
  <c r="H117" i="8"/>
  <c r="AJ120" i="8"/>
  <c r="AH29" i="8"/>
  <c r="L30" i="8"/>
  <c r="AH15" i="8"/>
  <c r="AK102" i="8"/>
  <c r="H146" i="8"/>
  <c r="AJ180" i="8"/>
  <c r="AF139" i="8"/>
  <c r="AH94" i="8"/>
  <c r="J97" i="8"/>
  <c r="AI113" i="8"/>
  <c r="I189" i="8"/>
  <c r="L162" i="8"/>
  <c r="AF24" i="8"/>
  <c r="AE13" i="8"/>
  <c r="H21" i="8"/>
  <c r="J71" i="10"/>
  <c r="AF113" i="8"/>
  <c r="K96" i="8"/>
  <c r="AH158" i="8"/>
  <c r="I117" i="8"/>
  <c r="AG170" i="8"/>
  <c r="AI178" i="8"/>
  <c r="AE96" i="8"/>
  <c r="AF86" i="8"/>
  <c r="L142" i="8"/>
  <c r="AH92" i="8"/>
  <c r="H98" i="8"/>
  <c r="AF15" i="8"/>
  <c r="H157" i="8"/>
  <c r="AG184" i="8"/>
  <c r="AE69" i="8"/>
  <c r="H124" i="8"/>
  <c r="I118" i="8"/>
  <c r="L28" i="8"/>
  <c r="G99" i="8"/>
  <c r="AH16" i="8"/>
  <c r="AH106" i="8"/>
  <c r="I123" i="8"/>
  <c r="K112" i="8"/>
  <c r="AF54" i="8"/>
  <c r="AF92" i="8"/>
  <c r="AK47" i="8"/>
  <c r="I128" i="8"/>
  <c r="K87" i="8"/>
  <c r="I35" i="8"/>
  <c r="AE123" i="8"/>
  <c r="J155" i="8"/>
  <c r="L143" i="8"/>
  <c r="AJ121" i="8"/>
  <c r="J21" i="8"/>
  <c r="AH67" i="10"/>
  <c r="AH170" i="8"/>
  <c r="I155" i="8"/>
  <c r="AG104" i="8"/>
  <c r="AK52" i="8"/>
  <c r="G189" i="8"/>
  <c r="AI23" i="8"/>
  <c r="AH135" i="8"/>
  <c r="I147" i="8"/>
  <c r="H159" i="8"/>
  <c r="J41" i="8"/>
  <c r="J52" i="8"/>
  <c r="AG36" i="8"/>
  <c r="AF64" i="8"/>
  <c r="AJ92" i="8"/>
  <c r="I24" i="8"/>
  <c r="AF10" i="8"/>
  <c r="L170" i="8"/>
  <c r="K35" i="8"/>
  <c r="K25" i="8"/>
  <c r="AE44" i="8"/>
  <c r="AJ173" i="8"/>
  <c r="G91" i="8"/>
  <c r="J105" i="8"/>
  <c r="L15" i="8"/>
  <c r="AJ11" i="8"/>
  <c r="I84" i="10"/>
  <c r="AG79" i="10"/>
  <c r="K189" i="8"/>
  <c r="AH129" i="8"/>
  <c r="J37" i="8"/>
  <c r="I120" i="8"/>
  <c r="I126" i="8"/>
  <c r="AF162" i="8"/>
  <c r="AI21" i="8"/>
  <c r="I102" i="8"/>
  <c r="AE125" i="8"/>
  <c r="AI133" i="8"/>
  <c r="AI100" i="8"/>
  <c r="AG52" i="8"/>
  <c r="I116" i="8"/>
  <c r="I17" i="8"/>
  <c r="G129" i="8"/>
  <c r="AH130" i="8"/>
  <c r="H65" i="10"/>
  <c r="H141" i="8"/>
  <c r="M116" i="8"/>
  <c r="AH154" i="8"/>
  <c r="K103" i="8"/>
  <c r="AI97" i="8"/>
  <c r="AJ116" i="8"/>
  <c r="AG99" i="8"/>
  <c r="AE179" i="8"/>
  <c r="J137" i="8"/>
  <c r="I125" i="8"/>
  <c r="AH82" i="8"/>
  <c r="AG176" i="8"/>
  <c r="G79" i="10"/>
  <c r="H158" i="8"/>
  <c r="AI114" i="8"/>
  <c r="H179" i="8"/>
  <c r="AH8" i="8"/>
  <c r="K169" i="8"/>
  <c r="M126" i="8"/>
  <c r="AG114" i="8"/>
  <c r="AK113" i="8"/>
  <c r="Z67" i="11"/>
  <c r="AK67" i="11" s="1"/>
  <c r="Y84" i="11"/>
  <c r="AJ84" i="11" s="1"/>
  <c r="Z84" i="11"/>
  <c r="AK84" i="11" s="1"/>
  <c r="Z36" i="10"/>
  <c r="M36" i="10" s="1"/>
  <c r="U44" i="12"/>
  <c r="Y66" i="12"/>
  <c r="Y81" i="11"/>
  <c r="AJ81" i="11" s="1"/>
  <c r="Y88" i="11"/>
  <c r="L88" i="11" s="1"/>
  <c r="U43" i="12"/>
  <c r="AF43" i="12" s="1"/>
  <c r="Y67" i="11"/>
  <c r="AJ67" i="11" s="1"/>
  <c r="Y96" i="12"/>
  <c r="L96" i="12" s="1"/>
  <c r="Y76" i="12"/>
  <c r="AJ76" i="12" s="1"/>
  <c r="Y77" i="11"/>
  <c r="AJ77" i="11" s="1"/>
  <c r="Z83" i="11"/>
  <c r="AK83" i="11" s="1"/>
  <c r="Y36" i="10"/>
  <c r="L36" i="10" s="1"/>
  <c r="Z85" i="12"/>
  <c r="X15" i="10"/>
  <c r="AI15" i="10" s="1"/>
  <c r="Y15" i="10"/>
  <c r="L15" i="10" s="1"/>
  <c r="Y85" i="11"/>
  <c r="X43" i="12"/>
  <c r="AI43" i="12" s="1"/>
  <c r="Z77" i="11"/>
  <c r="M77" i="11" s="1"/>
  <c r="W15" i="10"/>
  <c r="AH15" i="10" s="1"/>
  <c r="Z43" i="12"/>
  <c r="AK43" i="12" s="1"/>
  <c r="X62" i="11"/>
  <c r="K62" i="11" s="1"/>
  <c r="T212" i="11"/>
  <c r="AE212" i="11" s="1"/>
  <c r="Y43" i="12"/>
  <c r="AJ43" i="12" s="1"/>
  <c r="T36" i="10"/>
  <c r="G36" i="10" s="1"/>
  <c r="U227" i="12"/>
  <c r="W43" i="12"/>
  <c r="AH43" i="12" s="1"/>
  <c r="Z79" i="11"/>
  <c r="M79" i="11" s="1"/>
  <c r="Y79" i="11"/>
  <c r="W36" i="10"/>
  <c r="J36" i="10" s="1"/>
  <c r="Z88" i="11"/>
  <c r="AK88" i="11" s="1"/>
  <c r="V36" i="10"/>
  <c r="I36" i="10" s="1"/>
  <c r="T15" i="10"/>
  <c r="AE15" i="10" s="1"/>
  <c r="Z90" i="12"/>
  <c r="V15" i="10"/>
  <c r="I15" i="10" s="1"/>
  <c r="Z61" i="11"/>
  <c r="M61" i="11" s="1"/>
  <c r="Y61" i="11"/>
  <c r="L61" i="11" s="1"/>
  <c r="U299" i="12"/>
  <c r="X36" i="10"/>
  <c r="K36" i="10" s="1"/>
  <c r="Z15" i="10"/>
  <c r="M15" i="10" s="1"/>
  <c r="T43" i="12"/>
  <c r="AE43" i="12" s="1"/>
  <c r="V43" i="12"/>
  <c r="AG43" i="12" s="1"/>
  <c r="Y72" i="12"/>
  <c r="U15" i="10"/>
  <c r="H15" i="10" s="1"/>
  <c r="I161" i="8"/>
  <c r="AG161" i="8"/>
  <c r="H9" i="8"/>
  <c r="AF9" i="8"/>
  <c r="AI164" i="8"/>
  <c r="K164" i="8"/>
  <c r="AH125" i="8"/>
  <c r="J125" i="8"/>
  <c r="AE160" i="8"/>
  <c r="G160" i="8"/>
  <c r="AG54" i="8"/>
  <c r="AF173" i="8"/>
  <c r="G108" i="8"/>
  <c r="AE108" i="8"/>
  <c r="M65" i="10"/>
  <c r="AJ78" i="10"/>
  <c r="M85" i="8"/>
  <c r="AK85" i="8"/>
  <c r="M78" i="10"/>
  <c r="M32" i="8"/>
  <c r="H41" i="11"/>
  <c r="L62" i="11"/>
  <c r="I131" i="8"/>
  <c r="AJ75" i="10"/>
  <c r="I91" i="8"/>
  <c r="AG91" i="8"/>
  <c r="AJ81" i="10"/>
  <c r="K52" i="8"/>
  <c r="AI52" i="8"/>
  <c r="H40" i="11"/>
  <c r="L65" i="10"/>
  <c r="AJ91" i="11"/>
  <c r="L72" i="11"/>
  <c r="M112" i="8"/>
  <c r="L71" i="10"/>
  <c r="I109" i="8"/>
  <c r="AF82" i="8"/>
  <c r="H165" i="8"/>
  <c r="I135" i="8"/>
  <c r="AG135" i="8"/>
  <c r="M77" i="10"/>
  <c r="L32" i="8"/>
  <c r="AK81" i="11"/>
  <c r="K19" i="8"/>
  <c r="K47" i="8"/>
  <c r="AK11" i="8"/>
  <c r="K59" i="10"/>
  <c r="AG113" i="8"/>
  <c r="H126" i="8"/>
  <c r="I105" i="8"/>
  <c r="AJ88" i="8"/>
  <c r="G144" i="8"/>
  <c r="J110" i="8"/>
  <c r="AG42" i="8"/>
  <c r="AJ115" i="8"/>
  <c r="J178" i="8"/>
  <c r="AH33" i="8"/>
  <c r="J124" i="8"/>
  <c r="AJ135" i="8"/>
  <c r="AK77" i="10"/>
  <c r="AF89" i="8"/>
  <c r="AJ87" i="8"/>
  <c r="K110" i="8"/>
  <c r="AJ124" i="8"/>
  <c r="AH89" i="8"/>
  <c r="M180" i="10"/>
  <c r="AK86" i="8"/>
  <c r="AH109" i="8"/>
  <c r="G178" i="8"/>
  <c r="K175" i="8"/>
  <c r="AG151" i="8"/>
  <c r="G114" i="8"/>
  <c r="G177" i="8"/>
  <c r="H164" i="8"/>
  <c r="AJ37" i="8"/>
  <c r="G106" i="8"/>
  <c r="H96" i="8"/>
  <c r="H75" i="10"/>
  <c r="M108" i="8"/>
  <c r="G86" i="8"/>
  <c r="H42" i="8"/>
  <c r="AF87" i="8"/>
  <c r="AH161" i="8"/>
  <c r="AF84" i="10"/>
  <c r="H30" i="8"/>
  <c r="J36" i="8"/>
  <c r="L8" i="8"/>
  <c r="G180" i="8"/>
  <c r="AJ176" i="8"/>
  <c r="L47" i="8"/>
  <c r="AJ79" i="10"/>
  <c r="AF135" i="8"/>
  <c r="H135" i="8"/>
  <c r="H189" i="8"/>
  <c r="AF189" i="8"/>
  <c r="AI99" i="8"/>
  <c r="K99" i="8"/>
  <c r="AJ72" i="11"/>
  <c r="AF8" i="8"/>
  <c r="G97" i="8"/>
  <c r="AE65" i="10"/>
  <c r="J78" i="8"/>
  <c r="AH78" i="8"/>
  <c r="AI40" i="11"/>
  <c r="I71" i="10"/>
  <c r="AG71" i="10"/>
  <c r="AK71" i="10"/>
  <c r="J85" i="8"/>
  <c r="H95" i="8"/>
  <c r="I63" i="10"/>
  <c r="L82" i="8"/>
  <c r="AH88" i="8"/>
  <c r="AJ89" i="8"/>
  <c r="AI89" i="8"/>
  <c r="H170" i="8"/>
  <c r="M15" i="8"/>
  <c r="AH47" i="8"/>
  <c r="AK40" i="11"/>
  <c r="AJ41" i="8"/>
  <c r="AI177" i="8"/>
  <c r="G88" i="8"/>
  <c r="AF115" i="8"/>
  <c r="L44" i="8"/>
  <c r="AF112" i="8"/>
  <c r="AI139" i="8"/>
  <c r="K107" i="8"/>
  <c r="G90" i="8"/>
  <c r="K128" i="8"/>
  <c r="AH126" i="8"/>
  <c r="M133" i="8"/>
  <c r="AH151" i="8"/>
  <c r="AI84" i="8"/>
  <c r="H125" i="8"/>
  <c r="M143" i="8"/>
  <c r="H20" i="8"/>
  <c r="AE159" i="8"/>
  <c r="AF130" i="8"/>
  <c r="H66" i="10"/>
  <c r="AH18" i="8"/>
  <c r="I78" i="8"/>
  <c r="I143" i="8"/>
  <c r="I62" i="8"/>
  <c r="J10" i="8"/>
  <c r="J171" i="8"/>
  <c r="AG82" i="8"/>
  <c r="K63" i="10"/>
  <c r="I69" i="8"/>
  <c r="AE66" i="10"/>
  <c r="M18" i="8"/>
  <c r="I146" i="8"/>
  <c r="AF33" i="8"/>
  <c r="G23" i="8"/>
  <c r="K95" i="8"/>
  <c r="K60" i="10"/>
  <c r="AE196" i="10"/>
  <c r="AJ40" i="11"/>
  <c r="AE32" i="8"/>
  <c r="AF212" i="11"/>
  <c r="M42" i="8"/>
  <c r="L52" i="8"/>
  <c r="AH40" i="11"/>
  <c r="AG8" i="8"/>
  <c r="I8" i="8"/>
  <c r="AI131" i="8"/>
  <c r="K131" i="8"/>
  <c r="J32" i="8"/>
  <c r="AJ161" i="8"/>
  <c r="J9" i="8"/>
  <c r="AH9" i="8"/>
  <c r="AK81" i="10"/>
  <c r="AE47" i="8"/>
  <c r="AG100" i="8"/>
  <c r="J28" i="8"/>
  <c r="K71" i="10"/>
  <c r="AI47" i="8"/>
  <c r="AK98" i="8"/>
  <c r="M10" i="8"/>
  <c r="AF109" i="8"/>
  <c r="G18" i="8"/>
  <c r="AI161" i="8"/>
  <c r="AI162" i="8"/>
  <c r="AH39" i="8"/>
  <c r="K106" i="8"/>
  <c r="AH167" i="8"/>
  <c r="AH104" i="8"/>
  <c r="M85" i="11"/>
  <c r="I47" i="8"/>
  <c r="G48" i="8"/>
  <c r="AE48" i="8"/>
  <c r="M59" i="10"/>
  <c r="L59" i="10"/>
  <c r="AF284" i="11"/>
  <c r="K37" i="8"/>
  <c r="AF52" i="8"/>
  <c r="AK63" i="10"/>
  <c r="G98" i="8"/>
  <c r="I124" i="8"/>
  <c r="H110" i="8"/>
  <c r="AI130" i="8"/>
  <c r="H77" i="10"/>
  <c r="AF77" i="10"/>
  <c r="AI32" i="8"/>
  <c r="AF39" i="8"/>
  <c r="H39" i="8"/>
  <c r="G40" i="11"/>
  <c r="AG40" i="11"/>
  <c r="H84" i="8"/>
  <c r="AF84" i="8"/>
  <c r="AJ71" i="10"/>
  <c r="K28" i="8"/>
  <c r="L113" i="8"/>
  <c r="J159" i="8"/>
  <c r="L189" i="8"/>
  <c r="AH73" i="10"/>
  <c r="AI109" i="8"/>
  <c r="AJ164" i="8"/>
  <c r="AF40" i="8"/>
  <c r="AF105" i="8"/>
  <c r="H105" i="8"/>
  <c r="AJ68" i="11"/>
  <c r="H47" i="8"/>
  <c r="AH27" i="12"/>
  <c r="AK27" i="12"/>
  <c r="AF27" i="12"/>
  <c r="AI27" i="12"/>
  <c r="AE27" i="12"/>
  <c r="AG27" i="12"/>
  <c r="AJ27" i="12"/>
  <c r="H27" i="12"/>
  <c r="J27" i="12" s="1"/>
  <c r="L27" i="12" s="1"/>
  <c r="Y93" i="12" a="1"/>
  <c r="T227" i="12" a="1"/>
  <c r="Z80" i="13" a="1"/>
  <c r="V18" i="11" a="1"/>
  <c r="W41" i="11" a="1"/>
  <c r="Y62" i="13" a="1"/>
  <c r="Z18" i="11" a="1"/>
  <c r="V41" i="11" a="1"/>
  <c r="U230" i="13" a="1"/>
  <c r="Z87" i="12" a="1"/>
  <c r="Y68" i="13" a="1"/>
  <c r="U41" i="13" a="1"/>
  <c r="Y41" i="11" a="1"/>
  <c r="U18" i="11" a="1"/>
  <c r="U301" i="13" a="1"/>
  <c r="Y89" i="12" a="1"/>
  <c r="T41" i="11" a="1"/>
  <c r="Y81" i="12" a="1"/>
  <c r="Y65" i="12" a="1"/>
  <c r="Z65" i="12" a="1"/>
  <c r="X41" i="11" a="1"/>
  <c r="Y85" i="12" a="1"/>
  <c r="Z71" i="12" a="1"/>
  <c r="Z89" i="12" a="1"/>
  <c r="Z81" i="12" a="1"/>
  <c r="Y90" i="12" a="1"/>
  <c r="W18" i="11" a="1"/>
  <c r="Z41" i="11" a="1"/>
  <c r="Y18" i="11" a="1"/>
  <c r="T18" i="11" a="1"/>
  <c r="X66" i="12" a="1"/>
  <c r="Z85" i="13" a="1"/>
  <c r="Z93" i="12" a="1"/>
  <c r="Y71" i="12" a="1"/>
  <c r="Z83" i="12" a="1"/>
  <c r="X18" i="11" a="1"/>
  <c r="Y83" i="12" a="1"/>
  <c r="AJ96" i="12" l="1"/>
  <c r="L76" i="12"/>
  <c r="M67" i="11"/>
  <c r="G43" i="12"/>
  <c r="I43" i="12" s="1"/>
  <c r="K43" i="12" s="1"/>
  <c r="M43" i="12" s="1"/>
  <c r="L67" i="11"/>
  <c r="H43" i="12"/>
  <c r="J43" i="12" s="1"/>
  <c r="L43" i="12" s="1"/>
  <c r="M85" i="12"/>
  <c r="AK36" i="10"/>
  <c r="M90" i="12"/>
  <c r="AJ66" i="12"/>
  <c r="AF299" i="12"/>
  <c r="AF227" i="12"/>
  <c r="AF44" i="12"/>
  <c r="L77" i="11"/>
  <c r="H227" i="12"/>
  <c r="J227" i="12" s="1"/>
  <c r="L227" i="12" s="1"/>
  <c r="AE36" i="10"/>
  <c r="H299" i="12"/>
  <c r="AH36" i="10"/>
  <c r="AI62" i="11"/>
  <c r="Z85" i="13"/>
  <c r="AK85" i="13" s="1"/>
  <c r="X66" i="12"/>
  <c r="T18" i="11"/>
  <c r="U18" i="11"/>
  <c r="AF18" i="11" s="1"/>
  <c r="V41" i="11"/>
  <c r="I41" i="11" s="1"/>
  <c r="W18" i="11"/>
  <c r="J18" i="11" s="1"/>
  <c r="Y71" i="12"/>
  <c r="L71" i="12" s="1"/>
  <c r="Y68" i="13"/>
  <c r="AJ68" i="13" s="1"/>
  <c r="Z93" i="12"/>
  <c r="AK93" i="12" s="1"/>
  <c r="Z81" i="12"/>
  <c r="W41" i="11"/>
  <c r="J41" i="11" s="1"/>
  <c r="Y93" i="12"/>
  <c r="AJ93" i="12" s="1"/>
  <c r="Y83" i="12"/>
  <c r="Y85" i="12"/>
  <c r="Y90" i="12"/>
  <c r="Z18" i="11"/>
  <c r="M18" i="11" s="1"/>
  <c r="Z83" i="12"/>
  <c r="M83" i="12" s="1"/>
  <c r="Y18" i="11"/>
  <c r="AJ18" i="11" s="1"/>
  <c r="Y62" i="13"/>
  <c r="AJ62" i="13" s="1"/>
  <c r="X41" i="11"/>
  <c r="AI41" i="11" s="1"/>
  <c r="X18" i="11"/>
  <c r="K18" i="11" s="1"/>
  <c r="U41" i="13"/>
  <c r="AF41" i="13" s="1"/>
  <c r="U301" i="13"/>
  <c r="U230" i="13"/>
  <c r="AF230" i="13" s="1"/>
  <c r="Z80" i="13"/>
  <c r="M80" i="13" s="1"/>
  <c r="Z41" i="11"/>
  <c r="Y65" i="12"/>
  <c r="T41" i="11"/>
  <c r="G41" i="11" s="1"/>
  <c r="Y41" i="11"/>
  <c r="L41" i="11" s="1"/>
  <c r="Z89" i="12"/>
  <c r="Z65" i="12"/>
  <c r="Y89" i="12"/>
  <c r="Z87" i="12"/>
  <c r="V18" i="11"/>
  <c r="I18" i="11" s="1"/>
  <c r="T227" i="12"/>
  <c r="Y81" i="12"/>
  <c r="Z71" i="12"/>
  <c r="AK90" i="12"/>
  <c r="G15" i="10"/>
  <c r="AF15" i="10"/>
  <c r="AG36" i="10"/>
  <c r="J15" i="10"/>
  <c r="M83" i="11"/>
  <c r="M88" i="11"/>
  <c r="L72" i="12"/>
  <c r="AJ88" i="11"/>
  <c r="L79" i="11"/>
  <c r="L81" i="11"/>
  <c r="AJ85" i="11"/>
  <c r="AK15" i="10"/>
  <c r="AK79" i="11"/>
  <c r="AJ15" i="10"/>
  <c r="K15" i="10"/>
  <c r="H44" i="12"/>
  <c r="AI36" i="10"/>
  <c r="AJ79" i="11"/>
  <c r="AK85" i="12"/>
  <c r="AJ61" i="11"/>
  <c r="AJ36" i="10"/>
  <c r="M84" i="11"/>
  <c r="AK61" i="11"/>
  <c r="L84" i="11"/>
  <c r="AK77" i="11"/>
  <c r="L85" i="11"/>
  <c r="AJ72" i="12"/>
  <c r="AG15" i="10"/>
  <c r="G212" i="11"/>
  <c r="G27" i="12"/>
  <c r="I27" i="12" s="1"/>
  <c r="K27" i="12" s="1"/>
  <c r="M27" i="12" s="1"/>
  <c r="Y44" i="12" a="1"/>
  <c r="Y84" i="13" a="1"/>
  <c r="U21" i="12" a="1"/>
  <c r="X62" i="13" a="1"/>
  <c r="Z84" i="13" a="1"/>
  <c r="Y67" i="13" a="1"/>
  <c r="Y80" i="13" a="1"/>
  <c r="Z76" i="13" a="1"/>
  <c r="T21" i="12" a="1"/>
  <c r="Z61" i="13" a="1"/>
  <c r="Z82" i="13" a="1"/>
  <c r="Z67" i="13" a="1"/>
  <c r="X44" i="12" a="1"/>
  <c r="Y85" i="13" a="1"/>
  <c r="Z21" i="12" a="1"/>
  <c r="V21" i="12" a="1"/>
  <c r="Y21" i="12" a="1"/>
  <c r="Z44" i="12" a="1"/>
  <c r="T230" i="13" a="1"/>
  <c r="V44" i="12" a="1"/>
  <c r="Z80" i="14" a="1"/>
  <c r="Z78" i="13" a="1"/>
  <c r="Y61" i="13" a="1"/>
  <c r="X21" i="12" a="1"/>
  <c r="W21" i="12" a="1"/>
  <c r="W44" i="12" a="1"/>
  <c r="Y76" i="13" a="1"/>
  <c r="T44" i="12" a="1"/>
  <c r="Y78" i="13" a="1"/>
  <c r="Z80" i="14" l="1"/>
  <c r="H301" i="13"/>
  <c r="U302" i="14"/>
  <c r="L93" i="12"/>
  <c r="H41" i="13"/>
  <c r="H230" i="13"/>
  <c r="L18" i="11"/>
  <c r="AK18" i="11"/>
  <c r="AI18" i="11"/>
  <c r="L65" i="12"/>
  <c r="AJ85" i="12"/>
  <c r="AJ81" i="12"/>
  <c r="AK87" i="12"/>
  <c r="M93" i="12"/>
  <c r="AK65" i="12"/>
  <c r="M89" i="12"/>
  <c r="K41" i="11"/>
  <c r="L68" i="13"/>
  <c r="T21" i="12"/>
  <c r="G21" i="12" s="1"/>
  <c r="X62" i="13"/>
  <c r="K62" i="13" s="1"/>
  <c r="Y85" i="13"/>
  <c r="L85" i="13" s="1"/>
  <c r="Z44" i="12"/>
  <c r="AK44" i="12" s="1"/>
  <c r="Y78" i="13"/>
  <c r="AJ78" i="13" s="1"/>
  <c r="T230" i="13"/>
  <c r="G230" i="13" s="1"/>
  <c r="W44" i="12"/>
  <c r="Z67" i="13"/>
  <c r="M67" i="13" s="1"/>
  <c r="Y76" i="13"/>
  <c r="AJ76" i="13" s="1"/>
  <c r="Z82" i="13"/>
  <c r="AK82" i="13" s="1"/>
  <c r="X21" i="12"/>
  <c r="Z76" i="13"/>
  <c r="AK76" i="13" s="1"/>
  <c r="X44" i="12"/>
  <c r="AI44" i="12" s="1"/>
  <c r="Y67" i="13"/>
  <c r="L67" i="13" s="1"/>
  <c r="Z84" i="13"/>
  <c r="M84" i="13" s="1"/>
  <c r="Y21" i="12"/>
  <c r="W21" i="12"/>
  <c r="Y61" i="13"/>
  <c r="AJ61" i="13" s="1"/>
  <c r="Y80" i="13"/>
  <c r="AJ80" i="13" s="1"/>
  <c r="V21" i="12"/>
  <c r="Y84" i="13"/>
  <c r="AJ84" i="13" s="1"/>
  <c r="Z61" i="13"/>
  <c r="AK61" i="13" s="1"/>
  <c r="Y44" i="12"/>
  <c r="AJ44" i="12" s="1"/>
  <c r="Z78" i="13"/>
  <c r="AK78" i="13" s="1"/>
  <c r="V44" i="12"/>
  <c r="AG44" i="12" s="1"/>
  <c r="T44" i="12"/>
  <c r="Z21" i="12"/>
  <c r="U21" i="12"/>
  <c r="AF21" i="12" s="1"/>
  <c r="AI66" i="12"/>
  <c r="L90" i="12"/>
  <c r="L83" i="12"/>
  <c r="AE227" i="12"/>
  <c r="M71" i="12"/>
  <c r="AK80" i="13"/>
  <c r="L81" i="12"/>
  <c r="M87" i="12"/>
  <c r="AJ83" i="12"/>
  <c r="M41" i="11"/>
  <c r="K66" i="12"/>
  <c r="M66" i="12" s="1"/>
  <c r="AJ71" i="12"/>
  <c r="AK41" i="11"/>
  <c r="AK89" i="12"/>
  <c r="AH18" i="11"/>
  <c r="AJ65" i="12"/>
  <c r="G18" i="11"/>
  <c r="L85" i="12"/>
  <c r="M85" i="13"/>
  <c r="AE18" i="11"/>
  <c r="AG18" i="11"/>
  <c r="AJ90" i="12"/>
  <c r="L89" i="12"/>
  <c r="AK71" i="12"/>
  <c r="G227" i="12"/>
  <c r="I227" i="12" s="1"/>
  <c r="K227" i="12" s="1"/>
  <c r="M227" i="12" s="1"/>
  <c r="M65" i="12"/>
  <c r="M81" i="12"/>
  <c r="AJ41" i="11"/>
  <c r="AK83" i="12"/>
  <c r="AG41" i="11"/>
  <c r="AK81" i="12"/>
  <c r="AH41" i="11"/>
  <c r="AJ89" i="12"/>
  <c r="AF301" i="13"/>
  <c r="AE41" i="11"/>
  <c r="H18" i="11"/>
  <c r="AJ145" i="12"/>
  <c r="AI145" i="12"/>
  <c r="AK145" i="12"/>
  <c r="AG145" i="12"/>
  <c r="AH145" i="12"/>
  <c r="V20" i="13" a="1"/>
  <c r="Z20" i="13" a="1"/>
  <c r="X62" i="14" a="1"/>
  <c r="Z85" i="14" a="1"/>
  <c r="Z41" i="13" a="1"/>
  <c r="Y41" i="13" a="1"/>
  <c r="T231" i="14" a="1"/>
  <c r="U231" i="14" a="1"/>
  <c r="U20" i="13" a="1"/>
  <c r="Y67" i="14" a="1"/>
  <c r="X20" i="13" a="1"/>
  <c r="Y68" i="14" a="1"/>
  <c r="U41" i="14" a="1"/>
  <c r="X41" i="13" a="1"/>
  <c r="Y20" i="13" a="1"/>
  <c r="T41" i="13" a="1"/>
  <c r="Z84" i="14" a="1"/>
  <c r="Y85" i="14" a="1"/>
  <c r="V41" i="13" a="1"/>
  <c r="T20" i="13" a="1"/>
  <c r="W20" i="13" a="1"/>
  <c r="Z67" i="14" a="1"/>
  <c r="W41" i="13" a="1"/>
  <c r="Z84" i="14" l="1"/>
  <c r="Y85" i="14"/>
  <c r="X62" i="14"/>
  <c r="Y67" i="14"/>
  <c r="Y68" i="14"/>
  <c r="U231" i="14"/>
  <c r="Z85" i="14"/>
  <c r="U41" i="14"/>
  <c r="Z67" i="14"/>
  <c r="T231" i="14"/>
  <c r="AF302" i="14"/>
  <c r="H302" i="14"/>
  <c r="M80" i="14"/>
  <c r="AK80" i="14"/>
  <c r="J230" i="13"/>
  <c r="M62" i="13"/>
  <c r="AJ67" i="13"/>
  <c r="I230" i="13"/>
  <c r="L78" i="13"/>
  <c r="AK84" i="13"/>
  <c r="M76" i="13"/>
  <c r="AJ85" i="13"/>
  <c r="L76" i="13"/>
  <c r="AJ21" i="12"/>
  <c r="AI21" i="12"/>
  <c r="AH21" i="12"/>
  <c r="L80" i="13"/>
  <c r="AE44" i="12"/>
  <c r="J44" i="12"/>
  <c r="L44" i="12" s="1"/>
  <c r="AE230" i="13"/>
  <c r="AK21" i="12"/>
  <c r="AG21" i="12"/>
  <c r="M61" i="13"/>
  <c r="L61" i="13"/>
  <c r="L84" i="13"/>
  <c r="AK67" i="13"/>
  <c r="AI62" i="13"/>
  <c r="Y41" i="13"/>
  <c r="AJ41" i="13" s="1"/>
  <c r="X20" i="13"/>
  <c r="AI20" i="13" s="1"/>
  <c r="V20" i="13"/>
  <c r="AG20" i="13" s="1"/>
  <c r="W41" i="13"/>
  <c r="AH41" i="13" s="1"/>
  <c r="W20" i="13"/>
  <c r="AH20" i="13" s="1"/>
  <c r="U20" i="13"/>
  <c r="H20" i="13" s="1"/>
  <c r="Y20" i="13"/>
  <c r="AJ20" i="13" s="1"/>
  <c r="Z41" i="13"/>
  <c r="AK41" i="13" s="1"/>
  <c r="Z20" i="13"/>
  <c r="AK20" i="13" s="1"/>
  <c r="T41" i="13"/>
  <c r="G41" i="13" s="1"/>
  <c r="V41" i="13"/>
  <c r="AG41" i="13" s="1"/>
  <c r="X41" i="13"/>
  <c r="AI41" i="13" s="1"/>
  <c r="T20" i="13"/>
  <c r="G20" i="13" s="1"/>
  <c r="AH44" i="12"/>
  <c r="I21" i="12"/>
  <c r="K21" i="12" s="1"/>
  <c r="M21" i="12" s="1"/>
  <c r="M82" i="13"/>
  <c r="M78" i="13"/>
  <c r="H21" i="12"/>
  <c r="J21" i="12" s="1"/>
  <c r="L21" i="12" s="1"/>
  <c r="G44" i="12"/>
  <c r="I44" i="12" s="1"/>
  <c r="K44" i="12" s="1"/>
  <c r="M44" i="12" s="1"/>
  <c r="AE21" i="12"/>
  <c r="AF145" i="12"/>
  <c r="H145" i="12"/>
  <c r="J145" i="12" s="1"/>
  <c r="L145" i="12" s="1"/>
  <c r="AE145" i="12"/>
  <c r="G145" i="12"/>
  <c r="I145" i="12" s="1"/>
  <c r="K145" i="12" s="1"/>
  <c r="M145" i="12" s="1"/>
  <c r="Z82" i="14" a="1"/>
  <c r="U20" i="14" a="1"/>
  <c r="T20" i="14" a="1"/>
  <c r="V231" i="14" a="1"/>
  <c r="Z78" i="14" a="1"/>
  <c r="Z62" i="14" a="1"/>
  <c r="Y80" i="14" a="1"/>
  <c r="Y78" i="14" a="1"/>
  <c r="Y61" i="14" a="1"/>
  <c r="Z61" i="14" a="1"/>
  <c r="Y84" i="14" a="1"/>
  <c r="T41" i="14" a="1"/>
  <c r="Y76" i="14" a="1"/>
  <c r="W231" i="14" a="1"/>
  <c r="Z76" i="14" a="1"/>
  <c r="T41" i="14" l="1"/>
  <c r="Y84" i="14"/>
  <c r="Y76" i="14"/>
  <c r="Z62" i="14"/>
  <c r="Y80" i="14"/>
  <c r="Y61" i="14"/>
  <c r="Z61" i="14"/>
  <c r="Z76" i="14"/>
  <c r="Z82" i="14"/>
  <c r="W231" i="14"/>
  <c r="T20" i="14"/>
  <c r="U20" i="14"/>
  <c r="Y78" i="14"/>
  <c r="Z78" i="14"/>
  <c r="V231" i="14"/>
  <c r="M67" i="14"/>
  <c r="AJ67" i="14"/>
  <c r="AI62" i="14"/>
  <c r="AK84" i="14"/>
  <c r="L85" i="14"/>
  <c r="G231" i="14"/>
  <c r="AE231" i="14"/>
  <c r="M84" i="14"/>
  <c r="K62" i="14"/>
  <c r="L67" i="14"/>
  <c r="AK67" i="14"/>
  <c r="AJ85" i="14"/>
  <c r="AJ68" i="14"/>
  <c r="L68" i="14"/>
  <c r="H41" i="14"/>
  <c r="AF41" i="14"/>
  <c r="AF231" i="14"/>
  <c r="H231" i="14"/>
  <c r="AK85" i="14"/>
  <c r="M85" i="14"/>
  <c r="K230" i="13"/>
  <c r="L230" i="13"/>
  <c r="J20" i="13"/>
  <c r="I41" i="13"/>
  <c r="AE20" i="13"/>
  <c r="I20" i="13"/>
  <c r="AE41" i="13"/>
  <c r="J41" i="13"/>
  <c r="AF20" i="13"/>
  <c r="AK203" i="12"/>
  <c r="V41" i="14" a="1"/>
  <c r="V20" i="14" a="1"/>
  <c r="W20" i="14" a="1"/>
  <c r="W41" i="14" a="1"/>
  <c r="Y231" i="14" a="1"/>
  <c r="X231" i="14" a="1"/>
  <c r="W41" i="14" l="1"/>
  <c r="V20" i="14"/>
  <c r="V41" i="14"/>
  <c r="X231" i="14"/>
  <c r="W20" i="14"/>
  <c r="Y231" i="14"/>
  <c r="AE20" i="14"/>
  <c r="AK62" i="14"/>
  <c r="H20" i="14"/>
  <c r="AH231" i="14"/>
  <c r="AG231" i="14"/>
  <c r="M62" i="14"/>
  <c r="G20" i="14"/>
  <c r="I231" i="14"/>
  <c r="AE41" i="14"/>
  <c r="J231" i="14"/>
  <c r="AJ78" i="14"/>
  <c r="L78" i="14"/>
  <c r="AJ61" i="14"/>
  <c r="L61" i="14"/>
  <c r="L20" i="13"/>
  <c r="M61" i="14"/>
  <c r="AK61" i="14"/>
  <c r="AK76" i="14"/>
  <c r="M76" i="14"/>
  <c r="AJ84" i="14"/>
  <c r="L84" i="14"/>
  <c r="G41" i="14"/>
  <c r="AJ76" i="14"/>
  <c r="L76" i="14"/>
  <c r="AF20" i="14"/>
  <c r="L80" i="14"/>
  <c r="AJ80" i="14"/>
  <c r="M82" i="14"/>
  <c r="AK82" i="14"/>
  <c r="AK78" i="14"/>
  <c r="M78" i="14"/>
  <c r="L41" i="13"/>
  <c r="M230" i="13"/>
  <c r="K41" i="13"/>
  <c r="K20" i="13"/>
  <c r="AI203" i="12"/>
  <c r="AH203" i="12"/>
  <c r="AG203" i="12"/>
  <c r="AJ203" i="12"/>
  <c r="X20" i="14" a="1"/>
  <c r="X41" i="14" a="1"/>
  <c r="Y41" i="14" a="1"/>
  <c r="Z231" i="14" a="1"/>
  <c r="Y20" i="14" a="1"/>
  <c r="X41" i="14" l="1"/>
  <c r="Z231" i="14"/>
  <c r="Y41" i="14"/>
  <c r="X20" i="14"/>
  <c r="Y20" i="14"/>
  <c r="I41" i="14"/>
  <c r="AG20" i="14"/>
  <c r="AJ231" i="14"/>
  <c r="AG41" i="14"/>
  <c r="AH20" i="14"/>
  <c r="AI231" i="14"/>
  <c r="J20" i="14"/>
  <c r="K231" i="14"/>
  <c r="I20" i="14"/>
  <c r="L231" i="14"/>
  <c r="AH41" i="14"/>
  <c r="J41" i="14"/>
  <c r="M41" i="13"/>
  <c r="M20" i="13"/>
  <c r="AF203" i="12"/>
  <c r="H203" i="12"/>
  <c r="J203" i="12" s="1"/>
  <c r="L203" i="12" s="1"/>
  <c r="AE203" i="12"/>
  <c r="G203" i="12"/>
  <c r="I203" i="12" s="1"/>
  <c r="K203" i="12" s="1"/>
  <c r="M203" i="12" s="1"/>
  <c r="Z20" i="14" a="1"/>
  <c r="Z41" i="14" a="1"/>
  <c r="Z41" i="14" l="1"/>
  <c r="Z20" i="14"/>
  <c r="AJ20" i="14"/>
  <c r="AJ41" i="14"/>
  <c r="AK231" i="14"/>
  <c r="AI41" i="14"/>
  <c r="AI20" i="14"/>
  <c r="K20" i="14"/>
  <c r="M231" i="14"/>
  <c r="L20" i="14"/>
  <c r="K41" i="14"/>
  <c r="L41" i="14"/>
  <c r="AJ224" i="12"/>
  <c r="AK224" i="12"/>
  <c r="AH224" i="12"/>
  <c r="AG224" i="12"/>
  <c r="AI224" i="12"/>
  <c r="M20" i="14" l="1"/>
  <c r="M41" i="14"/>
  <c r="AK41" i="14"/>
  <c r="AK20" i="14"/>
  <c r="G224" i="12"/>
  <c r="I224" i="12" s="1"/>
  <c r="K224" i="12" s="1"/>
  <c r="M224" i="12" s="1"/>
  <c r="AE224" i="12"/>
  <c r="H224" i="12"/>
  <c r="J224" i="12" s="1"/>
  <c r="L224" i="12" s="1"/>
  <c r="AF224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AF10" i="13"/>
  <c r="AE10" i="13"/>
  <c r="G10" i="13"/>
  <c r="T10" i="14" a="1"/>
  <c r="U10" i="14" a="1"/>
  <c r="U10" i="14" l="1"/>
  <c r="T10" i="14"/>
  <c r="I10" i="13"/>
  <c r="J10" i="13"/>
  <c r="AE143" i="12"/>
  <c r="G143" i="12"/>
  <c r="I143" i="12" s="1"/>
  <c r="K143" i="12" s="1"/>
  <c r="AI143" i="12"/>
  <c r="AH143" i="12"/>
  <c r="AG143" i="12"/>
  <c r="AF143" i="12"/>
  <c r="H143" i="12"/>
  <c r="J143" i="12" s="1"/>
  <c r="V10" i="14" a="1"/>
  <c r="W10" i="14" a="1"/>
  <c r="V10" i="14" l="1"/>
  <c r="W10" i="14"/>
  <c r="AF10" i="14"/>
  <c r="H10" i="14"/>
  <c r="G10" i="14"/>
  <c r="AE10" i="14"/>
  <c r="K10" i="13"/>
  <c r="AH163" i="13"/>
  <c r="AI163" i="13"/>
  <c r="AG163" i="13"/>
  <c r="AF162" i="12"/>
  <c r="J162" i="12"/>
  <c r="AH162" i="12"/>
  <c r="AI162" i="12"/>
  <c r="AE162" i="12"/>
  <c r="G162" i="12"/>
  <c r="I162" i="12" s="1"/>
  <c r="K162" i="12" s="1"/>
  <c r="M162" i="12" s="1"/>
  <c r="AG162" i="12"/>
  <c r="X10" i="14" a="1"/>
  <c r="X10" i="14" l="1"/>
  <c r="I10" i="14"/>
  <c r="AG10" i="14"/>
  <c r="AH10" i="14"/>
  <c r="J10" i="14"/>
  <c r="AF163" i="13"/>
  <c r="H163" i="13"/>
  <c r="AE163" i="13"/>
  <c r="G163" i="13"/>
  <c r="T164" i="14" a="1"/>
  <c r="U164" i="14" a="1"/>
  <c r="T164" i="14" l="1"/>
  <c r="U164" i="14"/>
  <c r="I163" i="13"/>
  <c r="J163" i="13"/>
  <c r="AI10" i="14"/>
  <c r="K10" i="14"/>
  <c r="V164" i="14" a="1"/>
  <c r="W164" i="14" a="1"/>
  <c r="W164" i="14" l="1"/>
  <c r="AH164" i="14" s="1"/>
  <c r="V164" i="14"/>
  <c r="AG164" i="14" s="1"/>
  <c r="H164" i="14"/>
  <c r="AF164" i="14"/>
  <c r="G164" i="14"/>
  <c r="AE164" i="14"/>
  <c r="K163" i="13"/>
  <c r="X164" i="14" a="1"/>
  <c r="I164" i="14" l="1"/>
  <c r="J164" i="14"/>
  <c r="X164" i="14"/>
  <c r="AI164" i="14" s="1"/>
  <c r="M163" i="13"/>
  <c r="K164" i="14" l="1"/>
  <c r="AH105" i="14"/>
  <c r="AG105" i="14"/>
  <c r="AF105" i="14"/>
  <c r="H105" i="14"/>
  <c r="AE105" i="14"/>
  <c r="G105" i="14"/>
  <c r="I105" i="14" l="1"/>
  <c r="AI105" i="14"/>
  <c r="AJ105" i="14"/>
  <c r="J105" i="14"/>
  <c r="K105" i="14" l="1"/>
  <c r="AK105" i="14"/>
  <c r="L105" i="14"/>
  <c r="M105" i="14" l="1"/>
  <c r="Z159" i="10" l="1" a="1"/>
  <c r="W140" i="7" a="1"/>
  <c r="Z105" i="10" a="1"/>
  <c r="W137" i="7" a="1"/>
  <c r="W190" i="10" a="1"/>
  <c r="Y65" i="9" a="1"/>
  <c r="X74" i="9" a="1"/>
  <c r="U48" i="7" a="1"/>
  <c r="V99" i="7" a="1"/>
  <c r="Y99" i="10" a="1"/>
  <c r="X24" i="10" a="1"/>
  <c r="V162" i="7" a="1"/>
  <c r="W57" i="10" a="1"/>
  <c r="Z156" i="7" a="1"/>
  <c r="W8" i="7" a="1"/>
  <c r="U144" i="7" a="1"/>
  <c r="X69" i="9" a="1"/>
  <c r="V151" i="7" a="1"/>
  <c r="X146" i="7" a="1"/>
  <c r="V134" i="10" a="1"/>
  <c r="T21" i="10" a="1"/>
  <c r="V24" i="10" a="1"/>
  <c r="V123" i="7" a="1"/>
  <c r="W73" i="7" a="1"/>
  <c r="T102" i="7" a="1"/>
  <c r="W85" i="7" a="1"/>
  <c r="V57" i="10" a="1"/>
  <c r="U106" i="7" a="1"/>
  <c r="V114" i="7" a="1"/>
  <c r="X39" i="10" a="1"/>
  <c r="W66" i="7" a="1"/>
  <c r="V92" i="10" a="1"/>
  <c r="U72" i="7" a="1"/>
  <c r="Z39" i="7" a="1"/>
  <c r="W75" i="7" a="1"/>
  <c r="U18" i="10" a="1"/>
  <c r="U74" i="9" a="1"/>
  <c r="Z186" i="10" a="1"/>
  <c r="V164" i="7" a="1"/>
  <c r="T17" i="7" a="1"/>
  <c r="U33" i="7" a="1"/>
  <c r="V41" i="7" a="1"/>
  <c r="U171" i="7" a="1"/>
  <c r="T76" i="7" a="1"/>
  <c r="Y88" i="10" a="1"/>
  <c r="U21" i="10" a="1"/>
  <c r="Z97" i="10" a="1"/>
  <c r="Z172" i="7" a="1"/>
  <c r="Y82" i="7" a="1"/>
  <c r="X94" i="7" a="1"/>
  <c r="X140" i="7" a="1"/>
  <c r="Z85" i="7" a="1"/>
  <c r="X56" i="10" a="1"/>
  <c r="Z28" i="10" a="1"/>
  <c r="V104" i="7" a="1"/>
  <c r="U127" i="10" a="1"/>
  <c r="Y111" i="7" a="1"/>
  <c r="Z187" i="11" a="1"/>
  <c r="Z151" i="10" a="1"/>
  <c r="Y125" i="10" a="1"/>
  <c r="U79" i="7" a="1"/>
  <c r="X145" i="7" a="1"/>
  <c r="Y119" i="10" a="1"/>
  <c r="Z80" i="10" a="1"/>
  <c r="U161" i="10" a="1"/>
  <c r="X35" i="7" a="1"/>
  <c r="Y33" i="10" a="1"/>
  <c r="V54" i="7" a="1"/>
  <c r="Z13" i="10" a="1"/>
  <c r="V187" i="10" a="1"/>
  <c r="V117" i="7" a="1"/>
  <c r="Y137" i="7" a="1"/>
  <c r="U102" i="10" a="1"/>
  <c r="W62" i="11" a="1"/>
  <c r="Z171" i="7" a="1"/>
  <c r="W159" i="10" a="1"/>
  <c r="X102" i="7" a="1"/>
  <c r="T133" i="10" a="1"/>
  <c r="W163" i="7" a="1"/>
  <c r="X184" i="10" a="1"/>
  <c r="T18" i="7" a="1"/>
  <c r="Y39" i="10" a="1"/>
  <c r="T183" i="10" a="1"/>
  <c r="Y29" i="7" a="1"/>
  <c r="X166" i="10" a="1"/>
  <c r="T67" i="7" a="1"/>
  <c r="U8" i="10" a="1"/>
  <c r="T87" i="7" a="1"/>
  <c r="U80" i="10" a="1"/>
  <c r="W152" i="7" a="1"/>
  <c r="V145" i="10" a="1"/>
  <c r="W112" i="7" a="1"/>
  <c r="Z92" i="10" a="1"/>
  <c r="X21" i="10" a="1"/>
  <c r="Y24" i="10" a="1"/>
  <c r="Y57" i="10" a="1"/>
  <c r="W88" i="10" a="1"/>
  <c r="W131" i="7" a="1"/>
  <c r="W88" i="7" a="1"/>
  <c r="X52" i="10" a="1"/>
  <c r="W58" i="7" a="1"/>
  <c r="X9" i="7" a="1"/>
  <c r="W121" i="7" a="1"/>
  <c r="V56" i="10" a="1"/>
  <c r="T88" i="10" a="1"/>
  <c r="X154" i="7" a="1"/>
  <c r="W122" i="7" a="1"/>
  <c r="X176" i="10" a="1"/>
  <c r="X111" i="10" a="1"/>
  <c r="Y39" i="7" a="1"/>
  <c r="U163" i="10" a="1"/>
  <c r="X98" i="7" a="1"/>
  <c r="T16" i="7" a="1"/>
  <c r="Z164" i="10" a="1"/>
  <c r="U86" i="7" a="1"/>
  <c r="V97" i="7" a="1"/>
  <c r="V133" i="10" a="1"/>
  <c r="U138" i="10" a="1"/>
  <c r="Z87" i="10" a="1"/>
  <c r="Z113" i="10" a="1"/>
  <c r="V52" i="10" a="1"/>
  <c r="V162" i="10" a="1"/>
  <c r="X25" i="10" a="1"/>
  <c r="V181" i="10" a="1"/>
  <c r="V58" i="7" a="1"/>
  <c r="W42" i="7" a="1"/>
  <c r="V143" i="7" a="1"/>
  <c r="T26" i="10" a="1"/>
  <c r="W22" i="10" a="1"/>
  <c r="T100" i="7" a="1"/>
  <c r="Z28" i="7" a="1"/>
  <c r="V161" i="10" a="1"/>
  <c r="X117" i="10" a="1"/>
  <c r="V86" i="7" a="1"/>
  <c r="T13" i="10" a="1"/>
  <c r="V146" i="7" a="1"/>
  <c r="Z9" i="7" a="1"/>
  <c r="X128" i="10" a="1"/>
  <c r="T154" i="10" a="1"/>
  <c r="Z133" i="10" a="1"/>
  <c r="V55" i="10" a="1"/>
  <c r="U123" i="7" a="1"/>
  <c r="U82" i="7" a="1"/>
  <c r="Y70" i="7" a="1"/>
  <c r="Z23" i="7" a="1"/>
  <c r="Y182" i="10" a="1"/>
  <c r="W148" i="7" a="1"/>
  <c r="X32" i="7" a="1"/>
  <c r="T136" i="10" a="1"/>
  <c r="T11" i="7" a="1"/>
  <c r="X165" i="7" a="1"/>
  <c r="T137" i="10" a="1"/>
  <c r="T176" i="10" a="1"/>
  <c r="X123" i="7" a="1"/>
  <c r="Y35" i="7" a="1"/>
  <c r="T155" i="7" a="1"/>
  <c r="X50" i="10" a="1"/>
  <c r="U130" i="7" a="1"/>
  <c r="V159" i="10" a="1"/>
  <c r="X18" i="7" a="1"/>
  <c r="W74" i="7" a="1"/>
  <c r="X173" i="10" a="1"/>
  <c r="U43" i="10" a="1"/>
  <c r="Y184" i="10" a="1"/>
  <c r="X53" i="9" a="1"/>
  <c r="T131" i="10" a="1"/>
  <c r="U65" i="9" a="1"/>
  <c r="T163" i="7" a="1"/>
  <c r="X127" i="10" a="1"/>
  <c r="Y67" i="9" a="1"/>
  <c r="W171" i="10" a="1"/>
  <c r="V130" i="7" a="1"/>
  <c r="Y169" i="10" a="1"/>
  <c r="T56" i="9" a="1"/>
  <c r="T150" i="10" a="1"/>
  <c r="Y62" i="9" a="1"/>
  <c r="U118" i="7" a="1"/>
  <c r="Z135" i="7" a="1"/>
  <c r="Z117" i="7" a="1"/>
  <c r="V43" i="10" a="1"/>
  <c r="W167" i="10" a="1"/>
  <c r="X10" i="7" a="1"/>
  <c r="T69" i="9" a="1"/>
  <c r="X122" i="10" a="1"/>
  <c r="Z110" i="10" a="1"/>
  <c r="U84" i="7" a="1"/>
  <c r="T72" i="7" a="1"/>
  <c r="Z120" i="10" a="1"/>
  <c r="T177" i="10" a="1"/>
  <c r="X160" i="11" a="1"/>
  <c r="X150" i="10" a="1"/>
  <c r="W130" i="10" a="1"/>
  <c r="T28" i="7" a="1"/>
  <c r="U141" i="7" a="1"/>
  <c r="W154" i="10" a="1"/>
  <c r="X109" i="10" a="1"/>
  <c r="X161" i="7" a="1"/>
  <c r="U131" i="10" a="1"/>
  <c r="Y175" i="7" a="1"/>
  <c r="V46" i="7" a="1"/>
  <c r="Z168" i="7" a="1"/>
  <c r="W157" i="7" a="1"/>
  <c r="Y190" i="10" a="1"/>
  <c r="T172" i="10" a="1"/>
  <c r="T109" i="10" a="1"/>
  <c r="Y20" i="10" a="1"/>
  <c r="W55" i="7" a="1"/>
  <c r="W103" i="7" a="1"/>
  <c r="T110" i="7" a="1"/>
  <c r="U141" i="13" a="1"/>
  <c r="V138" i="7" a="1"/>
  <c r="V175" i="10" a="1"/>
  <c r="Z72" i="9" a="1"/>
  <c r="Y40" i="7" a="1"/>
  <c r="W43" i="7" a="1"/>
  <c r="W18" i="10" a="1"/>
  <c r="W185" i="10" a="1"/>
  <c r="V98" i="7" a="1"/>
  <c r="Z80" i="7" a="1"/>
  <c r="Y56" i="12" a="1"/>
  <c r="T127" i="7" a="1"/>
  <c r="U102" i="7" a="1"/>
  <c r="V188" i="10" a="1"/>
  <c r="W27" i="7" a="1"/>
  <c r="U60" i="7" a="1"/>
  <c r="X181" i="10" a="1"/>
  <c r="W96" i="10" a="1"/>
  <c r="U40" i="10" a="1"/>
  <c r="X51" i="10" a="1"/>
  <c r="Z189" i="10" a="1"/>
  <c r="T152" i="10" a="1"/>
  <c r="X31" i="7" a="1"/>
  <c r="V70" i="9" a="1"/>
  <c r="U93" i="7" a="1"/>
  <c r="T143" i="7" a="1"/>
  <c r="Y107" i="10" a="1"/>
  <c r="U34" i="7" a="1"/>
  <c r="T151" i="7" a="1"/>
  <c r="Y84" i="7" a="1"/>
  <c r="U98" i="7" a="1"/>
  <c r="Z124" i="7" a="1"/>
  <c r="X60" i="7" a="1"/>
  <c r="T73" i="7" a="1"/>
  <c r="U131" i="7" a="1"/>
  <c r="X68" i="9" a="1"/>
  <c r="V53" i="9" a="1"/>
  <c r="W32" i="7" a="1"/>
  <c r="Y11" i="10" a="1"/>
  <c r="U126" i="7" a="1"/>
  <c r="V153" i="7" a="1"/>
  <c r="X69" i="7" a="1"/>
  <c r="W22" i="7" a="1"/>
  <c r="U107" i="10" a="1"/>
  <c r="X141" i="10" a="1"/>
  <c r="W123" i="7" a="1"/>
  <c r="U166" i="7" a="1"/>
  <c r="X170" i="7" a="1"/>
  <c r="X30" i="11" a="1"/>
  <c r="W155" i="7" a="1"/>
  <c r="W24" i="10" a="1"/>
  <c r="W44" i="10" a="1"/>
  <c r="U145" i="10" a="1"/>
  <c r="Y176" i="10" a="1"/>
  <c r="V180" i="10" a="1"/>
  <c r="V155" i="10" a="1"/>
  <c r="X177" i="10" a="1"/>
  <c r="W116" i="7" a="1"/>
  <c r="W93" i="7" a="1"/>
  <c r="Z198" i="10" a="1"/>
  <c r="U115" i="7" a="1"/>
  <c r="T179" i="10" a="1"/>
  <c r="T103" i="7" a="1"/>
  <c r="U180" i="10" a="1"/>
  <c r="X160" i="7" a="1"/>
  <c r="X22" i="10" a="1"/>
  <c r="V114" i="10" a="1"/>
  <c r="T119" i="10" a="1"/>
  <c r="T69" i="7" a="1"/>
  <c r="T121" i="7" a="1"/>
  <c r="T34" i="10" a="1"/>
  <c r="U114" i="10" a="1"/>
  <c r="U162" i="10" a="1"/>
  <c r="W29" i="7" a="1"/>
  <c r="W165" i="7" a="1"/>
  <c r="W21" i="7" a="1"/>
  <c r="W120" i="7" a="1"/>
  <c r="X58" i="9" a="1"/>
  <c r="X139" i="10" a="1"/>
  <c r="V127" i="10" a="1"/>
  <c r="W144" i="7" a="1"/>
  <c r="V137" i="7" a="1"/>
  <c r="W125" i="7" a="1"/>
  <c r="U138" i="7" a="1"/>
  <c r="T119" i="7" a="1"/>
  <c r="W170" i="7" a="1"/>
  <c r="T145" i="10" a="1"/>
  <c r="W191" i="10" a="1"/>
  <c r="T154" i="7" a="1"/>
  <c r="X103" i="10" a="1"/>
  <c r="W173" i="10" a="1"/>
  <c r="Y130" i="10" a="1"/>
  <c r="W36" i="7" a="1"/>
  <c r="T184" i="10" a="1"/>
  <c r="Z149" i="10" a="1"/>
  <c r="U101" i="7" a="1"/>
  <c r="Z11" i="7" a="1"/>
  <c r="Y171" i="7" a="1"/>
  <c r="T126" i="10" a="1"/>
  <c r="V119" i="10" a="1"/>
  <c r="V82" i="7" a="1"/>
  <c r="W150" i="7" a="1"/>
  <c r="X170" i="10" a="1"/>
  <c r="U113" i="7" a="1"/>
  <c r="Z30" i="11" a="1"/>
  <c r="Z115" i="7" a="1"/>
  <c r="Y31" i="7" a="1"/>
  <c r="T20" i="10" a="1"/>
  <c r="U33" i="10" a="1"/>
  <c r="Z109" i="10" a="1"/>
  <c r="U57" i="7" a="1"/>
  <c r="Y127" i="10" a="1"/>
  <c r="Y67" i="7" a="1"/>
  <c r="U47" i="7" a="1"/>
  <c r="Z140" i="10" a="1"/>
  <c r="T42" i="7" a="1"/>
  <c r="Z192" i="10" a="1"/>
  <c r="T161" i="10" a="1"/>
  <c r="U159" i="10" a="1"/>
  <c r="V188" i="13" a="1"/>
  <c r="U100" i="10" a="1"/>
  <c r="Y8" i="7" a="1"/>
  <c r="V107" i="10" a="1"/>
  <c r="V19" i="7" a="1"/>
  <c r="W138" i="10" a="1"/>
  <c r="U20" i="10" a="1"/>
  <c r="V44" i="7" a="1"/>
  <c r="Y44" i="10" a="1"/>
  <c r="W149" i="10" a="1"/>
  <c r="Y113" i="7" a="1"/>
  <c r="T35" i="7" a="1"/>
  <c r="T151" i="10" a="1"/>
  <c r="V62" i="10" a="1"/>
  <c r="W11" i="10" a="1"/>
  <c r="Z166" i="7" a="1"/>
  <c r="X74" i="7" a="1"/>
  <c r="V23" i="7" a="1"/>
  <c r="V81" i="7" a="1"/>
  <c r="U56" i="7" a="1"/>
  <c r="V191" i="10" a="1"/>
  <c r="Y52" i="7" a="1"/>
  <c r="U146" i="10" a="1"/>
  <c r="X187" i="10" a="1"/>
  <c r="T188" i="13" a="1"/>
  <c r="W70" i="9" a="1"/>
  <c r="T18" i="10" a="1"/>
  <c r="U90" i="7" a="1"/>
  <c r="T14" i="10" a="1"/>
  <c r="U155" i="10" a="1"/>
  <c r="X141" i="7" a="1"/>
  <c r="W95" i="10" a="1"/>
  <c r="T37" i="10" a="1"/>
  <c r="Y90" i="11" a="1"/>
  <c r="T146" i="7" a="1"/>
  <c r="V106" i="10" a="1"/>
  <c r="W40" i="7" a="1"/>
  <c r="W58" i="9" a="1"/>
  <c r="U53" i="10" a="1"/>
  <c r="T138" i="7" a="1"/>
  <c r="T55" i="9" a="1"/>
  <c r="V76" i="10" a="1"/>
  <c r="Y51" i="10" a="1"/>
  <c r="Z187" i="10" a="1"/>
  <c r="Y129" i="10" a="1"/>
  <c r="T84" i="7" a="1"/>
  <c r="X81" i="7" a="1"/>
  <c r="X55" i="10" a="1"/>
  <c r="V118" i="10" a="1"/>
  <c r="Y25" i="10" a="1"/>
  <c r="U9" i="10" a="1"/>
  <c r="Z163" i="7" a="1"/>
  <c r="X120" i="10" a="1"/>
  <c r="U139" i="10" a="1"/>
  <c r="U172" i="7" a="1"/>
  <c r="T58" i="7" a="1"/>
  <c r="V160" i="7" a="1"/>
  <c r="T101" i="10" a="1"/>
  <c r="U136" i="10" a="1"/>
  <c r="V121" i="7" a="1"/>
  <c r="V32" i="7" a="1"/>
  <c r="Y125" i="7" a="1"/>
  <c r="Y141" i="10" a="1"/>
  <c r="Y98" i="10" a="1"/>
  <c r="Y118" i="7" a="1"/>
  <c r="Y156" i="7" a="1"/>
  <c r="V40" i="7" a="1"/>
  <c r="X104" i="10" a="1"/>
  <c r="X126" i="7" a="1"/>
  <c r="X28" i="10" a="1"/>
  <c r="T37" i="7" a="1"/>
  <c r="T11" i="10" a="1"/>
  <c r="X47" i="10" a="1"/>
  <c r="U57" i="10" a="1"/>
  <c r="X72" i="10" a="1"/>
  <c r="W46" i="10" a="1"/>
  <c r="V163" i="7" a="1"/>
  <c r="W126" i="10" a="1"/>
  <c r="W106" i="10" a="1"/>
  <c r="Y171" i="10" a="1"/>
  <c r="W179" i="10" a="1"/>
  <c r="Y193" i="10" a="1"/>
  <c r="Z146" i="10" a="1"/>
  <c r="V76" i="7" a="1"/>
  <c r="T98" i="7" a="1"/>
  <c r="V175" i="7" a="1"/>
  <c r="X54" i="7" a="1"/>
  <c r="Z179" i="10" a="1"/>
  <c r="T22" i="7" a="1"/>
  <c r="W179" i="11" a="1"/>
  <c r="Y54" i="7" a="1"/>
  <c r="X40" i="10" a="1"/>
  <c r="X30" i="7" a="1"/>
  <c r="Y48" i="10" a="1"/>
  <c r="W39" i="10" a="1"/>
  <c r="U167" i="10" a="1"/>
  <c r="U99" i="7" a="1"/>
  <c r="Y200" i="11" a="1"/>
  <c r="X96" i="7" a="1"/>
  <c r="Z148" i="7" a="1"/>
  <c r="U122" i="10" a="1"/>
  <c r="Y34" i="10" a="1"/>
  <c r="V104" i="10" a="1"/>
  <c r="Z40" i="7" a="1"/>
  <c r="T185" i="10" a="1"/>
  <c r="X148" i="7" a="1"/>
  <c r="Y143" i="7" a="1"/>
  <c r="Y122" i="10" a="1"/>
  <c r="V60" i="9" a="1"/>
  <c r="X189" i="10" a="1"/>
  <c r="T189" i="10" a="1"/>
  <c r="T60" i="9" a="1"/>
  <c r="U91" i="7" a="1"/>
  <c r="Z103" i="7" a="1"/>
  <c r="U154" i="10" a="1"/>
  <c r="Z166" i="10" a="1"/>
  <c r="V21" i="7" a="1"/>
  <c r="Z54" i="7" a="1"/>
  <c r="T113" i="10" a="1"/>
  <c r="Y166" i="11" a="1"/>
  <c r="T165" i="10" a="1"/>
  <c r="W102" i="10" a="1"/>
  <c r="T44" i="7" a="1"/>
  <c r="W142" i="7" a="1"/>
  <c r="W99" i="7" a="1"/>
  <c r="Z72" i="10" a="1"/>
  <c r="V18" i="7" a="1"/>
  <c r="W70" i="7" a="1"/>
  <c r="V105" i="10" a="1"/>
  <c r="V88" i="7" a="1"/>
  <c r="Y128" i="11" a="1"/>
  <c r="Z197" i="11" a="1"/>
  <c r="W108" i="10" a="1"/>
  <c r="Y103" i="10" a="1"/>
  <c r="T123" i="10" a="1"/>
  <c r="V28" i="10" a="1"/>
  <c r="V195" i="10" a="1"/>
  <c r="W144" i="10" a="1"/>
  <c r="T85" i="7" a="1"/>
  <c r="W35" i="7" a="1"/>
  <c r="U97" i="7" a="1"/>
  <c r="Z11" i="10" a="1"/>
  <c r="Y18" i="7" a="1"/>
  <c r="T97" i="10" a="1"/>
  <c r="Y132" i="10" a="1"/>
  <c r="Z158" i="7" a="1"/>
  <c r="Y215" i="11" a="1"/>
  <c r="Z46" i="10" a="1"/>
  <c r="Y172" i="10" a="1"/>
  <c r="Z45" i="11" a="1"/>
  <c r="V94" i="7" a="1"/>
  <c r="T98" i="10" a="1"/>
  <c r="T134" i="10" a="1"/>
  <c r="Y78" i="7" a="1"/>
  <c r="W87" i="7" a="1"/>
  <c r="U148" i="7" a="1"/>
  <c r="X191" i="10" a="1"/>
  <c r="Y152" i="7" a="1"/>
  <c r="X28" i="7" a="1"/>
  <c r="V33" i="10" a="1"/>
  <c r="U130" i="10" a="1"/>
  <c r="W10" i="7" a="1"/>
  <c r="T162" i="10" a="1"/>
  <c r="X124" i="7" a="1"/>
  <c r="W40" i="10" a="1"/>
  <c r="X116" i="7" a="1"/>
  <c r="Y166" i="10" a="1"/>
  <c r="Z48" i="10" a="1"/>
  <c r="Y138" i="7" a="1"/>
  <c r="T146" i="10" a="1"/>
  <c r="Z84" i="7" a="1"/>
  <c r="W113" i="10" a="1"/>
  <c r="U191" i="10" a="1"/>
  <c r="V184" i="10" a="1"/>
  <c r="Z90" i="7" a="1"/>
  <c r="T132" i="7" a="1"/>
  <c r="W132" i="7" a="1"/>
  <c r="Y72" i="7" a="1"/>
  <c r="V22" i="10" a="1"/>
  <c r="W156" i="7" a="1"/>
  <c r="Z144" i="10" a="1"/>
  <c r="X113" i="7" a="1"/>
  <c r="T68" i="9" a="1"/>
  <c r="V51" i="10" a="1"/>
  <c r="X162" i="7" a="1"/>
  <c r="U34" i="10" a="1"/>
  <c r="Y58" i="7" a="1"/>
  <c r="U137" i="10" a="1"/>
  <c r="Z17" i="7" a="1"/>
  <c r="U128" i="10" a="1"/>
  <c r="U190" i="10" a="1"/>
  <c r="X36" i="7" a="1"/>
  <c r="W111" i="7" a="1"/>
  <c r="Y76" i="10" a="1"/>
  <c r="U45" i="7" a="1"/>
  <c r="Y56" i="11" a="1"/>
  <c r="Z111" i="7" a="1"/>
  <c r="T175" i="10" a="1"/>
  <c r="T36" i="7" a="1"/>
  <c r="X37" i="7" a="1"/>
  <c r="W53" i="10" a="1"/>
  <c r="T120" i="7" a="1"/>
  <c r="X136" i="7" a="1"/>
  <c r="T136" i="7" a="1"/>
  <c r="T116" i="7" a="1"/>
  <c r="T102" i="10" a="1"/>
  <c r="T65" i="7" a="1"/>
  <c r="Z147" i="11" a="1"/>
  <c r="T105" i="7" a="1"/>
  <c r="V103" i="7" a="1"/>
  <c r="T132" i="10" a="1"/>
  <c r="T54" i="9" a="1"/>
  <c r="X46" i="7" a="1"/>
  <c r="V105" i="7" a="1"/>
  <c r="Y11" i="7" a="1"/>
  <c r="X95" i="10" a="1"/>
  <c r="Y122" i="7" a="1"/>
  <c r="U38" i="7" a="1"/>
  <c r="Z62" i="9" a="1"/>
  <c r="T191" i="10" a="1"/>
  <c r="U11" i="10" a="1"/>
  <c r="W17" i="7" a="1"/>
  <c r="X179" i="10" a="1"/>
  <c r="Z21" i="7" a="1"/>
  <c r="Z78" i="7" a="1"/>
  <c r="U112" i="7" a="1"/>
  <c r="X67" i="9" a="1"/>
  <c r="T125" i="10" a="1"/>
  <c r="V56" i="12" a="1"/>
  <c r="V43" i="7" a="1"/>
  <c r="U103" i="10" a="1"/>
  <c r="V141" i="7" a="1"/>
  <c r="X135" i="10" a="1"/>
  <c r="U97" i="10" a="1"/>
  <c r="Y147" i="7" a="1"/>
  <c r="T127" i="10" a="1"/>
  <c r="V100" i="7" a="1"/>
  <c r="Z128" i="7" a="1"/>
  <c r="T32" i="10" a="1"/>
  <c r="V52" i="7" a="1"/>
  <c r="V30" i="7" a="1"/>
  <c r="V120" i="7" a="1"/>
  <c r="Y169" i="7" a="1"/>
  <c r="Z83" i="7" a="1"/>
  <c r="U80" i="7" a="1"/>
  <c r="X34" i="7" a="1"/>
  <c r="W111" i="10" a="1"/>
  <c r="X123" i="10" a="1"/>
  <c r="Z122" i="7" a="1"/>
  <c r="V176" i="10" a="1"/>
  <c r="Z47" i="10" a="1"/>
  <c r="W188" i="13" a="1"/>
  <c r="Y192" i="10" a="1"/>
  <c r="X11" i="7" a="1"/>
  <c r="T171" i="10" a="1"/>
  <c r="U125" i="10" a="1"/>
  <c r="Y37" i="10" a="1"/>
  <c r="T195" i="10" a="1"/>
  <c r="X158" i="7" a="1"/>
  <c r="Z38" i="7" a="1"/>
  <c r="W100" i="10" a="1"/>
  <c r="U44" i="7" a="1"/>
  <c r="V20" i="7" a="1"/>
  <c r="Y141" i="7" a="1"/>
  <c r="X175" i="7" a="1"/>
  <c r="W72" i="7" a="1"/>
  <c r="U8" i="7" a="1"/>
  <c r="V50" i="10" a="1"/>
  <c r="X112" i="10" a="1"/>
  <c r="W119" i="7" a="1"/>
  <c r="T13" i="7" a="1"/>
  <c r="Y96" i="7" a="1"/>
  <c r="Y167" i="7" a="1"/>
  <c r="W39" i="7" a="1"/>
  <c r="Z94" i="10" a="1"/>
  <c r="V109" i="10" a="1"/>
  <c r="V48" i="10" a="1"/>
  <c r="X143" i="7" a="1"/>
  <c r="Z123" i="7" a="1"/>
  <c r="U104" i="7" a="1"/>
  <c r="X150" i="7" a="1"/>
  <c r="U169" i="7" a="1"/>
  <c r="U166" i="10" a="1"/>
  <c r="X142" i="7" a="1"/>
  <c r="V13" i="10" a="1"/>
  <c r="U76" i="7" a="1"/>
  <c r="V120" i="10" a="1"/>
  <c r="U149" i="7" a="1"/>
  <c r="X125" i="7" a="1"/>
  <c r="Y41" i="7" a="1"/>
  <c r="U156" i="7" a="1"/>
  <c r="T45" i="10" a="1"/>
  <c r="X169" i="7" a="1"/>
  <c r="U99" i="10" a="1"/>
  <c r="U46" i="10" a="1"/>
  <c r="Z10" i="10" a="1"/>
  <c r="X182" i="11" a="1"/>
  <c r="X8" i="7" a="1"/>
  <c r="T115" i="10" a="1"/>
  <c r="V156" i="7" a="1"/>
  <c r="Z162" i="7" a="1"/>
  <c r="U29" i="7" a="1"/>
  <c r="Y179" i="10" a="1"/>
  <c r="U109" i="7" a="1"/>
  <c r="W84" i="7" a="1"/>
  <c r="W161" i="7" a="1"/>
  <c r="W107" i="7" a="1"/>
  <c r="V49" i="10" a="1"/>
  <c r="Z111" i="10" a="1"/>
  <c r="U170" i="10" a="1"/>
  <c r="Z24" i="10" a="1"/>
  <c r="T97" i="7" a="1"/>
  <c r="U23" i="7" a="1"/>
  <c r="W19" i="7" a="1"/>
  <c r="V14" i="7" a="1"/>
  <c r="Z149" i="11" a="1"/>
  <c r="Z182" i="10" a="1"/>
  <c r="Z117" i="10" a="1"/>
  <c r="Y28" i="10" a="1"/>
  <c r="U150" i="7" a="1"/>
  <c r="W97" i="10" a="1"/>
  <c r="Z136" i="7" a="1"/>
  <c r="V12" i="7" a="1"/>
  <c r="T144" i="7" a="1"/>
  <c r="T186" i="10" a="1"/>
  <c r="V112" i="7" a="1"/>
  <c r="X106" i="10" a="1"/>
  <c r="W146" i="10" a="1"/>
  <c r="X41" i="10" a="1"/>
  <c r="U98" i="10" a="1"/>
  <c r="V47" i="7" a="1"/>
  <c r="T148" i="7" a="1"/>
  <c r="T141" i="7" a="1"/>
  <c r="U114" i="7" a="1"/>
  <c r="V134" i="7" a="1"/>
  <c r="W69" i="9" a="1"/>
  <c r="T141" i="10" a="1"/>
  <c r="Y108" i="7" a="1"/>
  <c r="Y189" i="10" a="1"/>
  <c r="Y63" i="7" a="1"/>
  <c r="Y74" i="9" a="1"/>
  <c r="T133" i="7" a="1"/>
  <c r="U127" i="7" a="1"/>
  <c r="X65" i="9" a="1"/>
  <c r="W160" i="7" a="1"/>
  <c r="U195" i="10" a="1"/>
  <c r="X168" i="10" a="1"/>
  <c r="Y151" i="7" a="1"/>
  <c r="U109" i="10" a="1"/>
  <c r="V179" i="10" a="1"/>
  <c r="Z103" i="10" a="1"/>
  <c r="V192" i="10" a="1"/>
  <c r="U159" i="7" a="1"/>
  <c r="Y88" i="7" a="1"/>
  <c r="T27" i="7" a="1"/>
  <c r="V46" i="10" a="1"/>
  <c r="X54" i="9" a="1"/>
  <c r="V90" i="7" a="1"/>
  <c r="W76" i="7" a="1"/>
  <c r="W9" i="7" a="1"/>
  <c r="V165" i="10" a="1"/>
  <c r="Z151" i="7" a="1"/>
  <c r="W135" i="10" a="1"/>
  <c r="W96" i="7" a="1"/>
  <c r="V23" i="10" a="1"/>
  <c r="Z25" i="10" a="1"/>
  <c r="T47" i="10" a="1"/>
  <c r="X151" i="11" a="1"/>
  <c r="T60" i="10" a="1"/>
  <c r="Y10" i="7" a="1"/>
  <c r="Y94" i="10" a="1"/>
  <c r="X114" i="7" a="1"/>
  <c r="V26" i="7" a="1"/>
  <c r="Z60" i="7" a="1"/>
  <c r="T130" i="10" a="1"/>
  <c r="Z104" i="7" a="1"/>
  <c r="U168" i="7" a="1"/>
  <c r="T128" i="7" a="1"/>
  <c r="T111" i="7" a="1"/>
  <c r="T180" i="10" a="1"/>
  <c r="Y195" i="10" a="1"/>
  <c r="T99" i="10" a="1"/>
  <c r="X192" i="10" a="1"/>
  <c r="V54" i="9" a="1"/>
  <c r="W139" i="10" a="1"/>
  <c r="U119" i="7" a="1"/>
  <c r="X101" i="7" a="1"/>
  <c r="X27" i="7" a="1"/>
  <c r="W153" i="7" a="1"/>
  <c r="T145" i="7" a="1"/>
  <c r="Y155" i="10" a="1"/>
  <c r="W30" i="11" a="1"/>
  <c r="V136" i="7" a="1"/>
  <c r="T190" i="10" a="1"/>
  <c r="V58" i="9" a="1"/>
  <c r="W101" i="10" a="1"/>
  <c r="Z32" i="7" a="1"/>
  <c r="Y106" i="10" a="1"/>
  <c r="W23" i="7" a="1"/>
  <c r="X147" i="7" a="1"/>
  <c r="V68" i="9" a="1"/>
  <c r="Y16" i="7" a="1"/>
  <c r="X167" i="7" a="1"/>
  <c r="X87" i="7" a="1"/>
  <c r="X92" i="10" a="1"/>
  <c r="T30" i="7" a="1"/>
  <c r="T12" i="7" a="1"/>
  <c r="W34" i="10" a="1"/>
  <c r="U158" i="7" a="1"/>
  <c r="W77" i="7" a="1"/>
  <c r="Z96" i="7" a="1"/>
  <c r="W113" i="7" a="1"/>
  <c r="T49" i="10" a="1"/>
  <c r="V16" i="7" a="1"/>
  <c r="V78" i="7" a="1"/>
  <c r="W147" i="10" a="1"/>
  <c r="Z142" i="10" a="1"/>
  <c r="U175" i="10" a="1"/>
  <c r="X79" i="7" a="1"/>
  <c r="Z98" i="10" a="1"/>
  <c r="W182" i="10" a="1"/>
  <c r="U118" i="10" a="1"/>
  <c r="Y133" i="7" a="1"/>
  <c r="T26" i="7" a="1"/>
  <c r="V169" i="10" a="1"/>
  <c r="W189" i="10" a="1"/>
  <c r="V65" i="7" a="1"/>
  <c r="W141" i="13" a="1"/>
  <c r="X151" i="7" a="1"/>
  <c r="X44" i="7" a="1"/>
  <c r="W151" i="7" a="1"/>
  <c r="V149" i="7" a="1"/>
  <c r="T67" i="9" a="1"/>
  <c r="V140" i="7" a="1"/>
  <c r="V163" i="10" a="1"/>
  <c r="Z167" i="10" a="1"/>
  <c r="U19" i="7" a="1"/>
  <c r="Y9" i="10" a="1"/>
  <c r="W124" i="7" a="1"/>
  <c r="Y77" i="7" a="1"/>
  <c r="X137" i="7" a="1"/>
  <c r="U154" i="7" a="1"/>
  <c r="Z188" i="11" a="1"/>
  <c r="U158" i="10" a="1"/>
  <c r="V87" i="7" a="1"/>
  <c r="Z92" i="7" a="1"/>
  <c r="U62" i="12" a="1"/>
  <c r="W83" i="10" a="1"/>
  <c r="U185" i="10" a="1"/>
  <c r="Y17" i="7" a="1"/>
  <c r="W172" i="10" a="1"/>
  <c r="U110" i="7" a="1"/>
  <c r="T28" i="10" a="1"/>
  <c r="X19" i="10" a="1"/>
  <c r="Y75" i="7" a="1"/>
  <c r="X124" i="10" a="1"/>
  <c r="U165" i="10" a="1"/>
  <c r="V97" i="10" a="1"/>
  <c r="T72" i="9" a="1"/>
  <c r="T108" i="10" a="1"/>
  <c r="U117" i="10" a="1"/>
  <c r="V170" i="7" a="1"/>
  <c r="W32" i="10" a="1"/>
  <c r="Y22" i="10" a="1"/>
  <c r="W114" i="10" a="1"/>
  <c r="W155" i="10" a="1"/>
  <c r="U153" i="10" a="1"/>
  <c r="X18" i="10" a="1"/>
  <c r="Z126" i="10" a="1"/>
  <c r="Z65" i="7" a="1"/>
  <c r="W44" i="7" a="1"/>
  <c r="X77" i="7" a="1"/>
  <c r="Z211" i="11" a="1"/>
  <c r="T173" i="10" a="1"/>
  <c r="X138" i="7" a="1"/>
  <c r="X70" i="9" a="1"/>
  <c r="Y28" i="7" a="1"/>
  <c r="W81" i="7" a="1"/>
  <c r="W26" i="7" a="1"/>
  <c r="U16" i="7" a="1"/>
  <c r="T169" i="10" a="1"/>
  <c r="Y137" i="10" a="1"/>
  <c r="Z114" i="7" a="1"/>
  <c r="Z8" i="7" a="1"/>
  <c r="X182" i="10" a="1"/>
  <c r="Y101" i="7" a="1"/>
  <c r="W181" i="10" a="1"/>
  <c r="V138" i="10" a="1"/>
  <c r="Z79" i="7" a="1"/>
  <c r="X76" i="7" a="1"/>
  <c r="X108" i="10" a="1"/>
  <c r="Z185" i="10" a="1"/>
  <c r="T129" i="7" a="1"/>
  <c r="T149" i="7" a="1"/>
  <c r="Z130" i="7" a="1"/>
  <c r="W127" i="7" a="1"/>
  <c r="U134" i="10" a="1"/>
  <c r="T59" i="7" a="1"/>
  <c r="T80" i="7" a="1"/>
  <c r="V150" i="7" a="1"/>
  <c r="T86" i="7" a="1"/>
  <c r="Z51" i="9" a="1"/>
  <c r="Z169" i="7" a="1"/>
  <c r="U188" i="13" a="1"/>
  <c r="X135" i="7" a="1"/>
  <c r="T171" i="7" a="1"/>
  <c r="U163" i="7" a="1"/>
  <c r="V136" i="10" a="1"/>
  <c r="Z155" i="10" a="1"/>
  <c r="Z89" i="7" a="1"/>
  <c r="Y10" i="10" a="1"/>
  <c r="Z68" i="9" a="1"/>
  <c r="Y115" i="7" a="1"/>
  <c r="T25" i="7" a="1"/>
  <c r="V117" i="10" a="1"/>
  <c r="T92" i="10" a="1"/>
  <c r="X114" i="10" a="1"/>
  <c r="U124" i="10" a="1"/>
  <c r="U147" i="10" a="1"/>
  <c r="Y95" i="10" a="1"/>
  <c r="V152" i="10" a="1"/>
  <c r="Y92" i="10" a="1"/>
  <c r="U173" i="10" a="1"/>
  <c r="X122" i="7" a="1"/>
  <c r="U73" i="7" a="1"/>
  <c r="Z133" i="7" a="1"/>
  <c r="W83" i="7" a="1"/>
  <c r="W133" i="10" a="1"/>
  <c r="V95" i="10" a="1"/>
  <c r="X149" i="7" a="1"/>
  <c r="Y27" i="7" a="1"/>
  <c r="Y115" i="11" a="1"/>
  <c r="X188" i="10" a="1"/>
  <c r="V73" i="7" a="1"/>
  <c r="X99" i="7" a="1"/>
  <c r="Z41" i="10" a="1"/>
  <c r="Z146" i="7" a="1"/>
  <c r="V154" i="7" a="1"/>
  <c r="T108" i="7" a="1"/>
  <c r="U72" i="10" a="1"/>
  <c r="U116" i="7" a="1"/>
  <c r="W159" i="7" a="1"/>
  <c r="U52" i="7" a="1"/>
  <c r="U35" i="7" a="1"/>
  <c r="X67" i="7" a="1"/>
  <c r="Y121" i="10" a="1"/>
  <c r="W152" i="10" a="1"/>
  <c r="V124" i="10" a="1"/>
  <c r="T9" i="10" a="1"/>
  <c r="W25" i="10" a="1"/>
  <c r="V141" i="13" a="1"/>
  <c r="Z154" i="7" a="1"/>
  <c r="X121" i="7" a="1"/>
  <c r="U134" i="7" a="1"/>
  <c r="Y26" i="11" a="1"/>
  <c r="T167" i="10" a="1"/>
  <c r="U22" i="10" a="1"/>
  <c r="T150" i="7" a="1"/>
  <c r="V108" i="7" a="1"/>
  <c r="Y142" i="10" a="1"/>
  <c r="Y159" i="7" a="1"/>
  <c r="V17" i="7" a="1"/>
  <c r="X141" i="13" a="1"/>
  <c r="T169" i="7" a="1"/>
  <c r="X62" i="12" a="1"/>
  <c r="Y72" i="10" a="1"/>
  <c r="T123" i="7" a="1"/>
  <c r="T72" i="10" a="1"/>
  <c r="Y186" i="10" a="1"/>
  <c r="W69" i="7" a="1"/>
  <c r="U198" i="10" a="1"/>
  <c r="W116" i="10" a="1"/>
  <c r="X138" i="10" a="1"/>
  <c r="V166" i="10" a="1"/>
  <c r="T15" i="7" a="1"/>
  <c r="V107" i="7" a="1"/>
  <c r="U111" i="7" a="1"/>
  <c r="V80" i="10" a="1"/>
  <c r="Y22" i="11" a="1"/>
  <c r="V147" i="10" a="1"/>
  <c r="W136" i="10" a="1"/>
  <c r="X163" i="7" a="1"/>
  <c r="W50" i="7" a="1"/>
  <c r="U77" i="7" a="1"/>
  <c r="U117" i="7" a="1"/>
  <c r="T198" i="10" a="1"/>
  <c r="U108" i="7" a="1"/>
  <c r="U123" i="10" a="1"/>
  <c r="T47" i="7" a="1"/>
  <c r="Y129" i="11" a="1"/>
  <c r="W115" i="10" a="1"/>
  <c r="U20" i="7" a="1"/>
  <c r="Z30" i="7" a="1"/>
  <c r="X56" i="12" a="1"/>
  <c r="U26" i="7" a="1"/>
  <c r="W175" i="10" a="1"/>
  <c r="V67" i="9" a="1"/>
  <c r="U87" i="7" a="1"/>
  <c r="V115" i="10" a="1"/>
  <c r="Y164" i="7" a="1"/>
  <c r="Y74" i="7" a="1"/>
  <c r="U175" i="7" a="1"/>
  <c r="W94" i="7" a="1"/>
  <c r="V186" i="10" a="1"/>
  <c r="X83" i="7" a="1"/>
  <c r="Y188" i="10" a="1"/>
  <c r="U162" i="7" a="1"/>
  <c r="Z56" i="12" a="1"/>
  <c r="U32" i="10" a="1"/>
  <c r="U132" i="10" a="1"/>
  <c r="Y109" i="7" a="1"/>
  <c r="W30" i="7" a="1"/>
  <c r="Z39" i="10" a="1"/>
  <c r="Y158" i="10" a="1"/>
  <c r="Z27" i="7" a="1"/>
  <c r="U193" i="10" a="1"/>
  <c r="X151" i="10" a="1"/>
  <c r="Y32" i="10" a="1"/>
  <c r="Y62" i="10" a="1"/>
  <c r="Z130" i="10" a="1"/>
  <c r="W23" i="10" a="1"/>
  <c r="V8" i="10" a="1"/>
  <c r="X132" i="10" a="1"/>
  <c r="V110" i="7" a="1"/>
  <c r="V158" i="7" a="1"/>
  <c r="U47" i="10" a="1"/>
  <c r="T128" i="10" a="1"/>
  <c r="W86" i="7" a="1"/>
  <c r="W124" i="10" a="1"/>
  <c r="V148" i="10" a="1"/>
  <c r="T116" i="10" a="1"/>
  <c r="X25" i="7" a="1"/>
  <c r="Y128" i="7" a="1"/>
  <c r="Y46" i="10" a="1"/>
  <c r="X16" i="7" a="1"/>
  <c r="T99" i="7" a="1"/>
  <c r="U60" i="9" a="1"/>
  <c r="X42" i="7" a="1"/>
  <c r="W131" i="10" a="1"/>
  <c r="V72" i="7" a="1"/>
  <c r="X95" i="7" a="1"/>
  <c r="Y76" i="7" a="1"/>
  <c r="X73" i="7" a="1"/>
  <c r="U146" i="7" a="1"/>
  <c r="Y157" i="7" a="1"/>
  <c r="Z20" i="7" a="1"/>
  <c r="Z100" i="7" a="1"/>
  <c r="X85" i="7" a="1"/>
  <c r="Y139" i="10" a="1"/>
  <c r="T187" i="10" a="1"/>
  <c r="W87" i="10" a="1"/>
  <c r="X155" i="7" a="1"/>
  <c r="Y163" i="7" a="1"/>
  <c r="Y158" i="7" a="1"/>
  <c r="Y40" i="10" a="1"/>
  <c r="T157" i="7" a="1"/>
  <c r="W141" i="10" a="1"/>
  <c r="T140" i="10" a="1"/>
  <c r="Y85" i="7" a="1"/>
  <c r="W118" i="10" a="1"/>
  <c r="V173" i="10" a="1"/>
  <c r="U81" i="7" a="1"/>
  <c r="U43" i="7" a="1"/>
  <c r="V20" i="10" a="1"/>
  <c r="Y102" i="10" a="1"/>
  <c r="Y26" i="7" a="1"/>
  <c r="V172" i="10" a="1"/>
  <c r="U27" i="7" a="1"/>
  <c r="W193" i="10" a="1"/>
  <c r="T8" i="10" a="1"/>
  <c r="U184" i="10" a="1"/>
  <c r="Y68" i="9" a="1"/>
  <c r="V121" i="10" a="1"/>
  <c r="W49" i="7" a="1"/>
  <c r="W71" i="7" a="1"/>
  <c r="V133" i="7" a="1"/>
  <c r="T60" i="7" a="1"/>
  <c r="V29" i="7" a="1"/>
  <c r="X146" i="10" a="1"/>
  <c r="U105" i="7" a="1"/>
  <c r="U164" i="10" a="1"/>
  <c r="Y37" i="7" a="1"/>
  <c r="Y49" i="10" a="1"/>
  <c r="Y117" i="10" a="1"/>
  <c r="Y164" i="10" a="1"/>
  <c r="T71" i="7" a="1"/>
  <c r="Y56" i="7" a="1"/>
  <c r="X129" i="10" a="1"/>
  <c r="Y149" i="7" a="1"/>
  <c r="Z129" i="10" a="1"/>
  <c r="T46" i="7" a="1"/>
  <c r="V44" i="10" a="1"/>
  <c r="V118" i="7" a="1"/>
  <c r="U40" i="7" a="1"/>
  <c r="X72" i="9" a="1"/>
  <c r="W99" i="10" a="1"/>
  <c r="V159" i="7" a="1"/>
  <c r="X23" i="10" a="1"/>
  <c r="T149" i="10" a="1"/>
  <c r="V119" i="7" a="1"/>
  <c r="Z75" i="7" a="1"/>
  <c r="U108" i="10" a="1"/>
  <c r="V96" i="7" a="1"/>
  <c r="U83" i="7" a="1"/>
  <c r="X232" i="13" a="1"/>
  <c r="Y187" i="10" a="1"/>
  <c r="X92" i="7" a="1"/>
  <c r="Y152" i="10" a="1"/>
  <c r="W162" i="7" a="1"/>
  <c r="Y168" i="7" a="1"/>
  <c r="U37" i="7" a="1"/>
  <c r="V62" i="12" a="1"/>
  <c r="Y97" i="10" a="1"/>
  <c r="T166" i="10" a="1"/>
  <c r="Y168" i="10" a="1"/>
  <c r="V99" i="10" a="1"/>
  <c r="V172" i="7" a="1"/>
  <c r="W108" i="7" a="1"/>
  <c r="V41" i="10" a="1"/>
  <c r="W56" i="7" a="1"/>
  <c r="W67" i="9" a="1"/>
  <c r="U15" i="7" a="1"/>
  <c r="Z143" i="11" a="1"/>
  <c r="W145" i="7" a="1"/>
  <c r="V126" i="7" a="1"/>
  <c r="V19" i="10" a="1"/>
  <c r="Y144" i="10" a="1"/>
  <c r="X153" i="10" a="1"/>
  <c r="V171" i="7" a="1"/>
  <c r="V122" i="7" a="1"/>
  <c r="X53" i="10" a="1"/>
  <c r="T131" i="7" a="1"/>
  <c r="U157" i="7" a="1"/>
  <c r="T41" i="10" a="1"/>
  <c r="Z106" i="7" a="1"/>
  <c r="U54" i="7" a="1"/>
  <c r="Z148" i="10" a="1"/>
  <c r="T163" i="10" a="1"/>
  <c r="U112" i="10" a="1"/>
  <c r="T121" i="10" a="1"/>
  <c r="Z164" i="14" a="1"/>
  <c r="X131" i="10" a="1"/>
  <c r="T114" i="7" a="1"/>
  <c r="X29" i="11" a="1"/>
  <c r="Z121" i="10" a="1"/>
  <c r="W104" i="10" a="1"/>
  <c r="T122" i="10" a="1"/>
  <c r="W105" i="7" a="1"/>
  <c r="U167" i="7" a="1"/>
  <c r="W134" i="10" a="1"/>
  <c r="V102" i="7" a="1"/>
  <c r="Z41" i="7" a="1"/>
  <c r="Y117" i="7" a="1"/>
  <c r="U113" i="10" a="1"/>
  <c r="X41" i="7" a="1"/>
  <c r="T30" i="11" a="1"/>
  <c r="T155" i="10" a="1"/>
  <c r="X57" i="10" a="1"/>
  <c r="X158" i="10" a="1"/>
  <c r="Z126" i="7" a="1"/>
  <c r="U153" i="7" a="1"/>
  <c r="X98" i="10" a="1"/>
  <c r="W147" i="7" a="1"/>
  <c r="T142" i="10" a="1"/>
  <c r="U36" i="7" a="1"/>
  <c r="T83" i="7" a="1"/>
  <c r="U182" i="10" a="1"/>
  <c r="T82" i="7" a="1"/>
  <c r="W9" i="10" a="1"/>
  <c r="T93" i="7" a="1"/>
  <c r="Z52" i="7" a="1"/>
  <c r="W121" i="10" a="1"/>
  <c r="V101" i="7" a="1"/>
  <c r="Z102" i="7" a="1"/>
  <c r="Z122" i="10" a="1"/>
  <c r="Y38" i="7" a="1"/>
  <c r="T40" i="7" a="1"/>
  <c r="Y172" i="7" a="1"/>
  <c r="Z138" i="7" a="1"/>
  <c r="U46" i="7" a="1"/>
  <c r="Z65" i="9" a="1"/>
  <c r="W134" i="7" a="1"/>
  <c r="U179" i="10" a="1"/>
  <c r="Y124" i="7" a="1"/>
  <c r="V45" i="7" a="1"/>
  <c r="Y14" i="7" a="1"/>
  <c r="Z73" i="7" a="1"/>
  <c r="X137" i="10" a="1"/>
  <c r="Y146" i="11" a="1"/>
  <c r="Y160" i="7" a="1"/>
  <c r="V142" i="7" a="1"/>
  <c r="V79" i="7" a="1"/>
  <c r="T113" i="7" a="1"/>
  <c r="Y13" i="10" a="1"/>
  <c r="T153" i="10" a="1"/>
  <c r="U189" i="10" a="1"/>
  <c r="Y10" i="13" a="1"/>
  <c r="Z77" i="7" a="1"/>
  <c r="W153" i="10" a="1"/>
  <c r="V128" i="10" a="1"/>
  <c r="T57" i="10" a="1"/>
  <c r="W172" i="7" a="1"/>
  <c r="Z74" i="7" a="1"/>
  <c r="T41" i="7" a="1"/>
  <c r="W143" i="7" a="1"/>
  <c r="V71" i="7" a="1"/>
  <c r="T140" i="7" a="1"/>
  <c r="V10" i="7" a="1"/>
  <c r="Z95" i="11" a="1"/>
  <c r="Z67" i="7" a="1"/>
  <c r="W72" i="10" a="1"/>
  <c r="Z160" i="7" a="1"/>
  <c r="U133" i="7" a="1"/>
  <c r="U58" i="7" a="1"/>
  <c r="V190" i="10" a="1"/>
  <c r="T19" i="10" a="1"/>
  <c r="Z53" i="10" a="1"/>
  <c r="T172" i="7" a="1"/>
  <c r="V135" i="7" a="1"/>
  <c r="Z132" i="7" a="1"/>
  <c r="X48" i="10" a="1"/>
  <c r="T107" i="10" a="1"/>
  <c r="T75" i="7" a="1"/>
  <c r="V77" i="7" a="1"/>
  <c r="U145" i="7" a="1"/>
  <c r="Z97" i="7" a="1"/>
  <c r="V10" i="10" a="1"/>
  <c r="Z193" i="10" a="1"/>
  <c r="V83" i="7" a="1"/>
  <c r="U62" i="10" a="1"/>
  <c r="T114" i="10" a="1"/>
  <c r="V140" i="10" a="1"/>
  <c r="W129" i="7" a="1"/>
  <c r="U155" i="7" a="1"/>
  <c r="Z53" i="9" a="1"/>
  <c r="Z142" i="7" a="1"/>
  <c r="X23" i="7" a="1"/>
  <c r="V35" i="7" a="1"/>
  <c r="T31" i="7" a="1"/>
  <c r="T22" i="10" a="1"/>
  <c r="V116" i="7" a="1"/>
  <c r="W136" i="7" a="1"/>
  <c r="W122" i="10" a="1"/>
  <c r="X130" i="10" a="1"/>
  <c r="X134" i="10" a="1"/>
  <c r="Y74" i="11" a="1"/>
  <c r="Z35" i="9" a="1"/>
  <c r="W65" i="7" a="1"/>
  <c r="U88" i="7" a="1"/>
  <c r="T91" i="7" a="1"/>
  <c r="X34" i="10" a="1"/>
  <c r="T23" i="10" a="1"/>
  <c r="W56" i="9" a="1"/>
  <c r="Y107" i="7" a="1"/>
  <c r="Z205" i="11" a="1"/>
  <c r="Z96" i="9" a="1"/>
  <c r="Y105" i="7" a="1"/>
  <c r="V144" i="7" a="1"/>
  <c r="V38" i="7" a="1"/>
  <c r="Z44" i="10" a="1"/>
  <c r="T117" i="10" a="1"/>
  <c r="V32" i="10" a="1"/>
  <c r="X152" i="10" a="1"/>
  <c r="Z37" i="11" a="1"/>
  <c r="X169" i="10" a="1"/>
  <c r="W128" i="10" a="1"/>
  <c r="X156" i="7" a="1"/>
  <c r="X171" i="10" a="1"/>
  <c r="W41" i="7" a="1"/>
  <c r="U150" i="10" a="1"/>
  <c r="Y110" i="7" a="1"/>
  <c r="Z20" i="10" a="1"/>
  <c r="Z36" i="7" a="1"/>
  <c r="Z100" i="10" a="1"/>
  <c r="W123" i="10" a="1"/>
  <c r="U39" i="7" a="1"/>
  <c r="V94" i="10" a="1"/>
  <c r="X49" i="10" a="1"/>
  <c r="U44" i="10" a="1"/>
  <c r="Y21" i="10" a="1"/>
  <c r="V8" i="7" a="1"/>
  <c r="T106" i="10" a="1"/>
  <c r="T78" i="7" a="1"/>
  <c r="W170" i="10" a="1"/>
  <c r="T56" i="12" a="1"/>
  <c r="X111" i="7" a="1"/>
  <c r="X142" i="10" a="1"/>
  <c r="T45" i="7" a="1"/>
  <c r="X60" i="9" a="1"/>
  <c r="T135" i="10" a="1"/>
  <c r="Y130" i="11" a="1"/>
  <c r="Y154" i="7" a="1"/>
  <c r="W102" i="7" a="1"/>
  <c r="U14" i="10" a="1"/>
  <c r="Y120" i="10" a="1"/>
  <c r="W169" i="7" a="1"/>
  <c r="V37" i="7" a="1"/>
  <c r="T122" i="7" a="1"/>
  <c r="X108" i="7" a="1"/>
  <c r="Y146" i="7" a="1"/>
  <c r="Z69" i="7" a="1"/>
  <c r="U70" i="9" a="1"/>
  <c r="Y126" i="7" a="1"/>
  <c r="V113" i="10" a="1"/>
  <c r="T148" i="10" a="1"/>
  <c r="W74" i="9" a="1"/>
  <c r="Z143" i="7" a="1"/>
  <c r="V74" i="7" a="1"/>
  <c r="W132" i="10" a="1"/>
  <c r="Z107" i="10" a="1"/>
  <c r="V39" i="7" a="1"/>
  <c r="Z98" i="7" a="1"/>
  <c r="Z123" i="10" a="1"/>
  <c r="X172" i="10" a="1"/>
  <c r="W176" i="10" a="1"/>
  <c r="W128" i="7" a="1"/>
  <c r="T40" i="10" a="1"/>
  <c r="Z118" i="10" a="1"/>
  <c r="U56" i="10" a="1"/>
  <c r="Y51" i="9" a="1"/>
  <c r="T156" i="10" a="1"/>
  <c r="U55" i="9" a="1"/>
  <c r="V11" i="7" a="1"/>
  <c r="X80" i="7" a="1"/>
  <c r="Y116" i="7" a="1"/>
  <c r="T193" i="10" a="1"/>
  <c r="V45" i="10" a="1"/>
  <c r="X52" i="7" a="1"/>
  <c r="X100" i="7" a="1"/>
  <c r="Y14" i="10" a="1"/>
  <c r="X102" i="10" a="1"/>
  <c r="U121" i="7" a="1"/>
  <c r="U143" i="7" a="1"/>
  <c r="V151" i="10" a="1"/>
  <c r="T62" i="9" a="1"/>
  <c r="W67" i="7" a="1"/>
  <c r="U94" i="7" a="1"/>
  <c r="V142" i="10" a="1"/>
  <c r="T38" i="7" a="1"/>
  <c r="X112" i="7" a="1"/>
  <c r="X119" i="10" a="1"/>
  <c r="X17" i="7" a="1"/>
  <c r="Z43" i="7" a="1"/>
  <c r="T24" i="10" a="1"/>
  <c r="T162" i="7" a="1"/>
  <c r="Z35" i="7" a="1"/>
  <c r="V147" i="7" a="1"/>
  <c r="V167" i="7" a="1"/>
  <c r="T166" i="7" a="1"/>
  <c r="U181" i="10" a="1"/>
  <c r="U137" i="7" a="1"/>
  <c r="T94" i="7" a="1"/>
  <c r="V63" i="7" a="1"/>
  <c r="U152" i="10" a="1"/>
  <c r="W8" i="10" a="1"/>
  <c r="X96" i="10" a="1"/>
  <c r="V168" i="7" a="1"/>
  <c r="T52" i="10" a="1"/>
  <c r="Y97" i="7" a="1"/>
  <c r="X107" i="10" a="1"/>
  <c r="Y103" i="7" a="1"/>
  <c r="T79" i="7" a="1"/>
  <c r="Z99" i="10" a="1"/>
  <c r="Z141" i="10" a="1"/>
  <c r="Z120" i="9" a="1"/>
  <c r="T168" i="7" a="1"/>
  <c r="X38" i="7" a="1"/>
  <c r="Z72" i="7" a="1"/>
  <c r="Y135" i="10" a="1"/>
  <c r="T106" i="7" a="1"/>
  <c r="U192" i="10" a="1"/>
  <c r="U135" i="7" a="1"/>
  <c r="T96" i="7" a="1"/>
  <c r="Y47" i="10" a="1"/>
  <c r="X195" i="10" a="1"/>
  <c r="W105" i="10" a="1"/>
  <c r="W142" i="10" a="1"/>
  <c r="W80" i="10" a="1"/>
  <c r="T70" i="9" a="1"/>
  <c r="V149" i="10" a="1"/>
  <c r="T80" i="10" a="1"/>
  <c r="Z127" i="10" a="1"/>
  <c r="W19" i="10" a="1"/>
  <c r="W20" i="10" a="1"/>
  <c r="U156" i="10" a="1"/>
  <c r="X104" i="7" a="1"/>
  <c r="Y106" i="7" a="1"/>
  <c r="V88" i="10" a="1"/>
  <c r="T62" i="10" a="1"/>
  <c r="U142" i="7" a="1"/>
  <c r="W169" i="10" a="1"/>
  <c r="X32" i="10" a="1"/>
  <c r="V92" i="7" a="1"/>
  <c r="Z101" i="10" a="1"/>
  <c r="T104" i="7" a="1"/>
  <c r="U95" i="10" a="1"/>
  <c r="Y135" i="7" a="1"/>
  <c r="X91" i="7" a="1"/>
  <c r="V109" i="7" a="1"/>
  <c r="Z145" i="7" a="1"/>
  <c r="V95" i="7" a="1"/>
  <c r="V145" i="7" a="1"/>
  <c r="Y191" i="10" a="1"/>
  <c r="U129" i="7" a="1"/>
  <c r="Y62" i="12" a="1"/>
  <c r="Z106" i="10" a="1"/>
  <c r="U122" i="7" a="1"/>
  <c r="V27" i="7" a="1"/>
  <c r="Y124" i="10" a="1"/>
  <c r="V129" i="7" a="1"/>
  <c r="V166" i="7" a="1"/>
  <c r="V91" i="7" a="1"/>
  <c r="T70" i="7" a="1"/>
  <c r="W94" i="10" a="1"/>
  <c r="Y65" i="7" a="1"/>
  <c r="U78" i="7" a="1"/>
  <c r="V80" i="7" a="1"/>
  <c r="Y149" i="10" a="1"/>
  <c r="U13" i="7" a="1"/>
  <c r="Y185" i="10" a="1"/>
  <c r="Z164" i="9" a="1"/>
  <c r="V11" i="10" a="1"/>
  <c r="Y123" i="7" a="1"/>
  <c r="T23" i="7" a="1"/>
  <c r="T129" i="10" a="1"/>
  <c r="W52" i="10" a="1"/>
  <c r="X46" i="10" a="1"/>
  <c r="W47" i="10" a="1"/>
  <c r="Y72" i="9" a="1"/>
  <c r="X171" i="7" a="1"/>
  <c r="V132" i="10" a="1"/>
  <c r="X8" i="10" a="1"/>
  <c r="Y126" i="10" a="1"/>
  <c r="U31" i="7" a="1"/>
  <c r="V56" i="9" a="1"/>
  <c r="Z8" i="10" a="1"/>
  <c r="X58" i="7" a="1"/>
  <c r="Z74" i="9" a="1"/>
  <c r="Z10" i="7" a="1"/>
  <c r="X89" i="7" a="1"/>
  <c r="X120" i="7" a="1"/>
  <c r="U70" i="7" a="1"/>
  <c r="W62" i="12" a="1"/>
  <c r="V89" i="7" a="1"/>
  <c r="T110" i="10" a="1"/>
  <c r="Y60" i="9" a="1"/>
  <c r="Y156" i="10" a="1"/>
  <c r="W28" i="10" a="1"/>
  <c r="U54" i="9" a="1"/>
  <c r="T56" i="7" a="1"/>
  <c r="X113" i="10" a="1"/>
  <c r="W53" i="9" a="1"/>
  <c r="Y111" i="10" a="1"/>
  <c r="V155" i="7" a="1"/>
  <c r="W98" i="7" a="1"/>
  <c r="W21" i="10" a="1"/>
  <c r="W106" i="7" a="1"/>
  <c r="T74" i="9" a="1"/>
  <c r="Y34" i="7" a="1"/>
  <c r="U140" i="10" a="1"/>
  <c r="Y148" i="7" a="1"/>
  <c r="T175" i="7" a="1"/>
  <c r="V156" i="10" a="1"/>
  <c r="Z45" i="10" a="1"/>
  <c r="X125" i="10" a="1"/>
  <c r="Z119" i="10" a="1"/>
  <c r="U12" i="7" a="1"/>
  <c r="X39" i="7" a="1"/>
  <c r="T96" i="10" a="1"/>
  <c r="U116" i="10" a="1"/>
  <c r="V9" i="7" a="1"/>
  <c r="T130" i="7" a="1"/>
  <c r="T168" i="10" a="1"/>
  <c r="Y154" i="10" a="1"/>
  <c r="X71" i="7" a="1"/>
  <c r="Y142" i="7" a="1"/>
  <c r="X86" i="7" a="1"/>
  <c r="Y167" i="10" a="1"/>
  <c r="V42" i="7" a="1"/>
  <c r="T115" i="7" a="1"/>
  <c r="X97" i="7" a="1"/>
  <c r="U183" i="10" a="1"/>
  <c r="V13" i="7" a="1"/>
  <c r="Y105" i="10" a="1"/>
  <c r="U49" i="10" a="1"/>
  <c r="V59" i="7" a="1"/>
  <c r="W11" i="7" a="1"/>
  <c r="V154" i="10" a="1"/>
  <c r="T33" i="10" a="1"/>
  <c r="U120" i="7" a="1"/>
  <c r="X10" i="10" a="1"/>
  <c r="T9" i="7" a="1"/>
  <c r="T156" i="7" a="1"/>
  <c r="Y69" i="7" a="1"/>
  <c r="W119" i="10" a="1"/>
  <c r="X144" i="10" a="1"/>
  <c r="W133" i="7" a="1"/>
  <c r="T181" i="10" a="1"/>
  <c r="U148" i="10" a="1"/>
  <c r="Z215" i="11" a="1"/>
  <c r="V100" i="10" a="1"/>
  <c r="T158" i="10" a="1"/>
  <c r="Y175" i="10" a="1"/>
  <c r="T43" i="7" a="1"/>
  <c r="T95" i="7" a="1"/>
  <c r="V126" i="10" a="1"/>
  <c r="T158" i="7" a="1"/>
  <c r="X121" i="10" a="1"/>
  <c r="T126" i="7" a="1"/>
  <c r="W45" i="10" a="1"/>
  <c r="Z109" i="7" a="1"/>
  <c r="X40" i="7" a="1"/>
  <c r="U48" i="10" a="1"/>
  <c r="Y153" i="7" a="1"/>
  <c r="Z121" i="7" a="1"/>
  <c r="U94" i="10" a="1"/>
  <c r="X172" i="7" a="1"/>
  <c r="V25" i="10" a="1"/>
  <c r="Z175" i="7" a="1"/>
  <c r="Y161" i="7" a="1"/>
  <c r="Z137" i="7" a="1"/>
  <c r="X20" i="10" a="1"/>
  <c r="V98" i="10" a="1"/>
  <c r="U19" i="10" a="1"/>
  <c r="U147" i="7" a="1"/>
  <c r="Y86" i="7" a="1"/>
  <c r="Y170" i="7" a="1"/>
  <c r="Z122" i="9" a="1"/>
  <c r="Z190" i="10" a="1"/>
  <c r="Z139" i="10" a="1"/>
  <c r="T142" i="7" a="1"/>
  <c r="W89" i="7" a="1"/>
  <c r="Z177" i="10" a="1"/>
  <c r="V198" i="10" a="1"/>
  <c r="V153" i="10" a="1"/>
  <c r="X133" i="10" a="1"/>
  <c r="Y165" i="7" a="1"/>
  <c r="X72" i="7" a="1"/>
  <c r="Z76" i="7" a="1"/>
  <c r="X118" i="10" a="1"/>
  <c r="T100" i="10" a="1"/>
  <c r="V28" i="7" a="1"/>
  <c r="X62" i="10" a="1"/>
  <c r="V144" i="10" a="1"/>
  <c r="U110" i="10" a="1"/>
  <c r="V165" i="7" a="1"/>
  <c r="Y109" i="10" a="1"/>
  <c r="Z57" i="10" a="1"/>
  <c r="U151" i="7" a="1"/>
  <c r="T10" i="7" a="1"/>
  <c r="W37" i="7" a="1"/>
  <c r="W98" i="10" a="1"/>
  <c r="W90" i="7" a="1"/>
  <c r="U170" i="7" a="1"/>
  <c r="V111" i="7" a="1"/>
  <c r="Z18" i="10" a="1"/>
  <c r="X33" i="10" a="1"/>
  <c r="X76" i="10" a="1"/>
  <c r="V125" i="7" a="1"/>
  <c r="Y20" i="7" a="1"/>
  <c r="W187" i="10" a="1"/>
  <c r="T109" i="7" a="1"/>
  <c r="T87" i="10" a="1"/>
  <c r="V67" i="7" a="1"/>
  <c r="T118" i="7" a="1"/>
  <c r="W18" i="7" a="1"/>
  <c r="U41" i="7" a="1"/>
  <c r="W49" i="10" a="1"/>
  <c r="Z169" i="10" a="1"/>
  <c r="U141" i="10" a="1"/>
  <c r="U161" i="7" a="1"/>
  <c r="Z16" i="7" a="1"/>
  <c r="U69" i="9" a="1"/>
  <c r="Z105" i="7" a="1"/>
  <c r="X29" i="7" a="1"/>
  <c r="Y133" i="10" a="1"/>
  <c r="Y43" i="7" a="1"/>
  <c r="X78" i="7" a="1"/>
  <c r="W13" i="7" a="1"/>
  <c r="W140" i="10" a="1"/>
  <c r="Y89" i="7" a="1"/>
  <c r="X115" i="10" a="1"/>
  <c r="Y91" i="7" a="1"/>
  <c r="U171" i="10" a="1"/>
  <c r="W125" i="10" a="1"/>
  <c r="T58" i="9" a="1"/>
  <c r="V113" i="7" a="1"/>
  <c r="Y104" i="7" a="1"/>
  <c r="W118" i="7" a="1"/>
  <c r="Y92" i="7" a="1"/>
  <c r="W115" i="7" a="1"/>
  <c r="Y110" i="10" a="1"/>
  <c r="Y73" i="7" a="1"/>
  <c r="W110" i="10" a="1"/>
  <c r="U23" i="10" a="1"/>
  <c r="Y100" i="7" a="1"/>
  <c r="Y118" i="10" a="1"/>
  <c r="W31" i="7" a="1"/>
  <c r="Z56" i="7" a="1"/>
  <c r="U152" i="7" a="1"/>
  <c r="X43" i="10" a="1"/>
  <c r="Y53" i="10" a="1"/>
  <c r="T14" i="7" a="1"/>
  <c r="X11" i="10" a="1"/>
  <c r="X117" i="7" a="1"/>
  <c r="Z44" i="7" a="1"/>
  <c r="Y21" i="7" a="1"/>
  <c r="Y80" i="10" a="1"/>
  <c r="Y99" i="7" a="1"/>
  <c r="Y159" i="10" a="1"/>
  <c r="X9" i="10" a="1"/>
  <c r="Z119" i="7" a="1"/>
  <c r="Y98" i="7" a="1"/>
  <c r="U135" i="10" a="1"/>
  <c r="U76" i="10" a="1"/>
  <c r="V131" i="7" a="1"/>
  <c r="W145" i="10" a="1"/>
  <c r="U187" i="10" a="1"/>
  <c r="V83" i="10" a="1"/>
  <c r="V161" i="7" a="1"/>
  <c r="U39" i="10" a="1"/>
  <c r="T39" i="7" a="1"/>
  <c r="V146" i="10" a="1"/>
  <c r="X128" i="7" a="1"/>
  <c r="Z164" i="7" a="1"/>
  <c r="Y80" i="7" a="1"/>
  <c r="W171" i="7" a="1"/>
  <c r="X44" i="10" a="1"/>
  <c r="U96" i="10" a="1"/>
  <c r="W103" i="10" a="1"/>
  <c r="W46" i="7" a="1"/>
  <c r="W56" i="12" a="1"/>
  <c r="Y30" i="11" a="1"/>
  <c r="T139" i="10" a="1"/>
  <c r="Z51" i="10" a="1"/>
  <c r="T118" i="10" a="1"/>
  <c r="W149" i="7" a="1"/>
  <c r="V21" i="10" a="1"/>
  <c r="X84" i="7" a="1"/>
  <c r="U232" i="13" a="1"/>
  <c r="V22" i="7" a="1"/>
  <c r="W62" i="9" a="1"/>
  <c r="V40" i="10" a="1"/>
  <c r="W43" i="10" a="1"/>
  <c r="Z71" i="7" a="1"/>
  <c r="Z175" i="10" a="1"/>
  <c r="X168" i="7" a="1"/>
  <c r="T167" i="7" a="1"/>
  <c r="Z55" i="10" a="1"/>
  <c r="X157" i="7" a="1"/>
  <c r="W37" i="10" a="1"/>
  <c r="V62" i="9" a="1"/>
  <c r="T89" i="7" a="1"/>
  <c r="Z69" i="9" a="1"/>
  <c r="Z154" i="10" a="1"/>
  <c r="X19" i="7" a="1"/>
  <c r="U164" i="7" a="1"/>
  <c r="Y100" i="10" a="1"/>
  <c r="T77" i="7" a="1"/>
  <c r="Z12" i="7" a="1"/>
  <c r="Z81" i="7" a="1"/>
  <c r="T42" i="10" a="1"/>
  <c r="U111" i="10" a="1"/>
  <c r="Y101" i="10" a="1"/>
  <c r="Y150" i="7" a="1"/>
  <c r="V124" i="7" a="1"/>
  <c r="Y45" i="10" a="1"/>
  <c r="V132" i="7" a="1"/>
  <c r="U50" i="10" a="1"/>
  <c r="U95" i="7" a="1"/>
  <c r="W14" i="7" a="1"/>
  <c r="X175" i="10" a="1"/>
  <c r="U120" i="10" a="1"/>
  <c r="V47" i="10" a="1"/>
  <c r="W13" i="10" a="1"/>
  <c r="W166" i="7" a="1"/>
  <c r="W51" i="10" a="1"/>
  <c r="U188" i="10" a="1"/>
  <c r="Y71" i="7" a="1"/>
  <c r="V164" i="10" a="1"/>
  <c r="U52" i="10" a="1"/>
  <c r="V116" i="10" a="1"/>
  <c r="V31" i="7" a="1"/>
  <c r="V183" i="10" a="1"/>
  <c r="Y151" i="10" a="1"/>
  <c r="T39" i="10" a="1"/>
  <c r="Z45" i="7" a="1"/>
  <c r="U83" i="10" a="1"/>
  <c r="Z141" i="7" a="1"/>
  <c r="Y154" i="11" a="1"/>
  <c r="U85" i="7" a="1"/>
  <c r="T43" i="10" a="1"/>
  <c r="Z125" i="10" a="1"/>
  <c r="W198" i="10" a="1"/>
  <c r="U10" i="7" a="1"/>
  <c r="T19" i="7" a="1"/>
  <c r="T8" i="7" a="1"/>
  <c r="U105" i="10" a="1"/>
  <c r="V53" i="10" a="1"/>
  <c r="Y23" i="7" a="1"/>
  <c r="U71" i="7" a="1"/>
  <c r="U101" i="10" a="1"/>
  <c r="T21" i="7" a="1"/>
  <c r="V70" i="7" a="1"/>
  <c r="T159" i="7" a="1"/>
  <c r="T88" i="7" a="1"/>
  <c r="U172" i="10" a="1"/>
  <c r="U28" i="10" a="1"/>
  <c r="T138" i="10" a="1"/>
  <c r="W65" i="9" a="1"/>
  <c r="W101" i="7" a="1"/>
  <c r="Z76" i="10" a="1"/>
  <c r="T124" i="7" a="1"/>
  <c r="Z49" i="10" a="1"/>
  <c r="U144" i="10" a="1"/>
  <c r="V111" i="10" a="1"/>
  <c r="Z17" i="11" a="1"/>
  <c r="Y87" i="7" a="1"/>
  <c r="T120" i="10" a="1"/>
  <c r="T152" i="7" a="1"/>
  <c r="W150" i="10" a="1"/>
  <c r="Y8" i="10" a="1"/>
  <c r="Y126" i="11" a="1"/>
  <c r="V123" i="10" a="1"/>
  <c r="X51" i="7" a="1"/>
  <c r="T147" i="10" a="1"/>
  <c r="W52" i="7" a="1"/>
  <c r="V157" i="7" a="1"/>
  <c r="U87" i="10" a="1"/>
  <c r="X105" i="10" a="1"/>
  <c r="T95" i="10" a="1"/>
  <c r="X164" i="10" a="1"/>
  <c r="W165" i="10" a="1"/>
  <c r="Z9" i="10" a="1"/>
  <c r="W161" i="10" a="1"/>
  <c r="U9" i="7" a="1"/>
  <c r="Z18" i="7" a="1"/>
  <c r="Z88" i="7" a="1"/>
  <c r="Y170" i="11" a="1"/>
  <c r="V139" i="10" a="1"/>
  <c r="Z135" i="10" a="1"/>
  <c r="Z125" i="7" a="1"/>
  <c r="Z62" i="10" a="1"/>
  <c r="V177" i="10" a="1"/>
  <c r="V193" i="10" a="1"/>
  <c r="T83" i="10" a="1"/>
  <c r="Z22" i="10" a="1"/>
  <c r="W154" i="7" a="1"/>
  <c r="T192" i="10" a="1"/>
  <c r="U67" i="9" a="1"/>
  <c r="V110" i="10" a="1"/>
  <c r="U25" i="10" a="1"/>
  <c r="X20" i="7" a="1"/>
  <c r="U37" i="10" a="1"/>
  <c r="W12" i="7" a="1"/>
  <c r="W25" i="7" a="1"/>
  <c r="T135" i="7" a="1"/>
  <c r="T125" i="7" a="1"/>
  <c r="U186" i="10" a="1"/>
  <c r="X159" i="10" a="1"/>
  <c r="X131" i="7" a="1"/>
  <c r="V84" i="7" a="1"/>
  <c r="X26" i="7" a="1"/>
  <c r="T10" i="10" a="1"/>
  <c r="W55" i="10" a="1"/>
  <c r="W130" i="7" a="1"/>
  <c r="W109" i="7" a="1"/>
  <c r="W195" i="10" a="1"/>
  <c r="Z152" i="10" a="1"/>
  <c r="V9" i="10" a="1"/>
  <c r="V47" i="11" a="1"/>
  <c r="W45" i="7" a="1"/>
  <c r="X132" i="7" a="1"/>
  <c r="W14" i="10" a="1"/>
  <c r="U18" i="7" a="1"/>
  <c r="V74" i="9" a="1"/>
  <c r="Y50" i="10" a="1"/>
  <c r="T107" i="7" a="1"/>
  <c r="W167" i="7" a="1"/>
  <c r="X45" i="10" a="1"/>
  <c r="W188" i="10" a="1"/>
  <c r="Z159" i="7" a="1"/>
  <c r="V39" i="10" a="1"/>
  <c r="V87" i="10" a="1"/>
  <c r="T52" i="7" a="1"/>
  <c r="T32" i="7" a="1"/>
  <c r="W80" i="7" a="1"/>
  <c r="W97" i="7" a="1"/>
  <c r="W126" i="7" a="1"/>
  <c r="V25" i="7" a="1"/>
  <c r="W92" i="10" a="1"/>
  <c r="X15" i="7" a="1"/>
  <c r="W52" i="9" a="1"/>
  <c r="W186" i="10" a="1"/>
  <c r="T111" i="10" a="1"/>
  <c r="X156" i="10" a="1"/>
  <c r="W78" i="7" a="1"/>
  <c r="T112" i="10" a="1"/>
  <c r="V15" i="7" a="1"/>
  <c r="Z87" i="7" a="1"/>
  <c r="U28" i="7" a="1"/>
  <c r="Y140" i="7" a="1"/>
  <c r="Y114" i="7" a="1"/>
  <c r="T164" i="7" a="1"/>
  <c r="U115" i="10" a="1"/>
  <c r="W26" i="10" a="1"/>
  <c r="W95" i="7" a="1"/>
  <c r="Z21" i="10" a="1"/>
  <c r="V37" i="10" a="1"/>
  <c r="X80" i="10" a="1"/>
  <c r="Z67" i="9" a="1"/>
  <c r="X83" i="10" a="1"/>
  <c r="U60" i="10" a="1"/>
  <c r="W33" i="10" a="1"/>
  <c r="W151" i="10" a="1"/>
  <c r="X190" i="10" a="1"/>
  <c r="U10" i="10" a="1"/>
  <c r="T124" i="10" a="1"/>
  <c r="W91" i="7" a="1"/>
  <c r="V102" i="10" a="1"/>
  <c r="Z107" i="7" a="1"/>
  <c r="X167" i="10" a="1"/>
  <c r="X154" i="10" a="1"/>
  <c r="U13" i="10" a="1"/>
  <c r="W148" i="10" a="1"/>
  <c r="T141" i="13" a="1"/>
  <c r="X90" i="7" a="1"/>
  <c r="Y145" i="7" a="1"/>
  <c r="U125" i="7" a="1"/>
  <c r="V185" i="10" a="1"/>
  <c r="T53" i="9" a="1"/>
  <c r="U126" i="10" a="1"/>
  <c r="X152" i="7" a="1"/>
  <c r="Y70" i="9" a="1"/>
  <c r="X14" i="10" a="1"/>
  <c r="X183" i="10" a="1"/>
  <c r="V115" i="7" a="1"/>
  <c r="T179" i="9" a="1"/>
  <c r="X105" i="7" a="1"/>
  <c r="Y148" i="10" a="1"/>
  <c r="Z156" i="10" a="1"/>
  <c r="U24" i="10" a="1"/>
  <c r="X103" i="7" a="1"/>
  <c r="Z58" i="7" a="1"/>
  <c r="V14" i="10" a="1"/>
  <c r="Y32" i="7" a="1"/>
  <c r="X110" i="7" a="1"/>
  <c r="V141" i="10" a="1"/>
  <c r="Y132" i="7" a="1"/>
  <c r="V171" i="10" a="1"/>
  <c r="W79" i="7" a="1"/>
  <c r="X12" i="7" a="1"/>
  <c r="W110" i="7" a="1"/>
  <c r="T50" i="10" a="1"/>
  <c r="U96" i="7" a="1"/>
  <c r="V30" i="11" a="1"/>
  <c r="V103" i="10" a="1"/>
  <c r="W232" i="13" a="1"/>
  <c r="Z161" i="10" a="1"/>
  <c r="V72" i="9" a="1"/>
  <c r="Y170" i="10" a="1"/>
  <c r="W107" i="10" a="1"/>
  <c r="V75" i="7" a="1"/>
  <c r="X155" i="10" a="1"/>
  <c r="X13" i="10" a="1"/>
  <c r="V152" i="7" a="1"/>
  <c r="W127" i="10" a="1"/>
  <c r="Z38" i="11" a="1"/>
  <c r="X21" i="7" a="1"/>
  <c r="X62" i="9" a="1"/>
  <c r="W41" i="10" a="1"/>
  <c r="Z108" i="10" a="1"/>
  <c r="W100" i="7" a="1"/>
  <c r="Y13" i="7" a="1"/>
  <c r="X109" i="7" a="1"/>
  <c r="V158" i="10" a="1"/>
  <c r="X93" i="7" a="1"/>
  <c r="Z95" i="10" a="1"/>
  <c r="U129" i="10" a="1"/>
  <c r="T104" i="10" a="1"/>
  <c r="W48" i="10" a="1"/>
  <c r="X126" i="10" a="1"/>
  <c r="X166" i="7" a="1"/>
  <c r="X107" i="7" a="1"/>
  <c r="W120" i="10" a="1"/>
  <c r="X97" i="10" a="1"/>
  <c r="U56" i="12" a="1"/>
  <c r="Y96" i="10" a="1"/>
  <c r="W141" i="7" a="1"/>
  <c r="U92" i="10" a="1"/>
  <c r="Y9" i="7" a="1"/>
  <c r="U168" i="10" a="1"/>
  <c r="U149" i="10" a="1"/>
  <c r="W164" i="7" a="1"/>
  <c r="V129" i="10" a="1"/>
  <c r="W10" i="10" a="1"/>
  <c r="Z29" i="7" a="1"/>
  <c r="X140" i="10" a="1"/>
  <c r="Z74" i="11" a="1"/>
  <c r="W15" i="7" a="1"/>
  <c r="Y155" i="7" a="1"/>
  <c r="U21" i="7" a="1"/>
  <c r="W166" i="10" a="1"/>
  <c r="X82" i="7" a="1"/>
  <c r="W82" i="7" a="1"/>
  <c r="Y173" i="10" a="1"/>
  <c r="W109" i="10" a="1"/>
  <c r="X148" i="10" a="1"/>
  <c r="X45" i="7" a="1"/>
  <c r="X130" i="7" a="1"/>
  <c r="X37" i="10" a="1"/>
  <c r="Z149" i="7" a="1"/>
  <c r="W135" i="7" a="1"/>
  <c r="V60" i="10" a="1"/>
  <c r="X65" i="7" a="1"/>
  <c r="T53" i="10" a="1"/>
  <c r="W156" i="10" a="1"/>
  <c r="X94" i="10" a="1"/>
  <c r="T103" i="10" a="1"/>
  <c r="V122" i="10" a="1"/>
  <c r="T161" i="7" a="1"/>
  <c r="Y53" i="9" a="1"/>
  <c r="Y25" i="7" a="1"/>
  <c r="Z140" i="7" a="1"/>
  <c r="Z137" i="10" a="1"/>
  <c r="T147" i="7" a="1"/>
  <c r="U72" i="9" a="1"/>
  <c r="X193" i="10" a="1"/>
  <c r="U160" i="7" a="1"/>
  <c r="Y128" i="10" a="1"/>
  <c r="V135" i="10" a="1"/>
  <c r="U25" i="7" a="1"/>
  <c r="U124" i="7" a="1"/>
  <c r="V60" i="7" a="1"/>
  <c r="Y44" i="7" a="1"/>
  <c r="X13" i="7" a="1"/>
  <c r="Z190" i="11" a="1"/>
  <c r="V101" i="10" a="1"/>
  <c r="Y166" i="7" a="1"/>
  <c r="W129" i="10" a="1"/>
  <c r="Y12" i="7" a="1"/>
  <c r="U69" i="7" a="1"/>
  <c r="W137" i="10" a="1"/>
  <c r="V189" i="10" a="1"/>
  <c r="U106" i="10" a="1"/>
  <c r="Y41" i="10" a="1"/>
  <c r="X101" i="10" a="1"/>
  <c r="Y81" i="7" a="1"/>
  <c r="X159" i="7" a="1"/>
  <c r="T81" i="7" a="1"/>
  <c r="V167" i="10" a="1"/>
  <c r="U136" i="7" a="1"/>
  <c r="X180" i="10" a="1"/>
  <c r="V34" i="7" a="1"/>
  <c r="V169" i="7" a="1"/>
  <c r="W138" i="7" a="1"/>
  <c r="T20" i="7" a="1"/>
  <c r="T170" i="7" a="1"/>
  <c r="Z96" i="10" a="1"/>
  <c r="U104" i="10" a="1"/>
  <c r="Y45" i="7" a="1"/>
  <c r="U121" i="10" a="1"/>
  <c r="W175" i="7" a="1"/>
  <c r="V26" i="10" a="1"/>
  <c r="U103" i="7" a="1"/>
  <c r="U132" i="7" a="1"/>
  <c r="U56" i="9" a="1"/>
  <c r="U55" i="10" a="1"/>
  <c r="X14" i="7" a="1"/>
  <c r="V125" i="10" a="1"/>
  <c r="U14" i="7" a="1"/>
  <c r="W117" i="10" a="1"/>
  <c r="T170" i="10" a="1"/>
  <c r="W114" i="7" a="1"/>
  <c r="Z191" i="10" a="1"/>
  <c r="Y108" i="10" a="1"/>
  <c r="Y121" i="7" a="1"/>
  <c r="U11" i="7" a="1"/>
  <c r="U169" i="10" a="1"/>
  <c r="W50" i="10" a="1"/>
  <c r="Y119" i="7" a="1"/>
  <c r="U165" i="7" a="1"/>
  <c r="V34" i="10" a="1"/>
  <c r="U119" i="10" a="1"/>
  <c r="T165" i="7" a="1"/>
  <c r="Z60" i="9" a="1"/>
  <c r="T112" i="7" a="1"/>
  <c r="X75" i="7" a="1"/>
  <c r="T188" i="10" a="1"/>
  <c r="U74" i="7" a="1"/>
  <c r="W104" i="7" a="1"/>
  <c r="W60" i="7" a="1"/>
  <c r="U89" i="7" a="1"/>
  <c r="W112" i="10" a="1"/>
  <c r="Y177" i="10" a="1"/>
  <c r="X186" i="10" a="1"/>
  <c r="T160" i="7" a="1"/>
  <c r="V232" i="13" a="1"/>
  <c r="Z82" i="7" a="1"/>
  <c r="U75" i="7" a="1"/>
  <c r="X50" i="7" a="1"/>
  <c r="X134" i="7" a="1"/>
  <c r="T144" i="10" a="1"/>
  <c r="Y198" i="11" a="1"/>
  <c r="Z184" i="11" a="1"/>
  <c r="W164" i="10" a="1"/>
  <c r="Z158" i="10" a="1"/>
  <c r="W38" i="7" a="1"/>
  <c r="T232" i="13" a="1"/>
  <c r="V170" i="10" a="1"/>
  <c r="W168" i="10" a="1"/>
  <c r="U133" i="10" a="1"/>
  <c r="Z48" i="11" a="1"/>
  <c r="Z70" i="9" a="1"/>
  <c r="Z86" i="7" a="1"/>
  <c r="V18" i="10" a="1"/>
  <c r="U62" i="7" a="1"/>
  <c r="T101" i="7" a="1"/>
  <c r="X87" i="10" a="1"/>
  <c r="X88" i="7" a="1"/>
  <c r="U88" i="10" a="1"/>
  <c r="Z37" i="7" a="1"/>
  <c r="T25" i="10" a="1"/>
  <c r="V128" i="7" a="1"/>
  <c r="Y79" i="7" a="1"/>
  <c r="U17" i="7" a="1"/>
  <c r="V56" i="7" a="1"/>
  <c r="T105" i="10" a="1"/>
  <c r="W180" i="10" a="1"/>
  <c r="U30" i="7" a="1"/>
  <c r="U128" i="7" a="1"/>
  <c r="T44" i="10" a="1"/>
  <c r="T74" i="7" a="1"/>
  <c r="Y130" i="7" a="1"/>
  <c r="Y30" i="7" a="1"/>
  <c r="V96" i="10" a="1"/>
  <c r="T137" i="7" a="1"/>
  <c r="W168" i="7" a="1"/>
  <c r="V55" i="9" a="1"/>
  <c r="Y60" i="7" a="1"/>
  <c r="X164" i="7" a="1"/>
  <c r="X161" i="10" a="1"/>
  <c r="Y90" i="7" a="1"/>
  <c r="W117" i="7" a="1"/>
  <c r="U30" i="11" a="1"/>
  <c r="U41" i="10" a="1"/>
  <c r="X153" i="7" a="1"/>
  <c r="T51" i="10" a="1"/>
  <c r="T94" i="10" a="1"/>
  <c r="T33" i="7" a="1"/>
  <c r="U92" i="7" a="1"/>
  <c r="Y18" i="10" a="1"/>
  <c r="W68" i="9" a="1"/>
  <c r="W146" i="7" a="1"/>
  <c r="Y36" i="7" a="1"/>
  <c r="Y87" i="10" a="1"/>
  <c r="W28" i="7" a="1"/>
  <c r="V93" i="7" a="1"/>
  <c r="W158" i="10" a="1"/>
  <c r="V137" i="10" a="1"/>
  <c r="U167" i="11" a="1"/>
  <c r="T153" i="7" a="1"/>
  <c r="Y146" i="10" a="1"/>
  <c r="X52" i="9" a="1"/>
  <c r="X56" i="7" a="1"/>
  <c r="W177" i="10" a="1"/>
  <c r="T54" i="7" a="1"/>
  <c r="Y162" i="7" a="1"/>
  <c r="U65" i="7" a="1"/>
  <c r="V69" i="7" a="1"/>
  <c r="X149" i="10" a="1"/>
  <c r="Z124" i="10" a="1"/>
  <c r="Z99" i="7" a="1"/>
  <c r="Z101" i="7" a="1"/>
  <c r="Z34" i="10" a="1"/>
  <c r="Y43" i="10" a="1"/>
  <c r="W180" i="11" a="1"/>
  <c r="U67" i="7" a="1"/>
  <c r="Z14" i="7" a="1"/>
  <c r="X88" i="10" a="1"/>
  <c r="W34" i="7" a="1"/>
  <c r="V72" i="10" a="1"/>
  <c r="T182" i="10" a="1"/>
  <c r="W54" i="7" a="1"/>
  <c r="U42" i="10" a="1"/>
  <c r="W184" i="10" a="1"/>
  <c r="U26" i="10" a="1"/>
  <c r="T159" i="10" a="1"/>
  <c r="U100" i="7" a="1"/>
  <c r="Y161" i="10" a="1"/>
  <c r="T134" i="7" a="1"/>
  <c r="X118" i="7" a="1"/>
  <c r="T90" i="7" a="1"/>
  <c r="W192" i="10" a="1"/>
  <c r="T76" i="10" a="1"/>
  <c r="W158" i="7" a="1"/>
  <c r="X133" i="7" a="1"/>
  <c r="U177" i="10" a="1"/>
  <c r="V131" i="10" a="1"/>
  <c r="X106" i="7" a="1"/>
  <c r="Y140" i="10" a="1"/>
  <c r="X43" i="7" a="1"/>
  <c r="X100" i="10" a="1"/>
  <c r="V36" i="7" a="1"/>
  <c r="V108" i="10" a="1"/>
  <c r="V130" i="10" a="1"/>
  <c r="U32" i="7" a="1"/>
  <c r="T117" i="7" a="1"/>
  <c r="X119" i="7" a="1"/>
  <c r="U142" i="10" a="1"/>
  <c r="Y83" i="7" a="1"/>
  <c r="Z102" i="10" a="1"/>
  <c r="W20" i="7" a="1"/>
  <c r="Z176" i="10" a="1"/>
  <c r="X99" i="10" a="1"/>
  <c r="W16" i="7" a="1"/>
  <c r="X116" i="10" a="1"/>
  <c r="Y102" i="7" a="1"/>
  <c r="U45" i="10" a="1"/>
  <c r="W56" i="10" a="1"/>
  <c r="U176" i="10" a="1"/>
  <c r="T29" i="7" a="1"/>
  <c r="Z170" i="10" a="1"/>
  <c r="V182" i="10" a="1"/>
  <c r="V127" i="7" a="1"/>
  <c r="V112" i="10" a="1"/>
  <c r="Y55" i="10" a="1"/>
  <c r="Z37" i="10" a="1"/>
  <c r="Y123" i="10" a="1"/>
  <c r="U42" i="7" a="1"/>
  <c r="Y198" i="10" a="1"/>
  <c r="V150" i="10" a="1"/>
  <c r="X198" i="10" a="1"/>
  <c r="Y136" i="7" a="1"/>
  <c r="Y180" i="10" a="1"/>
  <c r="U140" i="7" a="1"/>
  <c r="U107" i="7" a="1"/>
  <c r="T164" i="10" a="1"/>
  <c r="X185" i="10" a="1"/>
  <c r="V168" i="10" a="1"/>
  <c r="Z50" i="10" a="1"/>
  <c r="Z167" i="7" a="1"/>
  <c r="T46" i="10" a="1"/>
  <c r="T48" i="10" a="1"/>
  <c r="U51" i="10" a="1"/>
  <c r="U58" i="9" a="1"/>
  <c r="W76" i="10" a="1"/>
  <c r="V106" i="7" a="1"/>
  <c r="T34" i="7" a="1"/>
  <c r="Y113" i="10" a="1"/>
  <c r="U22" i="7" a="1"/>
  <c r="V148" i="7" a="1"/>
  <c r="Y134" i="10" a="1"/>
  <c r="V85" i="7" a="1"/>
  <c r="W183" i="10" a="1"/>
  <c r="Z155" i="7" a="1"/>
  <c r="T55" i="10" a="1"/>
  <c r="W92" i="7" a="1"/>
  <c r="X115" i="7" a="1"/>
  <c r="T92" i="7" a="1"/>
  <c r="Z152" i="7" a="1"/>
  <c r="X110" i="10" a="1"/>
  <c r="X70" i="7" a="1"/>
  <c r="W62" i="10" a="1"/>
  <c r="W62" i="10" l="1"/>
  <c r="X70" i="7"/>
  <c r="X110" i="10"/>
  <c r="Z152" i="7"/>
  <c r="M152" i="7" s="1"/>
  <c r="T92" i="7"/>
  <c r="X115" i="7"/>
  <c r="W92" i="7"/>
  <c r="T55" i="10"/>
  <c r="Z155" i="7"/>
  <c r="W183" i="10"/>
  <c r="V85" i="7"/>
  <c r="Y134" i="10"/>
  <c r="V148" i="7"/>
  <c r="U22" i="7"/>
  <c r="Y113" i="10"/>
  <c r="T34" i="7"/>
  <c r="V106" i="7"/>
  <c r="W76" i="10"/>
  <c r="U58" i="9"/>
  <c r="H58" i="9" s="1"/>
  <c r="U51" i="10"/>
  <c r="T48" i="10"/>
  <c r="T46" i="10"/>
  <c r="Z167" i="7"/>
  <c r="Z50" i="10"/>
  <c r="V168" i="10"/>
  <c r="X185" i="10"/>
  <c r="T164" i="10"/>
  <c r="U107" i="7"/>
  <c r="U140" i="7"/>
  <c r="Y180" i="10"/>
  <c r="Y136" i="7"/>
  <c r="X198" i="10"/>
  <c r="V150" i="10"/>
  <c r="Y198" i="10"/>
  <c r="U42" i="7"/>
  <c r="Y123" i="10"/>
  <c r="Z37" i="10"/>
  <c r="Y55" i="10"/>
  <c r="V112" i="10"/>
  <c r="V127" i="7"/>
  <c r="V182" i="10"/>
  <c r="Z170" i="10"/>
  <c r="T29" i="7"/>
  <c r="U176" i="10"/>
  <c r="W56" i="10"/>
  <c r="U45" i="10"/>
  <c r="Y102" i="7"/>
  <c r="X116" i="10"/>
  <c r="W16" i="7"/>
  <c r="X99" i="10"/>
  <c r="Z176" i="10"/>
  <c r="W20" i="7"/>
  <c r="Z102" i="10"/>
  <c r="Y83" i="7"/>
  <c r="U142" i="10"/>
  <c r="X119" i="7"/>
  <c r="T117" i="7"/>
  <c r="U32" i="7"/>
  <c r="V130" i="10"/>
  <c r="V108" i="10"/>
  <c r="V36" i="7"/>
  <c r="X100" i="10"/>
  <c r="X43" i="7"/>
  <c r="Y140" i="10"/>
  <c r="X106" i="7"/>
  <c r="V131" i="10"/>
  <c r="U177" i="10"/>
  <c r="X133" i="7"/>
  <c r="W158" i="7"/>
  <c r="T76" i="10"/>
  <c r="W192" i="10"/>
  <c r="T90" i="7"/>
  <c r="X118" i="7"/>
  <c r="T134" i="7"/>
  <c r="Y161" i="10"/>
  <c r="U100" i="7"/>
  <c r="T159" i="10"/>
  <c r="U26" i="10"/>
  <c r="W184" i="10"/>
  <c r="U42" i="10"/>
  <c r="W54" i="7"/>
  <c r="T182" i="10"/>
  <c r="V72" i="10"/>
  <c r="W34" i="7"/>
  <c r="X88" i="10"/>
  <c r="Z14" i="7"/>
  <c r="U67" i="7"/>
  <c r="W180" i="11"/>
  <c r="Y43" i="10"/>
  <c r="Z34" i="10"/>
  <c r="Z101" i="7"/>
  <c r="Z99" i="7"/>
  <c r="Z124" i="10"/>
  <c r="X149" i="10"/>
  <c r="V69" i="7"/>
  <c r="U65" i="7"/>
  <c r="Y162" i="7"/>
  <c r="T54" i="7"/>
  <c r="W177" i="10"/>
  <c r="X56" i="7"/>
  <c r="X52" i="9"/>
  <c r="K52" i="9" s="1"/>
  <c r="Y146" i="10"/>
  <c r="T153" i="7"/>
  <c r="U167" i="11"/>
  <c r="V137" i="10"/>
  <c r="W158" i="10"/>
  <c r="V93" i="7"/>
  <c r="W28" i="7"/>
  <c r="Y87" i="10"/>
  <c r="Y36" i="7"/>
  <c r="W146" i="7"/>
  <c r="W68" i="9"/>
  <c r="J68" i="9" s="1"/>
  <c r="Y18" i="10"/>
  <c r="U92" i="7"/>
  <c r="T33" i="7"/>
  <c r="T94" i="10"/>
  <c r="T51" i="10"/>
  <c r="X153" i="7"/>
  <c r="U41" i="10"/>
  <c r="U30" i="11"/>
  <c r="W117" i="7"/>
  <c r="Y90" i="7"/>
  <c r="X161" i="10"/>
  <c r="X164" i="7"/>
  <c r="Y60" i="7"/>
  <c r="V55" i="9"/>
  <c r="I55" i="9" s="1"/>
  <c r="W168" i="7"/>
  <c r="J168" i="7" s="1"/>
  <c r="T137" i="7"/>
  <c r="V96" i="10"/>
  <c r="Y30" i="7"/>
  <c r="Y130" i="7"/>
  <c r="T74" i="7"/>
  <c r="T44" i="10"/>
  <c r="U128" i="7"/>
  <c r="U30" i="7"/>
  <c r="W180" i="10"/>
  <c r="T105" i="10"/>
  <c r="V56" i="7"/>
  <c r="U17" i="7"/>
  <c r="Y79" i="7"/>
  <c r="V128" i="7"/>
  <c r="T25" i="10"/>
  <c r="Z37" i="7"/>
  <c r="U88" i="10"/>
  <c r="X88" i="7"/>
  <c r="X87" i="10"/>
  <c r="T101" i="7"/>
  <c r="U62" i="7"/>
  <c r="V18" i="10"/>
  <c r="Z86" i="7"/>
  <c r="Z70" i="9"/>
  <c r="M70" i="9" s="1"/>
  <c r="Z48" i="11"/>
  <c r="U133" i="10"/>
  <c r="W168" i="10"/>
  <c r="V170" i="10"/>
  <c r="T232" i="13"/>
  <c r="W38" i="7"/>
  <c r="Z158" i="10"/>
  <c r="W164" i="10"/>
  <c r="Z184" i="11"/>
  <c r="Y198" i="11"/>
  <c r="T144" i="10"/>
  <c r="X134" i="7"/>
  <c r="X50" i="7"/>
  <c r="U75" i="7"/>
  <c r="Z82" i="7"/>
  <c r="V232" i="13"/>
  <c r="AG232" i="13" s="1"/>
  <c r="T160" i="7"/>
  <c r="X186" i="10"/>
  <c r="Y177" i="10"/>
  <c r="W112" i="10"/>
  <c r="U89" i="7"/>
  <c r="W60" i="7"/>
  <c r="W104" i="7"/>
  <c r="U74" i="7"/>
  <c r="T188" i="10"/>
  <c r="X75" i="7"/>
  <c r="T112" i="7"/>
  <c r="Z60" i="9"/>
  <c r="M60" i="9" s="1"/>
  <c r="T165" i="7"/>
  <c r="U119" i="10"/>
  <c r="V34" i="10"/>
  <c r="U165" i="7"/>
  <c r="Y119" i="7"/>
  <c r="W50" i="10"/>
  <c r="U169" i="10"/>
  <c r="U11" i="7"/>
  <c r="Y121" i="7"/>
  <c r="Y108" i="10"/>
  <c r="Z191" i="10"/>
  <c r="W114" i="7"/>
  <c r="T170" i="10"/>
  <c r="W117" i="10"/>
  <c r="U14" i="7"/>
  <c r="V125" i="10"/>
  <c r="X14" i="7"/>
  <c r="U55" i="10"/>
  <c r="U56" i="9"/>
  <c r="H56" i="9" s="1"/>
  <c r="U132" i="7"/>
  <c r="U103" i="7"/>
  <c r="V26" i="10"/>
  <c r="W175" i="7"/>
  <c r="U121" i="10"/>
  <c r="Y45" i="7"/>
  <c r="U104" i="10"/>
  <c r="Z96" i="10"/>
  <c r="T170" i="7"/>
  <c r="T20" i="7"/>
  <c r="W138" i="7"/>
  <c r="V169" i="7"/>
  <c r="V34" i="7"/>
  <c r="X180" i="10"/>
  <c r="U136" i="7"/>
  <c r="V167" i="10"/>
  <c r="T81" i="7"/>
  <c r="X159" i="7"/>
  <c r="Y81" i="7"/>
  <c r="X101" i="10"/>
  <c r="Y41" i="10"/>
  <c r="U106" i="10"/>
  <c r="V189" i="10"/>
  <c r="W137" i="10"/>
  <c r="U69" i="7"/>
  <c r="Y12" i="7"/>
  <c r="W129" i="10"/>
  <c r="Y166" i="7"/>
  <c r="V101" i="10"/>
  <c r="Z190" i="11"/>
  <c r="X13" i="7"/>
  <c r="Y44" i="7"/>
  <c r="V60" i="7"/>
  <c r="U124" i="7"/>
  <c r="U25" i="7"/>
  <c r="V135" i="10"/>
  <c r="Y128" i="10"/>
  <c r="U160" i="7"/>
  <c r="X193" i="10"/>
  <c r="U72" i="9"/>
  <c r="H72" i="9" s="1"/>
  <c r="T147" i="7"/>
  <c r="Z137" i="10"/>
  <c r="Z140" i="7"/>
  <c r="Y25" i="7"/>
  <c r="Y53" i="9"/>
  <c r="L53" i="9" s="1"/>
  <c r="T161" i="7"/>
  <c r="V122" i="10"/>
  <c r="T103" i="10"/>
  <c r="X94" i="10"/>
  <c r="W156" i="10"/>
  <c r="T53" i="10"/>
  <c r="X65" i="7"/>
  <c r="V60" i="10"/>
  <c r="W135" i="7"/>
  <c r="Z149" i="7"/>
  <c r="X37" i="10"/>
  <c r="X130" i="7"/>
  <c r="X45" i="7"/>
  <c r="X148" i="10"/>
  <c r="W109" i="10"/>
  <c r="Y173" i="10"/>
  <c r="W82" i="7"/>
  <c r="X82" i="7"/>
  <c r="W166" i="10"/>
  <c r="U21" i="7"/>
  <c r="Y155" i="7"/>
  <c r="W15" i="7"/>
  <c r="Z74" i="11"/>
  <c r="X140" i="10"/>
  <c r="Z29" i="7"/>
  <c r="W10" i="10"/>
  <c r="V129" i="10"/>
  <c r="W164" i="7"/>
  <c r="U149" i="10"/>
  <c r="U168" i="10"/>
  <c r="Y9" i="7"/>
  <c r="U92" i="10"/>
  <c r="W141" i="7"/>
  <c r="Y96" i="10"/>
  <c r="U56" i="12"/>
  <c r="X97" i="10"/>
  <c r="W120" i="10"/>
  <c r="X107" i="7"/>
  <c r="X166" i="7"/>
  <c r="X126" i="10"/>
  <c r="W48" i="10"/>
  <c r="T104" i="10"/>
  <c r="U129" i="10"/>
  <c r="Z95" i="10"/>
  <c r="X93" i="7"/>
  <c r="V158" i="10"/>
  <c r="X109" i="7"/>
  <c r="Y13" i="7"/>
  <c r="W100" i="7"/>
  <c r="Z108" i="10"/>
  <c r="W41" i="10"/>
  <c r="X62" i="9"/>
  <c r="K62" i="9" s="1"/>
  <c r="X21" i="7"/>
  <c r="Z38" i="11"/>
  <c r="W127" i="10"/>
  <c r="V152" i="7"/>
  <c r="I152" i="7" s="1"/>
  <c r="X13" i="10"/>
  <c r="X155" i="10"/>
  <c r="V75" i="7"/>
  <c r="W107" i="10"/>
  <c r="Y170" i="10"/>
  <c r="V72" i="9"/>
  <c r="I72" i="9" s="1"/>
  <c r="Z161" i="10"/>
  <c r="W232" i="13"/>
  <c r="AH232" i="13" s="1"/>
  <c r="V103" i="10"/>
  <c r="V30" i="11"/>
  <c r="U96" i="7"/>
  <c r="T50" i="10"/>
  <c r="W110" i="7"/>
  <c r="X12" i="7"/>
  <c r="W79" i="7"/>
  <c r="V171" i="10"/>
  <c r="Y132" i="7"/>
  <c r="V141" i="10"/>
  <c r="X110" i="7"/>
  <c r="Y32" i="7"/>
  <c r="V14" i="10"/>
  <c r="Z58" i="7"/>
  <c r="X103" i="7"/>
  <c r="U24" i="10"/>
  <c r="Z156" i="10"/>
  <c r="Y148" i="10"/>
  <c r="X105" i="7"/>
  <c r="T179" i="9"/>
  <c r="G179" i="9" s="1"/>
  <c r="V115" i="7"/>
  <c r="X183" i="10"/>
  <c r="X14" i="10"/>
  <c r="Y70" i="9"/>
  <c r="L70" i="9" s="1"/>
  <c r="X152" i="7"/>
  <c r="K152" i="7" s="1"/>
  <c r="U126" i="10"/>
  <c r="T53" i="9"/>
  <c r="G53" i="9" s="1"/>
  <c r="V185" i="10"/>
  <c r="U125" i="7"/>
  <c r="Y145" i="7"/>
  <c r="X90" i="7"/>
  <c r="T141" i="13"/>
  <c r="W148" i="10"/>
  <c r="U13" i="10"/>
  <c r="X154" i="10"/>
  <c r="X167" i="10"/>
  <c r="Z107" i="7"/>
  <c r="V102" i="10"/>
  <c r="W91" i="7"/>
  <c r="T124" i="10"/>
  <c r="U10" i="10"/>
  <c r="X190" i="10"/>
  <c r="W151" i="10"/>
  <c r="W33" i="10"/>
  <c r="U60" i="10"/>
  <c r="X83" i="10"/>
  <c r="Z67" i="9"/>
  <c r="M67" i="9" s="1"/>
  <c r="X80" i="10"/>
  <c r="V37" i="10"/>
  <c r="Z21" i="10"/>
  <c r="W95" i="7"/>
  <c r="W26" i="10"/>
  <c r="U115" i="10"/>
  <c r="T164" i="7"/>
  <c r="Y114" i="7"/>
  <c r="Y140" i="7"/>
  <c r="U28" i="7"/>
  <c r="Z87" i="7"/>
  <c r="V15" i="7"/>
  <c r="T112" i="10"/>
  <c r="W78" i="7"/>
  <c r="X156" i="10"/>
  <c r="T111" i="10"/>
  <c r="W186" i="10"/>
  <c r="W52" i="9"/>
  <c r="J52" i="9" s="1"/>
  <c r="X15" i="7"/>
  <c r="W92" i="10"/>
  <c r="V25" i="7"/>
  <c r="W126" i="7"/>
  <c r="W97" i="7"/>
  <c r="W80" i="7"/>
  <c r="T32" i="7"/>
  <c r="T52" i="7"/>
  <c r="V87" i="10"/>
  <c r="V39" i="10"/>
  <c r="Z159" i="7"/>
  <c r="W188" i="10"/>
  <c r="X45" i="10"/>
  <c r="W167" i="7"/>
  <c r="T107" i="7"/>
  <c r="Y50" i="10"/>
  <c r="V74" i="9"/>
  <c r="I74" i="9" s="1"/>
  <c r="U18" i="7"/>
  <c r="W14" i="10"/>
  <c r="X132" i="7"/>
  <c r="W45" i="7"/>
  <c r="V47" i="11"/>
  <c r="V9" i="10"/>
  <c r="Z152" i="10"/>
  <c r="W195" i="10"/>
  <c r="W109" i="7"/>
  <c r="W130" i="7"/>
  <c r="W55" i="10"/>
  <c r="T10" i="10"/>
  <c r="X26" i="7"/>
  <c r="V84" i="7"/>
  <c r="X131" i="7"/>
  <c r="X159" i="10"/>
  <c r="U186" i="10"/>
  <c r="T125" i="7"/>
  <c r="T135" i="7"/>
  <c r="W25" i="7"/>
  <c r="W12" i="7"/>
  <c r="U37" i="10"/>
  <c r="X20" i="7"/>
  <c r="U25" i="10"/>
  <c r="V110" i="10"/>
  <c r="U67" i="9"/>
  <c r="H67" i="9" s="1"/>
  <c r="T192" i="10"/>
  <c r="W154" i="7"/>
  <c r="Z22" i="10"/>
  <c r="T83" i="10"/>
  <c r="V193" i="10"/>
  <c r="V177" i="10"/>
  <c r="Z62" i="10"/>
  <c r="Z125" i="7"/>
  <c r="Z135" i="10"/>
  <c r="V139" i="10"/>
  <c r="Y170" i="11"/>
  <c r="Z88" i="7"/>
  <c r="Z18" i="7"/>
  <c r="U9" i="7"/>
  <c r="W161" i="10"/>
  <c r="Z9" i="10"/>
  <c r="W165" i="10"/>
  <c r="X164" i="10"/>
  <c r="T95" i="10"/>
  <c r="X105" i="10"/>
  <c r="U87" i="10"/>
  <c r="V157" i="7"/>
  <c r="W52" i="7"/>
  <c r="T147" i="10"/>
  <c r="X51" i="7"/>
  <c r="V123" i="10"/>
  <c r="Y126" i="11"/>
  <c r="Y8" i="10"/>
  <c r="W150" i="10"/>
  <c r="T152" i="7"/>
  <c r="G152" i="7" s="1"/>
  <c r="T120" i="10"/>
  <c r="Y87" i="7"/>
  <c r="Z17" i="11"/>
  <c r="V111" i="10"/>
  <c r="U144" i="10"/>
  <c r="Z49" i="10"/>
  <c r="T124" i="7"/>
  <c r="Z76" i="10"/>
  <c r="W101" i="7"/>
  <c r="W65" i="9"/>
  <c r="J65" i="9" s="1"/>
  <c r="T138" i="10"/>
  <c r="U28" i="10"/>
  <c r="U172" i="10"/>
  <c r="T88" i="7"/>
  <c r="T159" i="7"/>
  <c r="V70" i="7"/>
  <c r="T21" i="7"/>
  <c r="U101" i="10"/>
  <c r="U71" i="7"/>
  <c r="Y23" i="7"/>
  <c r="V53" i="10"/>
  <c r="U105" i="10"/>
  <c r="T8" i="7"/>
  <c r="T19" i="7"/>
  <c r="U10" i="7"/>
  <c r="W198" i="10"/>
  <c r="Z125" i="10"/>
  <c r="T43" i="10"/>
  <c r="U85" i="7"/>
  <c r="Y154" i="11"/>
  <c r="Z141" i="7"/>
  <c r="U83" i="10"/>
  <c r="Z45" i="7"/>
  <c r="T39" i="10"/>
  <c r="Y151" i="10"/>
  <c r="V183" i="10"/>
  <c r="V31" i="7"/>
  <c r="V116" i="10"/>
  <c r="U52" i="10"/>
  <c r="V164" i="10"/>
  <c r="Y71" i="7"/>
  <c r="U188" i="10"/>
  <c r="W51" i="10"/>
  <c r="W166" i="7"/>
  <c r="W13" i="10"/>
  <c r="V47" i="10"/>
  <c r="U120" i="10"/>
  <c r="X175" i="10"/>
  <c r="W14" i="7"/>
  <c r="U95" i="7"/>
  <c r="U50" i="10"/>
  <c r="V132" i="7"/>
  <c r="Y45" i="10"/>
  <c r="V124" i="7"/>
  <c r="Y150" i="7"/>
  <c r="Y101" i="10"/>
  <c r="U111" i="10"/>
  <c r="T42" i="10"/>
  <c r="Z81" i="7"/>
  <c r="Z12" i="7"/>
  <c r="T77" i="7"/>
  <c r="Y100" i="10"/>
  <c r="U164" i="7"/>
  <c r="X19" i="7"/>
  <c r="Z154" i="10"/>
  <c r="Z69" i="9"/>
  <c r="M69" i="9" s="1"/>
  <c r="T89" i="7"/>
  <c r="V62" i="9"/>
  <c r="I62" i="9" s="1"/>
  <c r="W37" i="10"/>
  <c r="X157" i="7"/>
  <c r="Z55" i="10"/>
  <c r="T167" i="7"/>
  <c r="X168" i="7"/>
  <c r="K168" i="7" s="1"/>
  <c r="Z175" i="10"/>
  <c r="Z71" i="7"/>
  <c r="W43" i="10"/>
  <c r="V40" i="10"/>
  <c r="W62" i="9"/>
  <c r="J62" i="9" s="1"/>
  <c r="V22" i="7"/>
  <c r="U232" i="13"/>
  <c r="X84" i="7"/>
  <c r="V21" i="10"/>
  <c r="W149" i="7"/>
  <c r="T118" i="10"/>
  <c r="Z51" i="10"/>
  <c r="T139" i="10"/>
  <c r="Y30" i="11"/>
  <c r="W56" i="12"/>
  <c r="W46" i="7"/>
  <c r="W103" i="10"/>
  <c r="U96" i="10"/>
  <c r="X44" i="10"/>
  <c r="W171" i="7"/>
  <c r="Y80" i="7"/>
  <c r="Z164" i="7"/>
  <c r="X128" i="7"/>
  <c r="V146" i="10"/>
  <c r="T39" i="7"/>
  <c r="U39" i="10"/>
  <c r="V161" i="7"/>
  <c r="V83" i="10"/>
  <c r="U187" i="10"/>
  <c r="W145" i="10"/>
  <c r="V131" i="7"/>
  <c r="U76" i="10"/>
  <c r="U135" i="10"/>
  <c r="Y98" i="7"/>
  <c r="Z119" i="7"/>
  <c r="X9" i="10"/>
  <c r="Y159" i="10"/>
  <c r="Y99" i="7"/>
  <c r="Y80" i="10"/>
  <c r="Y21" i="7"/>
  <c r="Z44" i="7"/>
  <c r="X117" i="7"/>
  <c r="X11" i="10"/>
  <c r="T14" i="7"/>
  <c r="Y53" i="10"/>
  <c r="X43" i="10"/>
  <c r="U152" i="7"/>
  <c r="H152" i="7" s="1"/>
  <c r="Z56" i="7"/>
  <c r="W31" i="7"/>
  <c r="Y118" i="10"/>
  <c r="Y100" i="7"/>
  <c r="U23" i="10"/>
  <c r="W110" i="10"/>
  <c r="Y73" i="7"/>
  <c r="Y110" i="10"/>
  <c r="W115" i="7"/>
  <c r="Y92" i="7"/>
  <c r="W118" i="7"/>
  <c r="Y104" i="7"/>
  <c r="V113" i="7"/>
  <c r="T58" i="9"/>
  <c r="G58" i="9" s="1"/>
  <c r="W125" i="10"/>
  <c r="U171" i="10"/>
  <c r="Y91" i="7"/>
  <c r="X115" i="10"/>
  <c r="Y89" i="7"/>
  <c r="W140" i="10"/>
  <c r="W13" i="7"/>
  <c r="X78" i="7"/>
  <c r="Y43" i="7"/>
  <c r="Y133" i="10"/>
  <c r="X29" i="7"/>
  <c r="Z105" i="7"/>
  <c r="U69" i="9"/>
  <c r="H69" i="9" s="1"/>
  <c r="Z16" i="7"/>
  <c r="U161" i="7"/>
  <c r="U141" i="10"/>
  <c r="Z169" i="10"/>
  <c r="W49" i="10"/>
  <c r="U41" i="7"/>
  <c r="W18" i="7"/>
  <c r="T118" i="7"/>
  <c r="V67" i="7"/>
  <c r="T87" i="10"/>
  <c r="T109" i="7"/>
  <c r="W187" i="10"/>
  <c r="Y20" i="7"/>
  <c r="V125" i="7"/>
  <c r="X76" i="10"/>
  <c r="X33" i="10"/>
  <c r="Z18" i="10"/>
  <c r="V111" i="7"/>
  <c r="U170" i="7"/>
  <c r="W90" i="7"/>
  <c r="W98" i="10"/>
  <c r="W37" i="7"/>
  <c r="T10" i="7"/>
  <c r="U151" i="7"/>
  <c r="Z57" i="10"/>
  <c r="Y109" i="10"/>
  <c r="V165" i="7"/>
  <c r="U110" i="10"/>
  <c r="V144" i="10"/>
  <c r="X62" i="10"/>
  <c r="V28" i="7"/>
  <c r="T100" i="10"/>
  <c r="X118" i="10"/>
  <c r="Z76" i="7"/>
  <c r="X72" i="7"/>
  <c r="Y165" i="7"/>
  <c r="X133" i="10"/>
  <c r="V153" i="10"/>
  <c r="V198" i="10"/>
  <c r="Z177" i="10"/>
  <c r="W89" i="7"/>
  <c r="T142" i="7"/>
  <c r="Z139" i="10"/>
  <c r="Z190" i="10"/>
  <c r="Z122" i="9"/>
  <c r="M122" i="9" s="1"/>
  <c r="Y170" i="7"/>
  <c r="Y86" i="7"/>
  <c r="U147" i="7"/>
  <c r="U19" i="10"/>
  <c r="V98" i="10"/>
  <c r="X20" i="10"/>
  <c r="Z137" i="7"/>
  <c r="Y161" i="7"/>
  <c r="Z175" i="7"/>
  <c r="V25" i="10"/>
  <c r="X172" i="7"/>
  <c r="U94" i="10"/>
  <c r="Z121" i="7"/>
  <c r="Y153" i="7"/>
  <c r="U48" i="10"/>
  <c r="X40" i="7"/>
  <c r="Z109" i="7"/>
  <c r="W45" i="10"/>
  <c r="T126" i="7"/>
  <c r="X121" i="10"/>
  <c r="T158" i="7"/>
  <c r="V126" i="10"/>
  <c r="T95" i="7"/>
  <c r="T43" i="7"/>
  <c r="Y175" i="10"/>
  <c r="T158" i="10"/>
  <c r="V100" i="10"/>
  <c r="Z215" i="11"/>
  <c r="U148" i="10"/>
  <c r="T181" i="10"/>
  <c r="W133" i="7"/>
  <c r="X144" i="10"/>
  <c r="W119" i="10"/>
  <c r="Y69" i="7"/>
  <c r="T156" i="7"/>
  <c r="T9" i="7"/>
  <c r="X10" i="10"/>
  <c r="U120" i="7"/>
  <c r="T33" i="10"/>
  <c r="V154" i="10"/>
  <c r="W11" i="7"/>
  <c r="V59" i="7"/>
  <c r="U49" i="10"/>
  <c r="Y105" i="10"/>
  <c r="V13" i="7"/>
  <c r="U183" i="10"/>
  <c r="X97" i="7"/>
  <c r="T115" i="7"/>
  <c r="V42" i="7"/>
  <c r="Y167" i="10"/>
  <c r="X86" i="7"/>
  <c r="Y142" i="7"/>
  <c r="X71" i="7"/>
  <c r="Y154" i="10"/>
  <c r="T168" i="10"/>
  <c r="T130" i="7"/>
  <c r="V9" i="7"/>
  <c r="U116" i="10"/>
  <c r="T96" i="10"/>
  <c r="X39" i="7"/>
  <c r="U12" i="7"/>
  <c r="Z119" i="10"/>
  <c r="X125" i="10"/>
  <c r="Z45" i="10"/>
  <c r="V156" i="10"/>
  <c r="T175" i="7"/>
  <c r="Y148" i="7"/>
  <c r="U140" i="10"/>
  <c r="Y34" i="7"/>
  <c r="T74" i="9"/>
  <c r="G74" i="9" s="1"/>
  <c r="W106" i="7"/>
  <c r="W21" i="10"/>
  <c r="W98" i="7"/>
  <c r="V155" i="7"/>
  <c r="Y111" i="10"/>
  <c r="W53" i="9"/>
  <c r="J53" i="9" s="1"/>
  <c r="X113" i="10"/>
  <c r="T56" i="7"/>
  <c r="U54" i="9"/>
  <c r="H54" i="9" s="1"/>
  <c r="W28" i="10"/>
  <c r="Y156" i="10"/>
  <c r="Y60" i="9"/>
  <c r="L60" i="9" s="1"/>
  <c r="T110" i="10"/>
  <c r="V89" i="7"/>
  <c r="W62" i="12"/>
  <c r="U70" i="7"/>
  <c r="X120" i="7"/>
  <c r="X89" i="7"/>
  <c r="Z10" i="7"/>
  <c r="Z74" i="9"/>
  <c r="M74" i="9" s="1"/>
  <c r="X58" i="7"/>
  <c r="Z8" i="10"/>
  <c r="V56" i="9"/>
  <c r="I56" i="9" s="1"/>
  <c r="U31" i="7"/>
  <c r="Y126" i="10"/>
  <c r="X8" i="10"/>
  <c r="V132" i="10"/>
  <c r="X171" i="7"/>
  <c r="Y72" i="9"/>
  <c r="L72" i="9" s="1"/>
  <c r="W47" i="10"/>
  <c r="X46" i="10"/>
  <c r="W52" i="10"/>
  <c r="T129" i="10"/>
  <c r="T23" i="7"/>
  <c r="Y123" i="7"/>
  <c r="V11" i="10"/>
  <c r="Z164" i="9"/>
  <c r="M164" i="9" s="1"/>
  <c r="Y185" i="10"/>
  <c r="U13" i="7"/>
  <c r="Y149" i="10"/>
  <c r="V80" i="7"/>
  <c r="U78" i="7"/>
  <c r="Y65" i="7"/>
  <c r="W94" i="10"/>
  <c r="T70" i="7"/>
  <c r="V91" i="7"/>
  <c r="V166" i="7"/>
  <c r="V129" i="7"/>
  <c r="Y124" i="10"/>
  <c r="V27" i="7"/>
  <c r="U122" i="7"/>
  <c r="Z106" i="10"/>
  <c r="Y62" i="12"/>
  <c r="U129" i="7"/>
  <c r="Y191" i="10"/>
  <c r="V145" i="7"/>
  <c r="V95" i="7"/>
  <c r="Z145" i="7"/>
  <c r="V109" i="7"/>
  <c r="X91" i="7"/>
  <c r="Y135" i="7"/>
  <c r="U95" i="10"/>
  <c r="T104" i="7"/>
  <c r="Z101" i="10"/>
  <c r="V92" i="7"/>
  <c r="X32" i="10"/>
  <c r="W169" i="10"/>
  <c r="U142" i="7"/>
  <c r="T62" i="10"/>
  <c r="V88" i="10"/>
  <c r="Y106" i="7"/>
  <c r="X104" i="7"/>
  <c r="U156" i="10"/>
  <c r="W20" i="10"/>
  <c r="W19" i="10"/>
  <c r="Z127" i="10"/>
  <c r="T80" i="10"/>
  <c r="V149" i="10"/>
  <c r="T70" i="9"/>
  <c r="G70" i="9" s="1"/>
  <c r="W80" i="10"/>
  <c r="W142" i="10"/>
  <c r="W105" i="10"/>
  <c r="X195" i="10"/>
  <c r="Y47" i="10"/>
  <c r="T96" i="7"/>
  <c r="U135" i="7"/>
  <c r="U192" i="10"/>
  <c r="T106" i="7"/>
  <c r="Y135" i="10"/>
  <c r="Z72" i="7"/>
  <c r="X38" i="7"/>
  <c r="T168" i="7"/>
  <c r="G168" i="7" s="1"/>
  <c r="Z120" i="9"/>
  <c r="M120" i="9" s="1"/>
  <c r="Z141" i="10"/>
  <c r="Z99" i="10"/>
  <c r="T79" i="7"/>
  <c r="Y103" i="7"/>
  <c r="X107" i="10"/>
  <c r="Y97" i="7"/>
  <c r="T52" i="10"/>
  <c r="V168" i="7"/>
  <c r="I168" i="7" s="1"/>
  <c r="X96" i="10"/>
  <c r="W8" i="10"/>
  <c r="U152" i="10"/>
  <c r="V63" i="7"/>
  <c r="T94" i="7"/>
  <c r="U137" i="7"/>
  <c r="U181" i="10"/>
  <c r="T166" i="7"/>
  <c r="V167" i="7"/>
  <c r="V147" i="7"/>
  <c r="Z35" i="7"/>
  <c r="T162" i="7"/>
  <c r="T24" i="10"/>
  <c r="Z43" i="7"/>
  <c r="X17" i="7"/>
  <c r="X119" i="10"/>
  <c r="X112" i="7"/>
  <c r="T38" i="7"/>
  <c r="V142" i="10"/>
  <c r="U94" i="7"/>
  <c r="W67" i="7"/>
  <c r="T62" i="9"/>
  <c r="G62" i="9" s="1"/>
  <c r="V151" i="10"/>
  <c r="U143" i="7"/>
  <c r="U121" i="7"/>
  <c r="X102" i="10"/>
  <c r="Y14" i="10"/>
  <c r="X100" i="7"/>
  <c r="X52" i="7"/>
  <c r="V45" i="10"/>
  <c r="T193" i="10"/>
  <c r="Y116" i="7"/>
  <c r="X80" i="7"/>
  <c r="V11" i="7"/>
  <c r="U55" i="9"/>
  <c r="H55" i="9" s="1"/>
  <c r="T156" i="10"/>
  <c r="Y51" i="9"/>
  <c r="L51" i="9" s="1"/>
  <c r="U56" i="10"/>
  <c r="Z118" i="10"/>
  <c r="T40" i="10"/>
  <c r="W128" i="7"/>
  <c r="W176" i="10"/>
  <c r="X172" i="10"/>
  <c r="Z123" i="10"/>
  <c r="Z98" i="7"/>
  <c r="V39" i="7"/>
  <c r="Z107" i="10"/>
  <c r="W132" i="10"/>
  <c r="V74" i="7"/>
  <c r="Z143" i="7"/>
  <c r="W74" i="9"/>
  <c r="J74" i="9" s="1"/>
  <c r="T148" i="10"/>
  <c r="V113" i="10"/>
  <c r="Y126" i="7"/>
  <c r="U70" i="9"/>
  <c r="H70" i="9" s="1"/>
  <c r="Z69" i="7"/>
  <c r="Y146" i="7"/>
  <c r="X108" i="7"/>
  <c r="T122" i="7"/>
  <c r="V37" i="7"/>
  <c r="W169" i="7"/>
  <c r="Y120" i="10"/>
  <c r="U14" i="10"/>
  <c r="W102" i="7"/>
  <c r="Y154" i="7"/>
  <c r="Y130" i="11"/>
  <c r="T135" i="10"/>
  <c r="X60" i="9"/>
  <c r="K60" i="9" s="1"/>
  <c r="T45" i="7"/>
  <c r="X142" i="10"/>
  <c r="X111" i="7"/>
  <c r="T56" i="12"/>
  <c r="W170" i="10"/>
  <c r="T78" i="7"/>
  <c r="T106" i="10"/>
  <c r="V8" i="7"/>
  <c r="Y21" i="10"/>
  <c r="U44" i="10"/>
  <c r="X49" i="10"/>
  <c r="V94" i="10"/>
  <c r="U39" i="7"/>
  <c r="W123" i="10"/>
  <c r="Z100" i="10"/>
  <c r="Z36" i="7"/>
  <c r="Z20" i="10"/>
  <c r="Y110" i="7"/>
  <c r="U150" i="10"/>
  <c r="W41" i="7"/>
  <c r="X171" i="10"/>
  <c r="X156" i="7"/>
  <c r="W128" i="10"/>
  <c r="X169" i="10"/>
  <c r="Z37" i="11"/>
  <c r="X152" i="10"/>
  <c r="V32" i="10"/>
  <c r="T117" i="10"/>
  <c r="Z44" i="10"/>
  <c r="V38" i="7"/>
  <c r="V144" i="7"/>
  <c r="Y105" i="7"/>
  <c r="Z96" i="9"/>
  <c r="M96" i="9" s="1"/>
  <c r="Z205" i="11"/>
  <c r="Y107" i="7"/>
  <c r="W56" i="9"/>
  <c r="J56" i="9" s="1"/>
  <c r="T23" i="10"/>
  <c r="X34" i="10"/>
  <c r="T91" i="7"/>
  <c r="U88" i="7"/>
  <c r="W65" i="7"/>
  <c r="Z35" i="9"/>
  <c r="M35" i="9" s="1"/>
  <c r="Y74" i="11"/>
  <c r="X134" i="10"/>
  <c r="X130" i="10"/>
  <c r="W122" i="10"/>
  <c r="W136" i="7"/>
  <c r="V116" i="7"/>
  <c r="T22" i="10"/>
  <c r="T31" i="7"/>
  <c r="V35" i="7"/>
  <c r="X23" i="7"/>
  <c r="Z142" i="7"/>
  <c r="Z53" i="9"/>
  <c r="M53" i="9" s="1"/>
  <c r="U155" i="7"/>
  <c r="W129" i="7"/>
  <c r="V140" i="10"/>
  <c r="T114" i="10"/>
  <c r="U62" i="10"/>
  <c r="V83" i="7"/>
  <c r="Z193" i="10"/>
  <c r="V10" i="10"/>
  <c r="Z97" i="7"/>
  <c r="U145" i="7"/>
  <c r="V77" i="7"/>
  <c r="T75" i="7"/>
  <c r="T107" i="10"/>
  <c r="X48" i="10"/>
  <c r="Z132" i="7"/>
  <c r="V135" i="7"/>
  <c r="T172" i="7"/>
  <c r="Z53" i="10"/>
  <c r="T19" i="10"/>
  <c r="V190" i="10"/>
  <c r="U58" i="7"/>
  <c r="U133" i="7"/>
  <c r="Z160" i="7"/>
  <c r="W72" i="10"/>
  <c r="Z67" i="7"/>
  <c r="Z95" i="11"/>
  <c r="V10" i="7"/>
  <c r="T140" i="7"/>
  <c r="V71" i="7"/>
  <c r="W143" i="7"/>
  <c r="T41" i="7"/>
  <c r="Z74" i="7"/>
  <c r="W172" i="7"/>
  <c r="T57" i="10"/>
  <c r="V128" i="10"/>
  <c r="W153" i="10"/>
  <c r="Z77" i="7"/>
  <c r="Y10" i="13"/>
  <c r="U189" i="10"/>
  <c r="T153" i="10"/>
  <c r="Y13" i="10"/>
  <c r="T113" i="7"/>
  <c r="V79" i="7"/>
  <c r="V142" i="7"/>
  <c r="Y160" i="7"/>
  <c r="Y146" i="11"/>
  <c r="X137" i="10"/>
  <c r="Z73" i="7"/>
  <c r="Y14" i="7"/>
  <c r="V45" i="7"/>
  <c r="Y124" i="7"/>
  <c r="U179" i="10"/>
  <c r="W134" i="7"/>
  <c r="Z65" i="9"/>
  <c r="M65" i="9" s="1"/>
  <c r="U46" i="7"/>
  <c r="Z138" i="7"/>
  <c r="Y172" i="7"/>
  <c r="T40" i="7"/>
  <c r="Y38" i="7"/>
  <c r="Z122" i="10"/>
  <c r="Z102" i="7"/>
  <c r="V101" i="7"/>
  <c r="W121" i="10"/>
  <c r="Z52" i="7"/>
  <c r="T93" i="7"/>
  <c r="W9" i="10"/>
  <c r="T82" i="7"/>
  <c r="U182" i="10"/>
  <c r="T83" i="7"/>
  <c r="U36" i="7"/>
  <c r="T142" i="10"/>
  <c r="W147" i="7"/>
  <c r="X98" i="10"/>
  <c r="U153" i="7"/>
  <c r="Z126" i="7"/>
  <c r="X158" i="10"/>
  <c r="X57" i="10"/>
  <c r="T155" i="10"/>
  <c r="T30" i="11"/>
  <c r="X41" i="7"/>
  <c r="U113" i="10"/>
  <c r="Y117" i="7"/>
  <c r="Z41" i="7"/>
  <c r="V102" i="7"/>
  <c r="W134" i="10"/>
  <c r="U167" i="7"/>
  <c r="W105" i="7"/>
  <c r="T122" i="10"/>
  <c r="W104" i="10"/>
  <c r="Z121" i="10"/>
  <c r="X29" i="11"/>
  <c r="T114" i="7"/>
  <c r="X131" i="10"/>
  <c r="Z164" i="14"/>
  <c r="T121" i="10"/>
  <c r="U112" i="10"/>
  <c r="T163" i="10"/>
  <c r="Z148" i="10"/>
  <c r="U54" i="7"/>
  <c r="Z106" i="7"/>
  <c r="T41" i="10"/>
  <c r="U157" i="7"/>
  <c r="T131" i="7"/>
  <c r="X53" i="10"/>
  <c r="V122" i="7"/>
  <c r="V171" i="7"/>
  <c r="X153" i="10"/>
  <c r="Y144" i="10"/>
  <c r="V19" i="10"/>
  <c r="V126" i="7"/>
  <c r="W145" i="7"/>
  <c r="Z143" i="11"/>
  <c r="U15" i="7"/>
  <c r="W67" i="9"/>
  <c r="J67" i="9" s="1"/>
  <c r="W56" i="7"/>
  <c r="V41" i="10"/>
  <c r="W108" i="7"/>
  <c r="V172" i="7"/>
  <c r="V99" i="10"/>
  <c r="Y168" i="10"/>
  <c r="T166" i="10"/>
  <c r="Y97" i="10"/>
  <c r="V62" i="12"/>
  <c r="U37" i="7"/>
  <c r="Y168" i="7"/>
  <c r="L168" i="7" s="1"/>
  <c r="W162" i="7"/>
  <c r="Y152" i="10"/>
  <c r="X92" i="7"/>
  <c r="Y187" i="10"/>
  <c r="X232" i="13"/>
  <c r="AI232" i="13" s="1"/>
  <c r="U83" i="7"/>
  <c r="V96" i="7"/>
  <c r="U108" i="10"/>
  <c r="Z75" i="7"/>
  <c r="V119" i="7"/>
  <c r="T149" i="10"/>
  <c r="X23" i="10"/>
  <c r="V159" i="7"/>
  <c r="W99" i="10"/>
  <c r="X72" i="9"/>
  <c r="K72" i="9" s="1"/>
  <c r="U40" i="7"/>
  <c r="V118" i="7"/>
  <c r="V44" i="10"/>
  <c r="T46" i="7"/>
  <c r="Z129" i="10"/>
  <c r="Y149" i="7"/>
  <c r="X129" i="10"/>
  <c r="Y56" i="7"/>
  <c r="T71" i="7"/>
  <c r="Y164" i="10"/>
  <c r="Y117" i="10"/>
  <c r="Y49" i="10"/>
  <c r="Y37" i="7"/>
  <c r="U164" i="10"/>
  <c r="U105" i="7"/>
  <c r="X146" i="10"/>
  <c r="V29" i="7"/>
  <c r="T60" i="7"/>
  <c r="V133" i="7"/>
  <c r="W71" i="7"/>
  <c r="W49" i="7"/>
  <c r="V121" i="10"/>
  <c r="Y68" i="9"/>
  <c r="L68" i="9" s="1"/>
  <c r="U184" i="10"/>
  <c r="T8" i="10"/>
  <c r="W193" i="10"/>
  <c r="U27" i="7"/>
  <c r="V172" i="10"/>
  <c r="Y26" i="7"/>
  <c r="Y102" i="10"/>
  <c r="V20" i="10"/>
  <c r="U43" i="7"/>
  <c r="U81" i="7"/>
  <c r="V173" i="10"/>
  <c r="W118" i="10"/>
  <c r="Y85" i="7"/>
  <c r="T140" i="10"/>
  <c r="W141" i="10"/>
  <c r="T157" i="7"/>
  <c r="Y40" i="10"/>
  <c r="Y158" i="7"/>
  <c r="Y163" i="7"/>
  <c r="X155" i="7"/>
  <c r="W87" i="10"/>
  <c r="T187" i="10"/>
  <c r="Y139" i="10"/>
  <c r="X85" i="7"/>
  <c r="Z100" i="7"/>
  <c r="Z20" i="7"/>
  <c r="Y157" i="7"/>
  <c r="U146" i="7"/>
  <c r="X73" i="7"/>
  <c r="Y76" i="7"/>
  <c r="X95" i="7"/>
  <c r="V72" i="7"/>
  <c r="W131" i="10"/>
  <c r="X42" i="7"/>
  <c r="U60" i="9"/>
  <c r="H60" i="9" s="1"/>
  <c r="T99" i="7"/>
  <c r="X16" i="7"/>
  <c r="Y46" i="10"/>
  <c r="Y128" i="7"/>
  <c r="X25" i="7"/>
  <c r="T116" i="10"/>
  <c r="V148" i="10"/>
  <c r="W124" i="10"/>
  <c r="W86" i="7"/>
  <c r="T128" i="10"/>
  <c r="U47" i="10"/>
  <c r="V158" i="7"/>
  <c r="V110" i="7"/>
  <c r="X132" i="10"/>
  <c r="V8" i="10"/>
  <c r="W23" i="10"/>
  <c r="Z130" i="10"/>
  <c r="Y62" i="10"/>
  <c r="Y32" i="10"/>
  <c r="X151" i="10"/>
  <c r="U193" i="10"/>
  <c r="Z27" i="7"/>
  <c r="Y158" i="10"/>
  <c r="Z39" i="10"/>
  <c r="W30" i="7"/>
  <c r="Y109" i="7"/>
  <c r="U132" i="10"/>
  <c r="U32" i="10"/>
  <c r="Z56" i="12"/>
  <c r="U162" i="7"/>
  <c r="Y188" i="10"/>
  <c r="X83" i="7"/>
  <c r="V186" i="10"/>
  <c r="W94" i="7"/>
  <c r="U175" i="7"/>
  <c r="Y74" i="7"/>
  <c r="Y164" i="7"/>
  <c r="V115" i="10"/>
  <c r="U87" i="7"/>
  <c r="V67" i="9"/>
  <c r="I67" i="9" s="1"/>
  <c r="W175" i="10"/>
  <c r="U26" i="7"/>
  <c r="X56" i="12"/>
  <c r="Z30" i="7"/>
  <c r="U20" i="7"/>
  <c r="W115" i="10"/>
  <c r="Y129" i="11"/>
  <c r="T47" i="7"/>
  <c r="U123" i="10"/>
  <c r="U108" i="7"/>
  <c r="T198" i="10"/>
  <c r="U117" i="7"/>
  <c r="U77" i="7"/>
  <c r="W50" i="7"/>
  <c r="X163" i="7"/>
  <c r="W136" i="10"/>
  <c r="V147" i="10"/>
  <c r="Y22" i="11"/>
  <c r="V80" i="10"/>
  <c r="U111" i="7"/>
  <c r="V107" i="7"/>
  <c r="T15" i="7"/>
  <c r="V166" i="10"/>
  <c r="X138" i="10"/>
  <c r="W116" i="10"/>
  <c r="U198" i="10"/>
  <c r="W69" i="7"/>
  <c r="Y186" i="10"/>
  <c r="T72" i="10"/>
  <c r="T123" i="7"/>
  <c r="Y72" i="10"/>
  <c r="X62" i="12"/>
  <c r="T169" i="7"/>
  <c r="X141" i="13"/>
  <c r="AI141" i="13" s="1"/>
  <c r="V17" i="7"/>
  <c r="Y159" i="7"/>
  <c r="Y142" i="10"/>
  <c r="V108" i="7"/>
  <c r="T150" i="7"/>
  <c r="U22" i="10"/>
  <c r="T167" i="10"/>
  <c r="Y26" i="11"/>
  <c r="U134" i="7"/>
  <c r="X121" i="7"/>
  <c r="Z154" i="7"/>
  <c r="V141" i="13"/>
  <c r="AG141" i="13" s="1"/>
  <c r="W25" i="10"/>
  <c r="T9" i="10"/>
  <c r="V124" i="10"/>
  <c r="W152" i="10"/>
  <c r="Y121" i="10"/>
  <c r="X67" i="7"/>
  <c r="U35" i="7"/>
  <c r="U52" i="7"/>
  <c r="W159" i="7"/>
  <c r="U116" i="7"/>
  <c r="U72" i="10"/>
  <c r="T108" i="7"/>
  <c r="V154" i="7"/>
  <c r="Z146" i="7"/>
  <c r="Z41" i="10"/>
  <c r="X99" i="7"/>
  <c r="V73" i="7"/>
  <c r="X188" i="10"/>
  <c r="Y115" i="11"/>
  <c r="Y27" i="7"/>
  <c r="X149" i="7"/>
  <c r="V95" i="10"/>
  <c r="W133" i="10"/>
  <c r="W83" i="7"/>
  <c r="Z133" i="7"/>
  <c r="U73" i="7"/>
  <c r="X122" i="7"/>
  <c r="U173" i="10"/>
  <c r="Y92" i="10"/>
  <c r="V152" i="10"/>
  <c r="Y95" i="10"/>
  <c r="U147" i="10"/>
  <c r="U124" i="10"/>
  <c r="X114" i="10"/>
  <c r="T92" i="10"/>
  <c r="V117" i="10"/>
  <c r="T25" i="7"/>
  <c r="Y115" i="7"/>
  <c r="Z68" i="9"/>
  <c r="M68" i="9" s="1"/>
  <c r="Y10" i="10"/>
  <c r="Z89" i="7"/>
  <c r="Z155" i="10"/>
  <c r="V136" i="10"/>
  <c r="U163" i="7"/>
  <c r="T171" i="7"/>
  <c r="X135" i="7"/>
  <c r="U188" i="13"/>
  <c r="Z169" i="7"/>
  <c r="Z51" i="9"/>
  <c r="M51" i="9" s="1"/>
  <c r="T86" i="7"/>
  <c r="V150" i="7"/>
  <c r="T80" i="7"/>
  <c r="T59" i="7"/>
  <c r="U134" i="10"/>
  <c r="W127" i="7"/>
  <c r="Z130" i="7"/>
  <c r="T149" i="7"/>
  <c r="T129" i="7"/>
  <c r="Z185" i="10"/>
  <c r="X108" i="10"/>
  <c r="X76" i="7"/>
  <c r="Z79" i="7"/>
  <c r="V138" i="10"/>
  <c r="W181" i="10"/>
  <c r="Y101" i="7"/>
  <c r="X182" i="10"/>
  <c r="Z8" i="7"/>
  <c r="Z114" i="7"/>
  <c r="Y137" i="10"/>
  <c r="T169" i="10"/>
  <c r="U16" i="7"/>
  <c r="W26" i="7"/>
  <c r="W81" i="7"/>
  <c r="Y28" i="7"/>
  <c r="X70" i="9"/>
  <c r="K70" i="9" s="1"/>
  <c r="X138" i="7"/>
  <c r="T173" i="10"/>
  <c r="Z211" i="11"/>
  <c r="X77" i="7"/>
  <c r="W44" i="7"/>
  <c r="Z65" i="7"/>
  <c r="Z126" i="10"/>
  <c r="X18" i="10"/>
  <c r="U153" i="10"/>
  <c r="W155" i="10"/>
  <c r="W114" i="10"/>
  <c r="Y22" i="10"/>
  <c r="W32" i="10"/>
  <c r="V170" i="7"/>
  <c r="U117" i="10"/>
  <c r="T108" i="10"/>
  <c r="T72" i="9"/>
  <c r="G72" i="9" s="1"/>
  <c r="V97" i="10"/>
  <c r="U165" i="10"/>
  <c r="X124" i="10"/>
  <c r="Y75" i="7"/>
  <c r="X19" i="10"/>
  <c r="T28" i="10"/>
  <c r="U110" i="7"/>
  <c r="W172" i="10"/>
  <c r="Y17" i="7"/>
  <c r="U185" i="10"/>
  <c r="W83" i="10"/>
  <c r="U62" i="12"/>
  <c r="Z92" i="7"/>
  <c r="V87" i="7"/>
  <c r="U158" i="10"/>
  <c r="Z188" i="11"/>
  <c r="U154" i="7"/>
  <c r="X137" i="7"/>
  <c r="Y77" i="7"/>
  <c r="W124" i="7"/>
  <c r="Y9" i="10"/>
  <c r="U19" i="7"/>
  <c r="Z167" i="10"/>
  <c r="V163" i="10"/>
  <c r="V140" i="7"/>
  <c r="T67" i="9"/>
  <c r="G67" i="9" s="1"/>
  <c r="V149" i="7"/>
  <c r="W151" i="7"/>
  <c r="X44" i="7"/>
  <c r="X151" i="7"/>
  <c r="W141" i="13"/>
  <c r="AH141" i="13" s="1"/>
  <c r="V65" i="7"/>
  <c r="W189" i="10"/>
  <c r="V169" i="10"/>
  <c r="T26" i="7"/>
  <c r="Y133" i="7"/>
  <c r="U118" i="10"/>
  <c r="W182" i="10"/>
  <c r="Z98" i="10"/>
  <c r="X79" i="7"/>
  <c r="U175" i="10"/>
  <c r="Z142" i="10"/>
  <c r="W147" i="10"/>
  <c r="V78" i="7"/>
  <c r="V16" i="7"/>
  <c r="T49" i="10"/>
  <c r="W113" i="7"/>
  <c r="Z96" i="7"/>
  <c r="W77" i="7"/>
  <c r="U158" i="7"/>
  <c r="W34" i="10"/>
  <c r="T12" i="7"/>
  <c r="T30" i="7"/>
  <c r="X92" i="10"/>
  <c r="X87" i="7"/>
  <c r="X167" i="7"/>
  <c r="Y16" i="7"/>
  <c r="V68" i="9"/>
  <c r="I68" i="9" s="1"/>
  <c r="X147" i="7"/>
  <c r="W23" i="7"/>
  <c r="Y106" i="10"/>
  <c r="Z32" i="7"/>
  <c r="W101" i="10"/>
  <c r="V58" i="9"/>
  <c r="I58" i="9" s="1"/>
  <c r="T190" i="10"/>
  <c r="V136" i="7"/>
  <c r="W30" i="11"/>
  <c r="Y155" i="10"/>
  <c r="T145" i="7"/>
  <c r="W153" i="7"/>
  <c r="X27" i="7"/>
  <c r="X101" i="7"/>
  <c r="U119" i="7"/>
  <c r="W139" i="10"/>
  <c r="V54" i="9"/>
  <c r="I54" i="9" s="1"/>
  <c r="X192" i="10"/>
  <c r="T99" i="10"/>
  <c r="Y195" i="10"/>
  <c r="T180" i="10"/>
  <c r="T111" i="7"/>
  <c r="T128" i="7"/>
  <c r="U168" i="7"/>
  <c r="H168" i="7" s="1"/>
  <c r="Z104" i="7"/>
  <c r="T130" i="10"/>
  <c r="Z60" i="7"/>
  <c r="V26" i="7"/>
  <c r="X114" i="7"/>
  <c r="Y94" i="10"/>
  <c r="Y10" i="7"/>
  <c r="T60" i="10"/>
  <c r="X151" i="11"/>
  <c r="T47" i="10"/>
  <c r="Z25" i="10"/>
  <c r="V23" i="10"/>
  <c r="W96" i="7"/>
  <c r="W135" i="10"/>
  <c r="Z151" i="7"/>
  <c r="V165" i="10"/>
  <c r="W9" i="7"/>
  <c r="W76" i="7"/>
  <c r="V90" i="7"/>
  <c r="X54" i="9"/>
  <c r="K54" i="9" s="1"/>
  <c r="V46" i="10"/>
  <c r="T27" i="7"/>
  <c r="Y88" i="7"/>
  <c r="U159" i="7"/>
  <c r="V192" i="10"/>
  <c r="Z103" i="10"/>
  <c r="V179" i="10"/>
  <c r="U109" i="10"/>
  <c r="Y151" i="7"/>
  <c r="X168" i="10"/>
  <c r="U195" i="10"/>
  <c r="W160" i="7"/>
  <c r="X65" i="9"/>
  <c r="K65" i="9" s="1"/>
  <c r="U127" i="7"/>
  <c r="T133" i="7"/>
  <c r="Y74" i="9"/>
  <c r="L74" i="9" s="1"/>
  <c r="Y63" i="7"/>
  <c r="Y189" i="10"/>
  <c r="Y108" i="7"/>
  <c r="T141" i="10"/>
  <c r="W69" i="9"/>
  <c r="J69" i="9" s="1"/>
  <c r="V134" i="7"/>
  <c r="U114" i="7"/>
  <c r="T141" i="7"/>
  <c r="T148" i="7"/>
  <c r="V47" i="7"/>
  <c r="U98" i="10"/>
  <c r="X41" i="10"/>
  <c r="W146" i="10"/>
  <c r="X106" i="10"/>
  <c r="V112" i="7"/>
  <c r="T186" i="10"/>
  <c r="T144" i="7"/>
  <c r="V12" i="7"/>
  <c r="Z136" i="7"/>
  <c r="W97" i="10"/>
  <c r="U150" i="7"/>
  <c r="Y28" i="10"/>
  <c r="Z117" i="10"/>
  <c r="Z182" i="10"/>
  <c r="Z149" i="11"/>
  <c r="V14" i="7"/>
  <c r="W19" i="7"/>
  <c r="U23" i="7"/>
  <c r="T97" i="7"/>
  <c r="Z24" i="10"/>
  <c r="U170" i="10"/>
  <c r="Z111" i="10"/>
  <c r="V49" i="10"/>
  <c r="W107" i="7"/>
  <c r="W161" i="7"/>
  <c r="W84" i="7"/>
  <c r="U109" i="7"/>
  <c r="Y179" i="10"/>
  <c r="U29" i="7"/>
  <c r="Z162" i="7"/>
  <c r="V156" i="7"/>
  <c r="T115" i="10"/>
  <c r="X8" i="7"/>
  <c r="X182" i="11"/>
  <c r="Z10" i="10"/>
  <c r="U46" i="10"/>
  <c r="U99" i="10"/>
  <c r="X169" i="7"/>
  <c r="T45" i="10"/>
  <c r="U156" i="7"/>
  <c r="Y41" i="7"/>
  <c r="X125" i="7"/>
  <c r="U149" i="7"/>
  <c r="V120" i="10"/>
  <c r="U76" i="7"/>
  <c r="V13" i="10"/>
  <c r="X142" i="7"/>
  <c r="U166" i="10"/>
  <c r="U169" i="7"/>
  <c r="X150" i="7"/>
  <c r="U104" i="7"/>
  <c r="Z123" i="7"/>
  <c r="X143" i="7"/>
  <c r="V48" i="10"/>
  <c r="V109" i="10"/>
  <c r="Z94" i="10"/>
  <c r="W39" i="7"/>
  <c r="Y167" i="7"/>
  <c r="Y96" i="7"/>
  <c r="T13" i="7"/>
  <c r="W119" i="7"/>
  <c r="X112" i="10"/>
  <c r="V50" i="10"/>
  <c r="U8" i="7"/>
  <c r="W72" i="7"/>
  <c r="X175" i="7"/>
  <c r="Y141" i="7"/>
  <c r="V20" i="7"/>
  <c r="U44" i="7"/>
  <c r="W100" i="10"/>
  <c r="Z38" i="7"/>
  <c r="X158" i="7"/>
  <c r="T195" i="10"/>
  <c r="Y37" i="10"/>
  <c r="U125" i="10"/>
  <c r="T171" i="10"/>
  <c r="X11" i="7"/>
  <c r="Y192" i="10"/>
  <c r="W188" i="13"/>
  <c r="AH188" i="13" s="1"/>
  <c r="Z47" i="10"/>
  <c r="V176" i="10"/>
  <c r="Z122" i="7"/>
  <c r="X123" i="10"/>
  <c r="W111" i="10"/>
  <c r="X34" i="7"/>
  <c r="U80" i="7"/>
  <c r="Z83" i="7"/>
  <c r="Y169" i="7"/>
  <c r="V120" i="7"/>
  <c r="V30" i="7"/>
  <c r="V52" i="7"/>
  <c r="T32" i="10"/>
  <c r="Z128" i="7"/>
  <c r="V100" i="7"/>
  <c r="T127" i="10"/>
  <c r="Y147" i="7"/>
  <c r="U97" i="10"/>
  <c r="X135" i="10"/>
  <c r="V141" i="7"/>
  <c r="U103" i="10"/>
  <c r="V43" i="7"/>
  <c r="V56" i="12"/>
  <c r="T125" i="10"/>
  <c r="X67" i="9"/>
  <c r="K67" i="9" s="1"/>
  <c r="U112" i="7"/>
  <c r="Z78" i="7"/>
  <c r="Z21" i="7"/>
  <c r="X179" i="10"/>
  <c r="W17" i="7"/>
  <c r="U11" i="10"/>
  <c r="T191" i="10"/>
  <c r="Z62" i="9"/>
  <c r="M62" i="9" s="1"/>
  <c r="U38" i="7"/>
  <c r="Y122" i="7"/>
  <c r="X95" i="10"/>
  <c r="Y11" i="7"/>
  <c r="V105" i="7"/>
  <c r="X46" i="7"/>
  <c r="T54" i="9"/>
  <c r="G54" i="9" s="1"/>
  <c r="T132" i="10"/>
  <c r="V103" i="7"/>
  <c r="T105" i="7"/>
  <c r="Z147" i="11"/>
  <c r="T65" i="7"/>
  <c r="T102" i="10"/>
  <c r="T116" i="7"/>
  <c r="T136" i="7"/>
  <c r="X136" i="7"/>
  <c r="T120" i="7"/>
  <c r="W53" i="10"/>
  <c r="X37" i="7"/>
  <c r="T36" i="7"/>
  <c r="T175" i="10"/>
  <c r="Z111" i="7"/>
  <c r="Y56" i="11"/>
  <c r="U45" i="7"/>
  <c r="Y76" i="10"/>
  <c r="W111" i="7"/>
  <c r="X36" i="7"/>
  <c r="U190" i="10"/>
  <c r="U128" i="10"/>
  <c r="Z17" i="7"/>
  <c r="U137" i="10"/>
  <c r="Y58" i="7"/>
  <c r="U34" i="10"/>
  <c r="X162" i="7"/>
  <c r="V51" i="10"/>
  <c r="T68" i="9"/>
  <c r="G68" i="9" s="1"/>
  <c r="X113" i="7"/>
  <c r="Z144" i="10"/>
  <c r="W156" i="7"/>
  <c r="V22" i="10"/>
  <c r="Y72" i="7"/>
  <c r="W132" i="7"/>
  <c r="T132" i="7"/>
  <c r="Z90" i="7"/>
  <c r="V184" i="10"/>
  <c r="U191" i="10"/>
  <c r="W113" i="10"/>
  <c r="Z84" i="7"/>
  <c r="T146" i="10"/>
  <c r="Y138" i="7"/>
  <c r="Z48" i="10"/>
  <c r="Y166" i="10"/>
  <c r="X116" i="7"/>
  <c r="W40" i="10"/>
  <c r="X124" i="7"/>
  <c r="T162" i="10"/>
  <c r="W10" i="7"/>
  <c r="U130" i="10"/>
  <c r="V33" i="10"/>
  <c r="X28" i="7"/>
  <c r="Y152" i="7"/>
  <c r="L152" i="7" s="1"/>
  <c r="X191" i="10"/>
  <c r="U148" i="7"/>
  <c r="W87" i="7"/>
  <c r="Y78" i="7"/>
  <c r="T134" i="10"/>
  <c r="T98" i="10"/>
  <c r="V94" i="7"/>
  <c r="Z45" i="11"/>
  <c r="Y172" i="10"/>
  <c r="Z46" i="10"/>
  <c r="Y215" i="11"/>
  <c r="Z158" i="7"/>
  <c r="Y132" i="10"/>
  <c r="T97" i="10"/>
  <c r="Y18" i="7"/>
  <c r="Z11" i="10"/>
  <c r="U97" i="7"/>
  <c r="W35" i="7"/>
  <c r="T85" i="7"/>
  <c r="W144" i="10"/>
  <c r="V195" i="10"/>
  <c r="V28" i="10"/>
  <c r="T123" i="10"/>
  <c r="Y103" i="10"/>
  <c r="W108" i="10"/>
  <c r="Z197" i="11"/>
  <c r="Y128" i="11"/>
  <c r="V88" i="7"/>
  <c r="V105" i="10"/>
  <c r="W70" i="7"/>
  <c r="V18" i="7"/>
  <c r="Z72" i="10"/>
  <c r="W99" i="7"/>
  <c r="W142" i="7"/>
  <c r="T44" i="7"/>
  <c r="W102" i="10"/>
  <c r="T165" i="10"/>
  <c r="Y166" i="11"/>
  <c r="T113" i="10"/>
  <c r="Z54" i="7"/>
  <c r="V21" i="7"/>
  <c r="Z166" i="10"/>
  <c r="U154" i="10"/>
  <c r="Z103" i="7"/>
  <c r="U91" i="7"/>
  <c r="T60" i="9"/>
  <c r="G60" i="9" s="1"/>
  <c r="T189" i="10"/>
  <c r="X189" i="10"/>
  <c r="V60" i="9"/>
  <c r="I60" i="9" s="1"/>
  <c r="Y122" i="10"/>
  <c r="Y143" i="7"/>
  <c r="X148" i="7"/>
  <c r="T185" i="10"/>
  <c r="Z40" i="7"/>
  <c r="V104" i="10"/>
  <c r="Y34" i="10"/>
  <c r="U122" i="10"/>
  <c r="Z148" i="7"/>
  <c r="X96" i="7"/>
  <c r="Y200" i="11"/>
  <c r="U99" i="7"/>
  <c r="U167" i="10"/>
  <c r="W39" i="10"/>
  <c r="Y48" i="10"/>
  <c r="X30" i="7"/>
  <c r="X40" i="10"/>
  <c r="Y54" i="7"/>
  <c r="W179" i="11"/>
  <c r="T22" i="7"/>
  <c r="Z179" i="10"/>
  <c r="X54" i="7"/>
  <c r="V175" i="7"/>
  <c r="T98" i="7"/>
  <c r="V76" i="7"/>
  <c r="Z146" i="10"/>
  <c r="Y193" i="10"/>
  <c r="W179" i="10"/>
  <c r="Y171" i="10"/>
  <c r="W106" i="10"/>
  <c r="W126" i="10"/>
  <c r="V163" i="7"/>
  <c r="W46" i="10"/>
  <c r="X72" i="10"/>
  <c r="U57" i="10"/>
  <c r="X47" i="10"/>
  <c r="T11" i="10"/>
  <c r="T37" i="7"/>
  <c r="X28" i="10"/>
  <c r="X126" i="7"/>
  <c r="X104" i="10"/>
  <c r="V40" i="7"/>
  <c r="Y156" i="7"/>
  <c r="Y118" i="7"/>
  <c r="Y98" i="10"/>
  <c r="Y141" i="10"/>
  <c r="Y125" i="7"/>
  <c r="V32" i="7"/>
  <c r="V121" i="7"/>
  <c r="U136" i="10"/>
  <c r="T101" i="10"/>
  <c r="V160" i="7"/>
  <c r="T58" i="7"/>
  <c r="U172" i="7"/>
  <c r="U139" i="10"/>
  <c r="X120" i="10"/>
  <c r="Z163" i="7"/>
  <c r="U9" i="10"/>
  <c r="Y25" i="10"/>
  <c r="V118" i="10"/>
  <c r="X55" i="10"/>
  <c r="X81" i="7"/>
  <c r="T84" i="7"/>
  <c r="Y129" i="10"/>
  <c r="Z187" i="10"/>
  <c r="Y51" i="10"/>
  <c r="V76" i="10"/>
  <c r="T55" i="9"/>
  <c r="G55" i="9" s="1"/>
  <c r="T138" i="7"/>
  <c r="U53" i="10"/>
  <c r="W58" i="9"/>
  <c r="J58" i="9" s="1"/>
  <c r="W40" i="7"/>
  <c r="V106" i="10"/>
  <c r="T146" i="7"/>
  <c r="Y90" i="11"/>
  <c r="T37" i="10"/>
  <c r="W95" i="10"/>
  <c r="X141" i="7"/>
  <c r="U155" i="10"/>
  <c r="T14" i="10"/>
  <c r="U90" i="7"/>
  <c r="T18" i="10"/>
  <c r="W70" i="9"/>
  <c r="J70" i="9" s="1"/>
  <c r="T188" i="13"/>
  <c r="X187" i="10"/>
  <c r="U146" i="10"/>
  <c r="Y52" i="7"/>
  <c r="V191" i="10"/>
  <c r="U56" i="7"/>
  <c r="V81" i="7"/>
  <c r="V23" i="7"/>
  <c r="X74" i="7"/>
  <c r="Z166" i="7"/>
  <c r="W11" i="10"/>
  <c r="V62" i="10"/>
  <c r="T151" i="10"/>
  <c r="T35" i="7"/>
  <c r="Y113" i="7"/>
  <c r="W149" i="10"/>
  <c r="Y44" i="10"/>
  <c r="V44" i="7"/>
  <c r="U20" i="10"/>
  <c r="W138" i="10"/>
  <c r="V19" i="7"/>
  <c r="V107" i="10"/>
  <c r="Y8" i="7"/>
  <c r="U100" i="10"/>
  <c r="V188" i="13"/>
  <c r="AG188" i="13" s="1"/>
  <c r="U159" i="10"/>
  <c r="T161" i="10"/>
  <c r="Z192" i="10"/>
  <c r="T42" i="7"/>
  <c r="Z140" i="10"/>
  <c r="U47" i="7"/>
  <c r="Y67" i="7"/>
  <c r="Y127" i="10"/>
  <c r="U57" i="7"/>
  <c r="Z109" i="10"/>
  <c r="U33" i="10"/>
  <c r="T20" i="10"/>
  <c r="Y31" i="7"/>
  <c r="Z115" i="7"/>
  <c r="Z30" i="11"/>
  <c r="U113" i="7"/>
  <c r="X170" i="10"/>
  <c r="W150" i="7"/>
  <c r="V82" i="7"/>
  <c r="V119" i="10"/>
  <c r="T126" i="10"/>
  <c r="Y171" i="7"/>
  <c r="Z11" i="7"/>
  <c r="U101" i="7"/>
  <c r="Z149" i="10"/>
  <c r="T184" i="10"/>
  <c r="W36" i="7"/>
  <c r="Y130" i="10"/>
  <c r="W173" i="10"/>
  <c r="X103" i="10"/>
  <c r="T154" i="7"/>
  <c r="W191" i="10"/>
  <c r="T145" i="10"/>
  <c r="W170" i="7"/>
  <c r="T119" i="7"/>
  <c r="U138" i="7"/>
  <c r="W125" i="7"/>
  <c r="V137" i="7"/>
  <c r="W144" i="7"/>
  <c r="V127" i="10"/>
  <c r="X139" i="10"/>
  <c r="X58" i="9"/>
  <c r="K58" i="9" s="1"/>
  <c r="W120" i="7"/>
  <c r="W21" i="7"/>
  <c r="W165" i="7"/>
  <c r="W29" i="7"/>
  <c r="U162" i="10"/>
  <c r="U114" i="10"/>
  <c r="T34" i="10"/>
  <c r="T121" i="7"/>
  <c r="T69" i="7"/>
  <c r="T119" i="10"/>
  <c r="V114" i="10"/>
  <c r="X22" i="10"/>
  <c r="X160" i="7"/>
  <c r="U180" i="10"/>
  <c r="T103" i="7"/>
  <c r="T179" i="10"/>
  <c r="U115" i="7"/>
  <c r="Z198" i="10"/>
  <c r="W93" i="7"/>
  <c r="W116" i="7"/>
  <c r="X177" i="10"/>
  <c r="V155" i="10"/>
  <c r="V180" i="10"/>
  <c r="Y176" i="10"/>
  <c r="U145" i="10"/>
  <c r="W44" i="10"/>
  <c r="W24" i="10"/>
  <c r="W155" i="7"/>
  <c r="X30" i="11"/>
  <c r="X170" i="7"/>
  <c r="U166" i="7"/>
  <c r="W123" i="7"/>
  <c r="X141" i="10"/>
  <c r="U107" i="10"/>
  <c r="W22" i="7"/>
  <c r="X69" i="7"/>
  <c r="V153" i="7"/>
  <c r="U126" i="7"/>
  <c r="Y11" i="10"/>
  <c r="W32" i="7"/>
  <c r="V53" i="9"/>
  <c r="I53" i="9" s="1"/>
  <c r="X68" i="9"/>
  <c r="K68" i="9" s="1"/>
  <c r="U131" i="7"/>
  <c r="T73" i="7"/>
  <c r="X60" i="7"/>
  <c r="Z124" i="7"/>
  <c r="U98" i="7"/>
  <c r="Y84" i="7"/>
  <c r="T151" i="7"/>
  <c r="U34" i="7"/>
  <c r="Y107" i="10"/>
  <c r="T143" i="7"/>
  <c r="U93" i="7"/>
  <c r="V70" i="9"/>
  <c r="I70" i="9" s="1"/>
  <c r="X31" i="7"/>
  <c r="T152" i="10"/>
  <c r="Z189" i="10"/>
  <c r="X51" i="10"/>
  <c r="U40" i="10"/>
  <c r="W96" i="10"/>
  <c r="X181" i="10"/>
  <c r="U60" i="7"/>
  <c r="W27" i="7"/>
  <c r="V188" i="10"/>
  <c r="U102" i="7"/>
  <c r="T127" i="7"/>
  <c r="Y56" i="12"/>
  <c r="Z80" i="7"/>
  <c r="V98" i="7"/>
  <c r="W185" i="10"/>
  <c r="W18" i="10"/>
  <c r="W43" i="7"/>
  <c r="Y40" i="7"/>
  <c r="Z72" i="9"/>
  <c r="M72" i="9" s="1"/>
  <c r="V175" i="10"/>
  <c r="V138" i="7"/>
  <c r="U141" i="13"/>
  <c r="T110" i="7"/>
  <c r="W103" i="7"/>
  <c r="W55" i="7"/>
  <c r="Y20" i="10"/>
  <c r="T109" i="10"/>
  <c r="T172" i="10"/>
  <c r="Y190" i="10"/>
  <c r="W157" i="7"/>
  <c r="Z168" i="7"/>
  <c r="M168" i="7" s="1"/>
  <c r="V46" i="7"/>
  <c r="Y175" i="7"/>
  <c r="U131" i="10"/>
  <c r="X161" i="7"/>
  <c r="X109" i="10"/>
  <c r="W154" i="10"/>
  <c r="U141" i="7"/>
  <c r="T28" i="7"/>
  <c r="W130" i="10"/>
  <c r="X150" i="10"/>
  <c r="X160" i="11"/>
  <c r="T177" i="10"/>
  <c r="Z120" i="10"/>
  <c r="T72" i="7"/>
  <c r="U84" i="7"/>
  <c r="Z110" i="10"/>
  <c r="X122" i="10"/>
  <c r="T69" i="9"/>
  <c r="G69" i="9" s="1"/>
  <c r="X10" i="7"/>
  <c r="W167" i="10"/>
  <c r="V43" i="10"/>
  <c r="Z117" i="7"/>
  <c r="Z135" i="7"/>
  <c r="U118" i="7"/>
  <c r="Y62" i="9"/>
  <c r="L62" i="9" s="1"/>
  <c r="T150" i="10"/>
  <c r="T56" i="9"/>
  <c r="G56" i="9" s="1"/>
  <c r="Y169" i="10"/>
  <c r="V130" i="7"/>
  <c r="W171" i="10"/>
  <c r="Y67" i="9"/>
  <c r="L67" i="9" s="1"/>
  <c r="X127" i="10"/>
  <c r="T163" i="7"/>
  <c r="U65" i="9"/>
  <c r="H65" i="9" s="1"/>
  <c r="T131" i="10"/>
  <c r="X53" i="9"/>
  <c r="K53" i="9" s="1"/>
  <c r="Y184" i="10"/>
  <c r="U43" i="10"/>
  <c r="X173" i="10"/>
  <c r="W74" i="7"/>
  <c r="X18" i="7"/>
  <c r="V159" i="10"/>
  <c r="U130" i="7"/>
  <c r="X50" i="10"/>
  <c r="T155" i="7"/>
  <c r="Y35" i="7"/>
  <c r="X123" i="7"/>
  <c r="T176" i="10"/>
  <c r="T137" i="10"/>
  <c r="X165" i="7"/>
  <c r="T11" i="7"/>
  <c r="T136" i="10"/>
  <c r="X32" i="7"/>
  <c r="W148" i="7"/>
  <c r="Y182" i="10"/>
  <c r="Z23" i="7"/>
  <c r="Y70" i="7"/>
  <c r="U82" i="7"/>
  <c r="U123" i="7"/>
  <c r="V55" i="10"/>
  <c r="Z133" i="10"/>
  <c r="T154" i="10"/>
  <c r="X128" i="10"/>
  <c r="Z9" i="7"/>
  <c r="V146" i="7"/>
  <c r="T13" i="10"/>
  <c r="V86" i="7"/>
  <c r="X117" i="10"/>
  <c r="V161" i="10"/>
  <c r="Z28" i="7"/>
  <c r="T100" i="7"/>
  <c r="W22" i="10"/>
  <c r="T26" i="10"/>
  <c r="V143" i="7"/>
  <c r="W42" i="7"/>
  <c r="V58" i="7"/>
  <c r="V181" i="10"/>
  <c r="X25" i="10"/>
  <c r="V162" i="10"/>
  <c r="V52" i="10"/>
  <c r="Z113" i="10"/>
  <c r="Z87" i="10"/>
  <c r="U138" i="10"/>
  <c r="V133" i="10"/>
  <c r="V97" i="7"/>
  <c r="U86" i="7"/>
  <c r="Z164" i="10"/>
  <c r="T16" i="7"/>
  <c r="X98" i="7"/>
  <c r="U163" i="10"/>
  <c r="Y39" i="7"/>
  <c r="X111" i="10"/>
  <c r="X176" i="10"/>
  <c r="W122" i="7"/>
  <c r="X154" i="7"/>
  <c r="T88" i="10"/>
  <c r="V56" i="10"/>
  <c r="W121" i="7"/>
  <c r="X9" i="7"/>
  <c r="W58" i="7"/>
  <c r="X52" i="10"/>
  <c r="W88" i="7"/>
  <c r="W131" i="7"/>
  <c r="W88" i="10"/>
  <c r="Y57" i="10"/>
  <c r="Y24" i="10"/>
  <c r="X21" i="10"/>
  <c r="Z92" i="10"/>
  <c r="W112" i="7"/>
  <c r="V145" i="10"/>
  <c r="W152" i="7"/>
  <c r="J152" i="7" s="1"/>
  <c r="U80" i="10"/>
  <c r="T87" i="7"/>
  <c r="U8" i="10"/>
  <c r="T67" i="7"/>
  <c r="X166" i="10"/>
  <c r="Y29" i="7"/>
  <c r="T183" i="10"/>
  <c r="Y39" i="10"/>
  <c r="T18" i="7"/>
  <c r="X184" i="10"/>
  <c r="W163" i="7"/>
  <c r="T133" i="10"/>
  <c r="X102" i="7"/>
  <c r="W159" i="10"/>
  <c r="Z171" i="7"/>
  <c r="W62" i="11"/>
  <c r="U102" i="10"/>
  <c r="Y137" i="7"/>
  <c r="V117" i="7"/>
  <c r="V187" i="10"/>
  <c r="Z13" i="10"/>
  <c r="V54" i="7"/>
  <c r="Y33" i="10"/>
  <c r="X35" i="7"/>
  <c r="U161" i="10"/>
  <c r="Z80" i="10"/>
  <c r="Y119" i="10"/>
  <c r="X145" i="7"/>
  <c r="U79" i="7"/>
  <c r="Y125" i="10"/>
  <c r="Z151" i="10"/>
  <c r="Z187" i="11"/>
  <c r="Y111" i="7"/>
  <c r="U127" i="10"/>
  <c r="V104" i="7"/>
  <c r="Z28" i="10"/>
  <c r="X56" i="10"/>
  <c r="Z85" i="7"/>
  <c r="X140" i="7"/>
  <c r="X94" i="7"/>
  <c r="Y82" i="7"/>
  <c r="Z172" i="7"/>
  <c r="Z97" i="10"/>
  <c r="U21" i="10"/>
  <c r="Y88" i="10"/>
  <c r="T76" i="7"/>
  <c r="U171" i="7"/>
  <c r="V41" i="7"/>
  <c r="U33" i="7"/>
  <c r="T17" i="7"/>
  <c r="V164" i="7"/>
  <c r="Z186" i="10"/>
  <c r="U74" i="9"/>
  <c r="H74" i="9" s="1"/>
  <c r="U18" i="10"/>
  <c r="W75" i="7"/>
  <c r="Z39" i="7"/>
  <c r="U72" i="7"/>
  <c r="V92" i="10"/>
  <c r="W66" i="7"/>
  <c r="X39" i="10"/>
  <c r="V114" i="7"/>
  <c r="U106" i="7"/>
  <c r="V57" i="10"/>
  <c r="W85" i="7"/>
  <c r="T102" i="7"/>
  <c r="W73" i="7"/>
  <c r="V123" i="7"/>
  <c r="V24" i="10"/>
  <c r="T21" i="10"/>
  <c r="V134" i="10"/>
  <c r="X146" i="7"/>
  <c r="V151" i="7"/>
  <c r="X69" i="9"/>
  <c r="K69" i="9" s="1"/>
  <c r="U144" i="7"/>
  <c r="W8" i="7"/>
  <c r="Z156" i="7"/>
  <c r="W57" i="10"/>
  <c r="V162" i="7"/>
  <c r="X24" i="10"/>
  <c r="Y99" i="10"/>
  <c r="V99" i="7"/>
  <c r="U48" i="7"/>
  <c r="X74" i="9"/>
  <c r="K74" i="9" s="1"/>
  <c r="Y65" i="9"/>
  <c r="L65" i="9" s="1"/>
  <c r="W190" i="10"/>
  <c r="W137" i="7"/>
  <c r="Z105" i="10"/>
  <c r="W140" i="7"/>
  <c r="Z159" i="10"/>
  <c r="Y127" i="11" a="1"/>
  <c r="W208" i="11" a="1"/>
  <c r="W194" i="11" a="1"/>
  <c r="Y21" i="11" a="1"/>
  <c r="V186" i="11" a="1"/>
  <c r="X203" i="11" a="1"/>
  <c r="U58" i="11" a="1"/>
  <c r="W144" i="11" a="1"/>
  <c r="X156" i="11" a="1"/>
  <c r="V33" i="12" a="1"/>
  <c r="U27" i="11" a="1"/>
  <c r="W38" i="11" a="1"/>
  <c r="V194" i="11" a="1"/>
  <c r="X116" i="11" a="1"/>
  <c r="V124" i="11" a="1"/>
  <c r="U112" i="11" a="1"/>
  <c r="Z192" i="11" a="1"/>
  <c r="W52" i="13" a="1"/>
  <c r="U204" i="11" a="1"/>
  <c r="X14" i="11" a="1"/>
  <c r="Y148" i="11" a="1"/>
  <c r="Z60" i="11" a="1"/>
  <c r="V214" i="11" a="1"/>
  <c r="V141" i="11" a="1"/>
  <c r="Y183" i="11" a="1"/>
  <c r="Z50" i="11" a="1"/>
  <c r="Z10" i="11" a="1"/>
  <c r="V14" i="11" a="1"/>
  <c r="Z112" i="11" a="1"/>
  <c r="V165" i="11" a="1"/>
  <c r="Z118" i="11" a="1"/>
  <c r="T117" i="11" a="1"/>
  <c r="X187" i="11" a="1"/>
  <c r="T25" i="11" a="1"/>
  <c r="T33" i="12" a="1"/>
  <c r="X146" i="11" a="1"/>
  <c r="X170" i="11" a="1"/>
  <c r="T156" i="11" a="1"/>
  <c r="V164" i="11" a="1"/>
  <c r="U209" i="11" a="1"/>
  <c r="U137" i="11" a="1"/>
  <c r="Y135" i="11" a="1"/>
  <c r="Y121" i="12" a="1"/>
  <c r="U138" i="11" a="1"/>
  <c r="Z108" i="11" a="1"/>
  <c r="W33" i="12" a="1"/>
  <c r="V196" i="11" a="1"/>
  <c r="V54" i="11" a="1"/>
  <c r="U109" i="11" a="1"/>
  <c r="Y60" i="12" a="1"/>
  <c r="Z53" i="11" a="1"/>
  <c r="Y214" i="12" a="1"/>
  <c r="X31" i="11" a="1"/>
  <c r="U176" i="11" a="1"/>
  <c r="Z33" i="12" a="1"/>
  <c r="W190" i="11" a="1"/>
  <c r="X33" i="12" a="1"/>
  <c r="Z206" i="11" a="1"/>
  <c r="W21" i="11" a="1"/>
  <c r="Z134" i="11" a="1"/>
  <c r="Y199" i="11" a="1"/>
  <c r="V178" i="11" a="1"/>
  <c r="U154" i="11" a="1"/>
  <c r="W176" i="11" a="1"/>
  <c r="V149" i="11" a="1"/>
  <c r="W150" i="11" a="1"/>
  <c r="U122" i="11" a="1"/>
  <c r="W107" i="11" a="1"/>
  <c r="Z159" i="11" a="1"/>
  <c r="T149" i="11" a="1"/>
  <c r="T206" i="11" a="1"/>
  <c r="T21" i="11" a="1"/>
  <c r="T167" i="11" a="1"/>
  <c r="T178" i="11" a="1"/>
  <c r="X114" i="11" a="1"/>
  <c r="T196" i="11" a="1"/>
  <c r="Y185" i="11" a="1"/>
  <c r="U142" i="11" a="1"/>
  <c r="T48" i="11" a="1"/>
  <c r="X145" i="11" a="1"/>
  <c r="T22" i="11" a="1"/>
  <c r="W115" i="11" a="1"/>
  <c r="Z144" i="11" a="1"/>
  <c r="Z145" i="11" a="1"/>
  <c r="W28" i="11" a="1"/>
  <c r="Y100" i="11" a="1"/>
  <c r="Y12" i="11" a="1"/>
  <c r="Y14" i="11" a="1"/>
  <c r="X24" i="11" a="1"/>
  <c r="X202" i="11" a="1"/>
  <c r="U52" i="13" a="1"/>
  <c r="T134" i="11" a="1"/>
  <c r="Z137" i="11" a="1"/>
  <c r="V207" i="11" a="1"/>
  <c r="X175" i="11" a="1"/>
  <c r="Z135" i="11" a="1"/>
  <c r="X57" i="11" a="1"/>
  <c r="T203" i="11" a="1"/>
  <c r="U171" i="11" a="1"/>
  <c r="U151" i="11" a="1"/>
  <c r="Y144" i="11" a="1"/>
  <c r="X166" i="11" a="1"/>
  <c r="Y197" i="11" a="1"/>
  <c r="U193" i="11" a="1"/>
  <c r="T28" i="11" a="1"/>
  <c r="Y194" i="11" a="1"/>
  <c r="X197" i="11" a="1"/>
  <c r="Z152" i="11" a="1"/>
  <c r="X42" i="11" a="1"/>
  <c r="Z173" i="11" a="1"/>
  <c r="V49" i="12" a="1"/>
  <c r="Z64" i="11" a="1"/>
  <c r="U159" i="11" a="1"/>
  <c r="U134" i="11" a="1"/>
  <c r="W160" i="11" a="1"/>
  <c r="W204" i="11" a="1"/>
  <c r="Y122" i="11" a="1"/>
  <c r="Z194" i="11" a="1"/>
  <c r="X13" i="11" a="1"/>
  <c r="V173" i="11" a="1"/>
  <c r="W147" i="11" a="1"/>
  <c r="Y134" i="11" a="1"/>
  <c r="U196" i="11" a="1"/>
  <c r="W12" i="11" a="1"/>
  <c r="Y159" i="11" a="1"/>
  <c r="Y107" i="11" a="1"/>
  <c r="T165" i="11" a="1"/>
  <c r="Y181" i="11" a="1"/>
  <c r="W157" i="11" a="1"/>
  <c r="W138" i="11" a="1"/>
  <c r="X154" i="11" a="1"/>
  <c r="X128" i="11" a="1"/>
  <c r="U131" i="11" a="1"/>
  <c r="U58" i="13" a="1"/>
  <c r="X100" i="11" a="1"/>
  <c r="Y172" i="11" a="1"/>
  <c r="X196" i="11" a="1"/>
  <c r="Z161" i="11" a="1"/>
  <c r="V176" i="11" a="1"/>
  <c r="V148" i="11" a="1"/>
  <c r="Z107" i="11" a="1"/>
  <c r="W207" i="11" a="1"/>
  <c r="T29" i="11" a="1"/>
  <c r="Z181" i="11" a="1"/>
  <c r="Z198" i="12" a="1"/>
  <c r="X44" i="11" a="1"/>
  <c r="Y114" i="11" a="1"/>
  <c r="T141" i="11" a="1"/>
  <c r="X159" i="11" a="1"/>
  <c r="W172" i="11" a="1"/>
  <c r="Y39" i="11" a="1"/>
  <c r="W105" i="11" a="1"/>
  <c r="V118" i="11" a="1"/>
  <c r="Z165" i="11" a="1"/>
  <c r="Z203" i="11" a="1"/>
  <c r="Y109" i="11" a="1"/>
  <c r="Y149" i="11" a="1"/>
  <c r="Z25" i="11" a="1"/>
  <c r="V50" i="11" a="1"/>
  <c r="V190" i="11" a="1"/>
  <c r="U136" i="11" a="1"/>
  <c r="W49" i="11" a="1"/>
  <c r="T151" i="11" a="1"/>
  <c r="X123" i="11" a="1"/>
  <c r="V145" i="11" a="1"/>
  <c r="W126" i="11" a="1"/>
  <c r="W55" i="11" a="1"/>
  <c r="V112" i="11" a="1"/>
  <c r="W13" i="11" a="1"/>
  <c r="X141" i="11" a="1"/>
  <c r="Z41" i="12" a="1"/>
  <c r="T55" i="11" a="1"/>
  <c r="Y164" i="11" a="1"/>
  <c r="T126" i="11" a="1"/>
  <c r="V12" i="11" a="1"/>
  <c r="Z54" i="11" a="1"/>
  <c r="T44" i="11" a="1"/>
  <c r="X192" i="11" a="1"/>
  <c r="Y110" i="11" a="1"/>
  <c r="W48" i="11" a="1"/>
  <c r="W114" i="11" a="1"/>
  <c r="Y57" i="11" a="1"/>
  <c r="V28" i="11" a="1"/>
  <c r="W31" i="11" a="1"/>
  <c r="Y202" i="11" a="1"/>
  <c r="Z117" i="11" a="1"/>
  <c r="X37" i="11" a="1"/>
  <c r="Z157" i="11" a="1"/>
  <c r="U198" i="11" a="1"/>
  <c r="U17" i="11" a="1"/>
  <c r="Y24" i="11" a="1"/>
  <c r="T26" i="11" a="1"/>
  <c r="U206" i="11" a="1"/>
  <c r="U127" i="11" a="1"/>
  <c r="T135" i="11" a="1"/>
  <c r="V22" i="11" a="1"/>
  <c r="V58" i="13" a="1"/>
  <c r="X26" i="11" a="1"/>
  <c r="Y131" i="11" a="1"/>
  <c r="T10" i="11" a="1"/>
  <c r="Y175" i="11" a="1"/>
  <c r="T214" i="11" a="1"/>
  <c r="W130" i="11" a="1"/>
  <c r="T100" i="11" a="1"/>
  <c r="V154" i="11" a="1"/>
  <c r="T190" i="11" a="1"/>
  <c r="T119" i="11" a="1"/>
  <c r="U192" i="11" a="1"/>
  <c r="T50" i="11" a="1"/>
  <c r="V193" i="11" a="1"/>
  <c r="T142" i="11" a="1"/>
  <c r="Z155" i="12" a="1"/>
  <c r="T108" i="11" a="1"/>
  <c r="W159" i="11" a="1"/>
  <c r="X206" i="11" a="1"/>
  <c r="Y209" i="11" a="1"/>
  <c r="X115" i="11" a="1"/>
  <c r="U155" i="11" a="1"/>
  <c r="Z208" i="11" a="1"/>
  <c r="X186" i="11" a="1"/>
  <c r="U45" i="11" a="1"/>
  <c r="W66" i="12" a="1"/>
  <c r="Y139" i="11" a="1"/>
  <c r="U24" i="11" a="1"/>
  <c r="V100" i="11" a="1"/>
  <c r="T113" i="11" a="1"/>
  <c r="Z47" i="12" a="1"/>
  <c r="W113" i="11" a="1"/>
  <c r="X157" i="11" a="1"/>
  <c r="X198" i="11" a="1"/>
  <c r="V192" i="11" a="1"/>
  <c r="U146" i="11" a="1"/>
  <c r="X136" i="11" a="1"/>
  <c r="X56" i="11" a="1"/>
  <c r="T39" i="11" a="1"/>
  <c r="Y87" i="11" a="1"/>
  <c r="T107" i="11" a="1"/>
  <c r="X193" i="11" a="1"/>
  <c r="Y124" i="11" a="1"/>
  <c r="T12" i="11" a="1"/>
  <c r="W188" i="11" a="1"/>
  <c r="X126" i="11" a="1"/>
  <c r="T23" i="11" a="1"/>
  <c r="X214" i="11" a="1"/>
  <c r="U50" i="11" a="1"/>
  <c r="V119" i="11" a="1"/>
  <c r="W190" i="12" a="1"/>
  <c r="Y161" i="11" a="1"/>
  <c r="T102" i="11" a="1"/>
  <c r="Z175" i="11" a="1"/>
  <c r="U185" i="11" a="1"/>
  <c r="Z202" i="12" a="1"/>
  <c r="V144" i="11" a="1"/>
  <c r="W53" i="11" a="1"/>
  <c r="W142" i="11" a="1"/>
  <c r="W164" i="11" a="1"/>
  <c r="V44" i="11" a="1"/>
  <c r="Z168" i="11" a="1"/>
  <c r="Z150" i="11" a="1"/>
  <c r="Y167" i="11" a="1"/>
  <c r="V45" i="11" a="1"/>
  <c r="X48" i="11" a="1"/>
  <c r="U123" i="11" a="1"/>
  <c r="Y192" i="11" a="1"/>
  <c r="T38" i="11" a="1"/>
  <c r="Y173" i="11" a="1"/>
  <c r="Y141" i="11" a="1"/>
  <c r="Y58" i="13" a="1"/>
  <c r="W185" i="11" a="1"/>
  <c r="Z109" i="11" a="1"/>
  <c r="T173" i="11" a="1"/>
  <c r="U49" i="11" a="1"/>
  <c r="X185" i="11" a="1"/>
  <c r="X39" i="11" a="1"/>
  <c r="Z100" i="12" a="1"/>
  <c r="T170" i="11" a="1"/>
  <c r="U199" i="11" a="1"/>
  <c r="U126" i="11" a="1"/>
  <c r="Y54" i="11" a="1"/>
  <c r="W209" i="11" a="1"/>
  <c r="Y45" i="11" a="1"/>
  <c r="Z44" i="11" a="1"/>
  <c r="V129" i="11" a="1"/>
  <c r="U214" i="11" a="1"/>
  <c r="U25" i="11" a="1"/>
  <c r="V105" i="11" a="1"/>
  <c r="V131" i="11" a="1"/>
  <c r="W198" i="11" a="1"/>
  <c r="Z226" i="12" a="1"/>
  <c r="T145" i="11" a="1"/>
  <c r="V182" i="11" a="1"/>
  <c r="X184" i="11" a="1"/>
  <c r="Y31" i="11" a="1"/>
  <c r="V53" i="11" a="1"/>
  <c r="U14" i="11" a="1"/>
  <c r="V25" i="11" a="1"/>
  <c r="W45" i="11" a="1"/>
  <c r="V211" i="11" a="1"/>
  <c r="W44" i="11" a="1"/>
  <c r="W196" i="11" a="1"/>
  <c r="X134" i="11" a="1"/>
  <c r="Z214" i="11" a="1"/>
  <c r="Z123" i="11" a="1"/>
  <c r="W187" i="11" a="1"/>
  <c r="X55" i="11" a="1"/>
  <c r="W25" i="11" a="1"/>
  <c r="U10" i="11" a="1"/>
  <c r="U113" i="11" a="1"/>
  <c r="Z167" i="11" a="1"/>
  <c r="Y95" i="11" a="1"/>
  <c r="Z116" i="11" a="1"/>
  <c r="Y178" i="11" a="1"/>
  <c r="V29" i="11" a="1"/>
  <c r="T115" i="11" a="1"/>
  <c r="X173" i="11" a="1"/>
  <c r="W211" i="11" a="1"/>
  <c r="V155" i="11" a="1"/>
  <c r="V200" i="11" a="1"/>
  <c r="V159" i="11" a="1"/>
  <c r="Z155" i="11" a="1"/>
  <c r="U102" i="11" a="1"/>
  <c r="T175" i="11" a="1"/>
  <c r="V171" i="11" a="1"/>
  <c r="Y171" i="11" a="1"/>
  <c r="U156" i="11" a="1"/>
  <c r="X10" i="11" a="1"/>
  <c r="Y165" i="11" a="1"/>
  <c r="W116" i="11" a="1"/>
  <c r="V167" i="11" a="1"/>
  <c r="X54" i="11" a="1"/>
  <c r="Z40" i="12" a="1"/>
  <c r="T118" i="11" a="1"/>
  <c r="Y16" i="11" a="1"/>
  <c r="T180" i="11" a="1"/>
  <c r="W109" i="11" a="1"/>
  <c r="W148" i="11" a="1"/>
  <c r="V107" i="11" a="1"/>
  <c r="U175" i="11" a="1"/>
  <c r="U211" i="11" a="1"/>
  <c r="Z131" i="11" a="1"/>
  <c r="V122" i="11" a="1"/>
  <c r="X137" i="11" a="1"/>
  <c r="U107" i="11" a="1"/>
  <c r="V31" i="11" a="1"/>
  <c r="Y136" i="11" a="1"/>
  <c r="Y53" i="11" a="1"/>
  <c r="Y187" i="11" a="1"/>
  <c r="X204" i="11" a="1"/>
  <c r="W165" i="11" a="1"/>
  <c r="Z156" i="11" a="1"/>
  <c r="T160" i="11" a="1"/>
  <c r="U179" i="11" a="1"/>
  <c r="T199" i="11" a="1"/>
  <c r="V166" i="11" a="1"/>
  <c r="Y48" i="11" a="1"/>
  <c r="W181" i="11" a="1"/>
  <c r="X164" i="11" a="1"/>
  <c r="U16" i="11" a="1"/>
  <c r="U42" i="11" a="1"/>
  <c r="U116" i="11" a="1"/>
  <c r="X49" i="11" a="1"/>
  <c r="U150" i="11" a="1"/>
  <c r="W23" i="11" a="1"/>
  <c r="Y52" i="13" a="1"/>
  <c r="X133" i="11" a="1"/>
  <c r="Y64" i="11" a="1"/>
  <c r="Y211" i="11" a="1"/>
  <c r="T187" i="11" a="1"/>
  <c r="Y214" i="11" a="1"/>
  <c r="X130" i="11" a="1"/>
  <c r="X110" i="11" a="1"/>
  <c r="Z39" i="11" a="1"/>
  <c r="U177" i="12" a="1"/>
  <c r="Z195" i="12" a="1"/>
  <c r="W122" i="11" a="1"/>
  <c r="U165" i="11" a="1"/>
  <c r="U144" i="11" a="1"/>
  <c r="X16" i="11" a="1"/>
  <c r="X171" i="11" a="1"/>
  <c r="V42" i="11" a="1"/>
  <c r="T124" i="11" a="1"/>
  <c r="W205" i="11" a="1"/>
  <c r="Y180" i="12" a="1"/>
  <c r="U55" i="11" a="1"/>
  <c r="Z171" i="11" a="1"/>
  <c r="W139" i="11" a="1"/>
  <c r="X38" i="11" a="1"/>
  <c r="Z207" i="11" a="1"/>
  <c r="V110" i="11" a="1"/>
  <c r="T184" i="11" a="1"/>
  <c r="T123" i="11" a="1"/>
  <c r="V147" i="11" a="1"/>
  <c r="X211" i="11" a="1"/>
  <c r="T164" i="11" a="1"/>
  <c r="Y136" i="12" a="1"/>
  <c r="V102" i="11" a="1"/>
  <c r="X168" i="11" a="1"/>
  <c r="X53" i="11" a="1"/>
  <c r="Z164" i="11" a="1"/>
  <c r="Z151" i="12" a="1"/>
  <c r="U181" i="11" a="1"/>
  <c r="V188" i="11" a="1"/>
  <c r="W146" i="11" a="1"/>
  <c r="Y203" i="11" a="1"/>
  <c r="Y30" i="12" a="1"/>
  <c r="X199" i="11" a="1"/>
  <c r="U182" i="11" a="1"/>
  <c r="Z200" i="12" a="1"/>
  <c r="Z199" i="11" a="1"/>
  <c r="Y196" i="11" a="1"/>
  <c r="Z102" i="11" a="1"/>
  <c r="W110" i="11" a="1"/>
  <c r="W124" i="11" a="1"/>
  <c r="X150" i="11" a="1"/>
  <c r="U207" i="11" a="1"/>
  <c r="T179" i="11" a="1"/>
  <c r="Y188" i="11" a="1"/>
  <c r="T137" i="11" a="1"/>
  <c r="T182" i="11" a="1"/>
  <c r="W117" i="11" a="1"/>
  <c r="U12" i="11" a="1"/>
  <c r="U161" i="11" a="1"/>
  <c r="Y49" i="11" a="1"/>
  <c r="V133" i="11" a="1"/>
  <c r="U128" i="11" a="1"/>
  <c r="U118" i="11" a="1"/>
  <c r="X142" i="11" a="1"/>
  <c r="V58" i="11" a="1"/>
  <c r="Z176" i="11" a="1"/>
  <c r="U187" i="11" a="1"/>
  <c r="U157" i="11" a="1"/>
  <c r="Z21" i="11" a="1"/>
  <c r="Z230" i="12" a="1"/>
  <c r="X118" i="11" a="1"/>
  <c r="Z132" i="11" a="1"/>
  <c r="T150" i="11" a="1"/>
  <c r="V37" i="11" a="1"/>
  <c r="W149" i="11" a="1"/>
  <c r="Y168" i="11" a="1"/>
  <c r="U147" i="11" a="1"/>
  <c r="X138" i="11" a="1"/>
  <c r="Y176" i="12" a="1"/>
  <c r="X45" i="11" a="1"/>
  <c r="Y108" i="11" a="1"/>
  <c r="Y28" i="11" a="1"/>
  <c r="X194" i="11" a="1"/>
  <c r="X122" i="11" a="1"/>
  <c r="Z148" i="11" a="1"/>
  <c r="V204" i="11" a="1"/>
  <c r="U141" i="11" a="1"/>
  <c r="W50" i="11" a="1"/>
  <c r="U200" i="11" a="1"/>
  <c r="X188" i="11" a="1"/>
  <c r="W112" i="11" a="1"/>
  <c r="T109" i="11" a="1"/>
  <c r="X159" i="12" a="1"/>
  <c r="U39" i="11" a="1"/>
  <c r="Z196" i="11" a="1"/>
  <c r="U60" i="11" a="1"/>
  <c r="U38" i="11" a="1"/>
  <c r="U160" i="11" a="1"/>
  <c r="Y23" i="11" a="1"/>
  <c r="W145" i="11" a="1"/>
  <c r="V179" i="11" a="1"/>
  <c r="V17" i="11" a="1"/>
  <c r="W133" i="11" a="1"/>
  <c r="W10" i="11" a="1"/>
  <c r="T60" i="11" a="1"/>
  <c r="V168" i="11" a="1"/>
  <c r="Y206" i="11" a="1"/>
  <c r="V116" i="11" a="1"/>
  <c r="V142" i="11" a="1"/>
  <c r="U48" i="11" a="1"/>
  <c r="T16" i="11" a="1"/>
  <c r="V56" i="11" a="1"/>
  <c r="T53" i="11" a="1"/>
  <c r="T176" i="11" a="1"/>
  <c r="V152" i="11" a="1"/>
  <c r="U46" i="11" a="1"/>
  <c r="T49" i="11" a="1"/>
  <c r="Y212" i="12" a="1"/>
  <c r="Y119" i="11" a="1"/>
  <c r="U135" i="11" a="1"/>
  <c r="V136" i="11" a="1"/>
  <c r="Y190" i="11" a="1"/>
  <c r="U184" i="11" a="1"/>
  <c r="Z105" i="11" a="1"/>
  <c r="X172" i="11" a="1"/>
  <c r="V187" i="11" a="1"/>
  <c r="X200" i="11" a="1"/>
  <c r="Z24" i="11" a="1"/>
  <c r="W203" i="11" a="1"/>
  <c r="X50" i="11" a="1"/>
  <c r="U28" i="11" a="1"/>
  <c r="V137" i="11" a="1"/>
  <c r="V130" i="11" a="1"/>
  <c r="V127" i="11" a="1"/>
  <c r="W192" i="11" a="1"/>
  <c r="U108" i="11" a="1"/>
  <c r="Z157" i="12" a="1"/>
  <c r="Z51" i="11" a="1"/>
  <c r="W141" i="11" a="1"/>
  <c r="V117" i="11" a="1"/>
  <c r="Y112" i="11" a="1"/>
  <c r="T132" i="11" a="1"/>
  <c r="W156" i="11" a="1"/>
  <c r="Z51" i="12" a="1"/>
  <c r="Z27" i="11" a="1"/>
  <c r="T58" i="11" a="1"/>
  <c r="T51" i="11" a="1"/>
  <c r="Y137" i="11" a="1"/>
  <c r="X109" i="11" a="1"/>
  <c r="Y156" i="11" a="1"/>
  <c r="U29" i="11" a="1"/>
  <c r="W175" i="11" a="1"/>
  <c r="U33" i="12" a="1"/>
  <c r="T159" i="11" a="1"/>
  <c r="T205" i="11" a="1"/>
  <c r="X112" i="11" a="1"/>
  <c r="T114" i="11" a="1"/>
  <c r="X17" i="11" a="1"/>
  <c r="W58" i="11" a="1"/>
  <c r="V123" i="11" a="1"/>
  <c r="Y132" i="12" a="1"/>
  <c r="T154" i="11" a="1"/>
  <c r="U56" i="11" a="1"/>
  <c r="Y50" i="11" a="1"/>
  <c r="X12" i="11" a="1"/>
  <c r="Y132" i="11" a="1"/>
  <c r="Z185" i="11" a="1"/>
  <c r="T110" i="11" a="1"/>
  <c r="U53" i="11" a="1"/>
  <c r="U164" i="11" a="1"/>
  <c r="U54" i="11" a="1"/>
  <c r="W58" i="13" a="1"/>
  <c r="X113" i="11" a="1"/>
  <c r="T45" i="11" a="1"/>
  <c r="W137" i="11" a="1"/>
  <c r="T131" i="11" a="1"/>
  <c r="X161" i="11" a="1"/>
  <c r="Y113" i="11" a="1"/>
  <c r="X147" i="11" a="1"/>
  <c r="U37" i="11" a="1"/>
  <c r="W151" i="11" a="1"/>
  <c r="Y13" i="11" a="1"/>
  <c r="U149" i="11" a="1"/>
  <c r="Z141" i="11" a="1"/>
  <c r="T54" i="11" a="1"/>
  <c r="W155" i="11" a="1"/>
  <c r="Y102" i="11" a="1"/>
  <c r="X46" i="11" a="1"/>
  <c r="V134" i="11" a="1"/>
  <c r="U114" i="11" a="1"/>
  <c r="U145" i="11" a="1"/>
  <c r="Y230" i="12" a="1"/>
  <c r="W119" i="11" a="1"/>
  <c r="T127" i="11" a="1"/>
  <c r="T202" i="11" a="1"/>
  <c r="Y157" i="11" a="1"/>
  <c r="V132" i="11" a="1"/>
  <c r="U23" i="11" a="1"/>
  <c r="Y142" i="11" a="1"/>
  <c r="V172" i="11" a="1"/>
  <c r="V205" i="11" a="1"/>
  <c r="W171" i="11" a="1"/>
  <c r="T193" i="11" a="1"/>
  <c r="T171" i="11" a="1"/>
  <c r="U180" i="11" a="1"/>
  <c r="T200" i="11" a="1"/>
  <c r="Z16" i="11" a="1"/>
  <c r="V60" i="11" a="1"/>
  <c r="W60" i="11" a="1"/>
  <c r="V197" i="11" a="1"/>
  <c r="V48" i="11" a="1"/>
  <c r="T152" i="11" a="1"/>
  <c r="V198" i="11" a="1"/>
  <c r="Y60" i="11" a="1"/>
  <c r="Y44" i="11" a="1"/>
  <c r="Z31" i="11" a="1"/>
  <c r="T138" i="11" a="1"/>
  <c r="W182" i="11" a="1"/>
  <c r="W22" i="11" a="1"/>
  <c r="W129" i="11" a="1"/>
  <c r="W128" i="11" a="1"/>
  <c r="X25" i="11" a="1"/>
  <c r="T122" i="11" a="1"/>
  <c r="Z100" i="11" a="1"/>
  <c r="Z42" i="11" a="1"/>
  <c r="Z193" i="11" a="1"/>
  <c r="Z138" i="11" a="1"/>
  <c r="V21" i="11" a="1"/>
  <c r="U115" i="11" a="1"/>
  <c r="Y46" i="11" a="1"/>
  <c r="X102" i="11" a="1"/>
  <c r="U100" i="11" a="1"/>
  <c r="V175" i="11" a="1"/>
  <c r="W118" i="11" a="1"/>
  <c r="V157" i="11" a="1"/>
  <c r="V113" i="11" a="1"/>
  <c r="W29" i="11" a="1"/>
  <c r="T13" i="11" a="1"/>
  <c r="Y10" i="11" a="1"/>
  <c r="U31" i="11" a="1"/>
  <c r="W214" i="11" a="1"/>
  <c r="V181" i="11" a="1"/>
  <c r="V24" i="11" a="1"/>
  <c r="Y176" i="11" a="1"/>
  <c r="X129" i="11" a="1"/>
  <c r="W54" i="11" a="1"/>
  <c r="X132" i="11" a="1"/>
  <c r="T198" i="11" a="1"/>
  <c r="Y116" i="11" a="1"/>
  <c r="U130" i="11" a="1"/>
  <c r="W24" i="11" a="1"/>
  <c r="W102" i="11" a="1"/>
  <c r="T56" i="11" a="1"/>
  <c r="T27" i="11" a="1"/>
  <c r="Y17" i="11" a="1"/>
  <c r="Z110" i="11" a="1"/>
  <c r="Z49" i="11" a="1"/>
  <c r="Y78" i="12" a="1"/>
  <c r="V156" i="11" a="1"/>
  <c r="X108" i="11" a="1"/>
  <c r="T46" i="11" a="1"/>
  <c r="Y204" i="11" a="1"/>
  <c r="V49" i="11" a="1"/>
  <c r="V23" i="11" a="1"/>
  <c r="T204" i="11" a="1"/>
  <c r="V10" i="11" a="1"/>
  <c r="Z52" i="13" a="1"/>
  <c r="X52" i="13" a="1"/>
  <c r="Y152" i="11" a="1"/>
  <c r="X21" i="11" a="1"/>
  <c r="X22" i="11" a="1"/>
  <c r="W206" i="11" a="1"/>
  <c r="Y117" i="11" a="1"/>
  <c r="V51" i="11" a="1"/>
  <c r="W161" i="11" a="1"/>
  <c r="T211" i="11" a="1"/>
  <c r="X105" i="11" a="1"/>
  <c r="U152" i="11" a="1"/>
  <c r="V38" i="11" a="1"/>
  <c r="Z210" i="12" a="1"/>
  <c r="W51" i="11" a="1"/>
  <c r="X58" i="11" a="1"/>
  <c r="Y95" i="12" a="1"/>
  <c r="W154" i="11" a="1"/>
  <c r="Y118" i="11" a="1"/>
  <c r="T146" i="11" a="1"/>
  <c r="Y205" i="11" a="1"/>
  <c r="U139" i="11" a="1"/>
  <c r="W127" i="11" a="1"/>
  <c r="Z58" i="11" a="1"/>
  <c r="U178" i="11" a="1"/>
  <c r="W200" i="11" a="1"/>
  <c r="Z55" i="11" a="1"/>
  <c r="Y58" i="11" a="1"/>
  <c r="V146" i="11" a="1"/>
  <c r="U47" i="11" a="1"/>
  <c r="X165" i="11" a="1"/>
  <c r="W197" i="11" a="1"/>
  <c r="T186" i="11" a="1"/>
  <c r="U117" i="11" a="1"/>
  <c r="V150" i="11" a="1"/>
  <c r="W173" i="11" a="1"/>
  <c r="Y186" i="11" a="1"/>
  <c r="U129" i="11" a="1"/>
  <c r="W100" i="11" a="1"/>
  <c r="Y55" i="11" a="1"/>
  <c r="T208" i="11" a="1"/>
  <c r="W178" i="11" a="1"/>
  <c r="W166" i="11" a="1"/>
  <c r="U188" i="11" a="1"/>
  <c r="Z139" i="11" a="1"/>
  <c r="W42" i="11" a="1"/>
  <c r="V161" i="11" a="1"/>
  <c r="U26" i="11" a="1"/>
  <c r="X51" i="11" a="1"/>
  <c r="U173" i="11" a="1"/>
  <c r="U208" i="11" a="1"/>
  <c r="W193" i="11" a="1"/>
  <c r="X149" i="11" a="1"/>
  <c r="T128" i="11" a="1"/>
  <c r="Z57" i="11" a="1"/>
  <c r="Y154" i="12" a="1"/>
  <c r="Z136" i="11" a="1"/>
  <c r="T136" i="11" a="1"/>
  <c r="V46" i="11" a="1"/>
  <c r="Y155" i="11" a="1"/>
  <c r="W26" i="11" a="1"/>
  <c r="Y26" i="12" a="1"/>
  <c r="X58" i="13" a="1"/>
  <c r="U190" i="11" a="1"/>
  <c r="Z172" i="11" a="1"/>
  <c r="T185" i="11" a="1"/>
  <c r="U170" i="11" a="1"/>
  <c r="T31" i="11" a="1"/>
  <c r="V185" i="11" a="1"/>
  <c r="X208" i="11" a="1"/>
  <c r="X117" i="11" a="1"/>
  <c r="T129" i="11" a="1"/>
  <c r="V16" i="11" a="1"/>
  <c r="Y42" i="11" a="1"/>
  <c r="V52" i="13" a="1"/>
  <c r="W57" i="11" a="1"/>
  <c r="Y147" i="11" a="1"/>
  <c r="Y134" i="12" a="1"/>
  <c r="V115" i="11" a="1"/>
  <c r="T42" i="11" a="1"/>
  <c r="Z122" i="11" a="1"/>
  <c r="T133" i="11" a="1"/>
  <c r="Y193" i="11" a="1"/>
  <c r="X28" i="11" a="1"/>
  <c r="X124" i="11" a="1"/>
  <c r="Y27" i="11" a="1"/>
  <c r="Y38" i="11" a="1"/>
  <c r="X27" i="11" a="1"/>
  <c r="V184" i="11" a="1"/>
  <c r="V126" i="11" a="1"/>
  <c r="Z113" i="11" a="1"/>
  <c r="U194" i="11" a="1"/>
  <c r="Y94" i="11" a="1"/>
  <c r="X178" i="11" a="1"/>
  <c r="T116" i="11" a="1"/>
  <c r="W131" i="11" a="1"/>
  <c r="V206" i="11" a="1"/>
  <c r="Z12" i="11" a="1"/>
  <c r="U205" i="11" a="1"/>
  <c r="W123" i="11" a="1"/>
  <c r="W108" i="11" a="1"/>
  <c r="U22" i="11" a="1"/>
  <c r="W56" i="11" a="1"/>
  <c r="Z23" i="11" a="1"/>
  <c r="X152" i="11" a="1"/>
  <c r="Y51" i="11" a="1"/>
  <c r="Z46" i="11" a="1"/>
  <c r="V151" i="11" a="1"/>
  <c r="T139" i="11" a="1"/>
  <c r="V128" i="11" a="1"/>
  <c r="W152" i="11" a="1"/>
  <c r="Z178" i="11" a="1"/>
  <c r="U13" i="11" a="1"/>
  <c r="U124" i="11" a="1"/>
  <c r="U44" i="11" a="1"/>
  <c r="V108" i="11" a="1"/>
  <c r="T144" i="11" a="1"/>
  <c r="Y150" i="11" a="1"/>
  <c r="T52" i="13" a="1"/>
  <c r="W136" i="11" a="1"/>
  <c r="T181" i="11" a="1"/>
  <c r="V199" i="11" a="1"/>
  <c r="U148" i="11" a="1"/>
  <c r="U133" i="11" a="1"/>
  <c r="V139" i="11" a="1"/>
  <c r="X209" i="11" a="1"/>
  <c r="X107" i="11" a="1"/>
  <c r="Z119" i="11" a="1"/>
  <c r="V202" i="11" a="1"/>
  <c r="X207" i="11" a="1"/>
  <c r="W17" i="11" a="1"/>
  <c r="X176" i="11" a="1"/>
  <c r="X181" i="11" a="1"/>
  <c r="Y162" i="12" a="1"/>
  <c r="T47" i="11" a="1"/>
  <c r="T155" i="11" a="1"/>
  <c r="Y123" i="11" a="1"/>
  <c r="X148" i="11" a="1"/>
  <c r="X23" i="11" a="1"/>
  <c r="X135" i="11" a="1"/>
  <c r="Z133" i="11" a="1"/>
  <c r="U105" i="11" a="1"/>
  <c r="Z142" i="11" a="1"/>
  <c r="U168" i="11" a="1"/>
  <c r="T209" i="11" a="1"/>
  <c r="W186" i="11" a="1"/>
  <c r="U166" i="11" a="1"/>
  <c r="Z209" i="11" a="1"/>
  <c r="W135" i="11" a="1"/>
  <c r="X60" i="11" a="1"/>
  <c r="X32" i="12" a="1"/>
  <c r="V109" i="11" a="1"/>
  <c r="U119" i="11" a="1"/>
  <c r="X144" i="11" a="1"/>
  <c r="W132" i="11" a="1"/>
  <c r="Y37" i="11" a="1"/>
  <c r="V203" i="11" a="1"/>
  <c r="Y135" i="12" a="1"/>
  <c r="V138" i="11" a="1"/>
  <c r="Y105" i="11" a="1"/>
  <c r="Z202" i="11" a="1"/>
  <c r="Y25" i="11" a="1"/>
  <c r="Z183" i="11" a="1"/>
  <c r="U132" i="11" a="1"/>
  <c r="W39" i="11" a="1"/>
  <c r="T207" i="11" a="1"/>
  <c r="T197" i="11" a="1"/>
  <c r="Z28" i="11" a="1"/>
  <c r="V208" i="11" a="1"/>
  <c r="U186" i="11" a="1"/>
  <c r="Z13" i="11" a="1"/>
  <c r="V55" i="11" a="1"/>
  <c r="T192" i="11" a="1"/>
  <c r="T161" i="11" a="1"/>
  <c r="Z14" i="11" a="1"/>
  <c r="T14" i="11" a="1"/>
  <c r="T112" i="11" a="1"/>
  <c r="Z204" i="11" a="1"/>
  <c r="U172" i="11" a="1"/>
  <c r="U110" i="11" a="1"/>
  <c r="X155" i="11" a="1"/>
  <c r="W27" i="11" a="1"/>
  <c r="T188" i="11" a="1"/>
  <c r="X169" i="12" a="1"/>
  <c r="X190" i="11" a="1"/>
  <c r="Z127" i="11" a="1"/>
  <c r="T148" i="11" a="1"/>
  <c r="Z87" i="11" a="1"/>
  <c r="U21" i="11" a="1"/>
  <c r="V27" i="11" a="1"/>
  <c r="Z186" i="11" a="1"/>
  <c r="W184" i="11" a="1"/>
  <c r="V39" i="11" a="1"/>
  <c r="Z78" i="12" a="1"/>
  <c r="W134" i="11" a="1"/>
  <c r="W46" i="11" a="1"/>
  <c r="V114" i="11" a="1"/>
  <c r="W167" i="11" a="1"/>
  <c r="U203" i="11" a="1"/>
  <c r="V209" i="11" a="1"/>
  <c r="T105" i="11" a="1"/>
  <c r="Z20" i="12" a="1"/>
  <c r="W16" i="11" a="1"/>
  <c r="Y33" i="12" a="1"/>
  <c r="V170" i="11" a="1"/>
  <c r="X139" i="11" a="1"/>
  <c r="X127" i="11" a="1"/>
  <c r="Y138" i="11" a="1"/>
  <c r="Z219" i="12" a="1"/>
  <c r="V13" i="11" a="1"/>
  <c r="W170" i="11" a="1"/>
  <c r="T172" i="11" a="1"/>
  <c r="Y184" i="11" a="1"/>
  <c r="V135" i="11" a="1"/>
  <c r="T130" i="11" a="1"/>
  <c r="X167" i="11" a="1"/>
  <c r="W168" i="11" a="1"/>
  <c r="X205" i="11" a="1"/>
  <c r="X119" i="11" a="1"/>
  <c r="W37" i="11" a="1"/>
  <c r="U202" i="11" a="1"/>
  <c r="V180" i="11" a="1"/>
  <c r="W199" i="11" a="1"/>
  <c r="V26" i="11" a="1"/>
  <c r="Z114" i="11" a="1"/>
  <c r="T157" i="11" a="1"/>
  <c r="Z124" i="11" a="1"/>
  <c r="U51" i="11" a="1"/>
  <c r="Y208" i="11" a="1"/>
  <c r="T37" i="11" a="1"/>
  <c r="T147" i="11" a="1"/>
  <c r="T17" i="11" a="1"/>
  <c r="W14" i="11" a="1"/>
  <c r="Y145" i="11" a="1"/>
  <c r="U197" i="11" a="1"/>
  <c r="T168" i="11" a="1"/>
  <c r="W202" i="11" a="1"/>
  <c r="Y207" i="11" a="1"/>
  <c r="T194" i="11" a="1"/>
  <c r="T166" i="11" a="1"/>
  <c r="X131" i="11" a="1"/>
  <c r="Z94" i="11" a="1"/>
  <c r="V160" i="11" a="1"/>
  <c r="Y133" i="11" a="1"/>
  <c r="T24" i="11" a="1"/>
  <c r="X192" i="12" a="1"/>
  <c r="X192" i="12" l="1"/>
  <c r="T24" i="11"/>
  <c r="Y133" i="11"/>
  <c r="V160" i="11"/>
  <c r="Z94" i="11"/>
  <c r="X131" i="11"/>
  <c r="T166" i="11"/>
  <c r="T194" i="11"/>
  <c r="Y207" i="11"/>
  <c r="W202" i="11"/>
  <c r="T168" i="11"/>
  <c r="U197" i="11"/>
  <c r="Y145" i="11"/>
  <c r="W14" i="11"/>
  <c r="T17" i="11"/>
  <c r="T147" i="11"/>
  <c r="T37" i="11"/>
  <c r="Y208" i="11"/>
  <c r="U51" i="11"/>
  <c r="Z124" i="11"/>
  <c r="T157" i="11"/>
  <c r="Z114" i="11"/>
  <c r="V26" i="11"/>
  <c r="W199" i="11"/>
  <c r="V180" i="11"/>
  <c r="U202" i="11"/>
  <c r="W37" i="11"/>
  <c r="X119" i="11"/>
  <c r="X205" i="11"/>
  <c r="W168" i="11"/>
  <c r="X167" i="11"/>
  <c r="T130" i="11"/>
  <c r="V135" i="11"/>
  <c r="Y184" i="11"/>
  <c r="T172" i="11"/>
  <c r="W170" i="11"/>
  <c r="V13" i="11"/>
  <c r="Z219" i="12"/>
  <c r="Y138" i="11"/>
  <c r="X127" i="11"/>
  <c r="X139" i="11"/>
  <c r="V170" i="11"/>
  <c r="Y33" i="12"/>
  <c r="W16" i="11"/>
  <c r="Z20" i="12"/>
  <c r="T105" i="11"/>
  <c r="V209" i="11"/>
  <c r="U203" i="11"/>
  <c r="W167" i="11"/>
  <c r="V114" i="11"/>
  <c r="W46" i="11"/>
  <c r="W134" i="11"/>
  <c r="Z78" i="12"/>
  <c r="V39" i="11"/>
  <c r="W184" i="11"/>
  <c r="Z186" i="11"/>
  <c r="V27" i="11"/>
  <c r="U21" i="11"/>
  <c r="Z87" i="11"/>
  <c r="T148" i="11"/>
  <c r="Z127" i="11"/>
  <c r="X190" i="11"/>
  <c r="X169" i="12"/>
  <c r="T188" i="11"/>
  <c r="W27" i="11"/>
  <c r="X155" i="11"/>
  <c r="U110" i="11"/>
  <c r="U172" i="11"/>
  <c r="Z204" i="11"/>
  <c r="T112" i="11"/>
  <c r="T14" i="11"/>
  <c r="Z14" i="11"/>
  <c r="T161" i="11"/>
  <c r="T192" i="11"/>
  <c r="V55" i="11"/>
  <c r="Z13" i="11"/>
  <c r="U186" i="11"/>
  <c r="V208" i="11"/>
  <c r="Z28" i="11"/>
  <c r="T197" i="11"/>
  <c r="T207" i="11"/>
  <c r="W39" i="11"/>
  <c r="U132" i="11"/>
  <c r="Z183" i="11"/>
  <c r="Y25" i="11"/>
  <c r="Z202" i="11"/>
  <c r="Y105" i="11"/>
  <c r="V138" i="11"/>
  <c r="Y135" i="12"/>
  <c r="V203" i="11"/>
  <c r="Y37" i="11"/>
  <c r="W132" i="11"/>
  <c r="X144" i="11"/>
  <c r="U119" i="11"/>
  <c r="V109" i="11"/>
  <c r="X32" i="12"/>
  <c r="AI32" i="12" s="1"/>
  <c r="X60" i="11"/>
  <c r="W135" i="11"/>
  <c r="Z209" i="11"/>
  <c r="U166" i="11"/>
  <c r="W186" i="11"/>
  <c r="T209" i="11"/>
  <c r="U168" i="11"/>
  <c r="Z142" i="11"/>
  <c r="U105" i="11"/>
  <c r="Z133" i="11"/>
  <c r="X135" i="11"/>
  <c r="X23" i="11"/>
  <c r="X148" i="11"/>
  <c r="Y123" i="11"/>
  <c r="T155" i="11"/>
  <c r="T47" i="11"/>
  <c r="Y162" i="12"/>
  <c r="X181" i="11"/>
  <c r="X176" i="11"/>
  <c r="W17" i="11"/>
  <c r="X207" i="11"/>
  <c r="V202" i="11"/>
  <c r="Z119" i="11"/>
  <c r="X107" i="11"/>
  <c r="X209" i="11"/>
  <c r="V139" i="11"/>
  <c r="U133" i="11"/>
  <c r="U148" i="11"/>
  <c r="V199" i="11"/>
  <c r="T181" i="11"/>
  <c r="W136" i="11"/>
  <c r="T52" i="13"/>
  <c r="Y150" i="11"/>
  <c r="T144" i="11"/>
  <c r="V108" i="11"/>
  <c r="U44" i="11"/>
  <c r="U124" i="11"/>
  <c r="U13" i="11"/>
  <c r="Z178" i="11"/>
  <c r="W152" i="11"/>
  <c r="V128" i="11"/>
  <c r="T139" i="11"/>
  <c r="V151" i="11"/>
  <c r="Z46" i="11"/>
  <c r="Y51" i="11"/>
  <c r="X152" i="11"/>
  <c r="Z23" i="11"/>
  <c r="W56" i="11"/>
  <c r="U22" i="11"/>
  <c r="W108" i="11"/>
  <c r="W123" i="11"/>
  <c r="U205" i="11"/>
  <c r="Z12" i="11"/>
  <c r="V206" i="11"/>
  <c r="W131" i="11"/>
  <c r="T116" i="11"/>
  <c r="X178" i="11"/>
  <c r="Y94" i="11"/>
  <c r="U194" i="11"/>
  <c r="Z113" i="11"/>
  <c r="V126" i="11"/>
  <c r="V184" i="11"/>
  <c r="X27" i="11"/>
  <c r="Y38" i="11"/>
  <c r="Y27" i="11"/>
  <c r="X124" i="11"/>
  <c r="X28" i="11"/>
  <c r="Y193" i="11"/>
  <c r="T133" i="11"/>
  <c r="Z122" i="11"/>
  <c r="T42" i="11"/>
  <c r="V115" i="11"/>
  <c r="Y134" i="12"/>
  <c r="Y147" i="11"/>
  <c r="W57" i="11"/>
  <c r="V52" i="13"/>
  <c r="AG52" i="13" s="1"/>
  <c r="Y42" i="11"/>
  <c r="V16" i="11"/>
  <c r="T129" i="11"/>
  <c r="X117" i="11"/>
  <c r="X208" i="11"/>
  <c r="V185" i="11"/>
  <c r="T31" i="11"/>
  <c r="U170" i="11"/>
  <c r="T185" i="11"/>
  <c r="Z172" i="11"/>
  <c r="U190" i="11"/>
  <c r="X58" i="13"/>
  <c r="AI58" i="13" s="1"/>
  <c r="Y26" i="12"/>
  <c r="W26" i="11"/>
  <c r="Y155" i="11"/>
  <c r="V46" i="11"/>
  <c r="T136" i="11"/>
  <c r="Z136" i="11"/>
  <c r="Y154" i="12"/>
  <c r="Z57" i="11"/>
  <c r="T128" i="11"/>
  <c r="X149" i="11"/>
  <c r="W193" i="11"/>
  <c r="U208" i="11"/>
  <c r="U173" i="11"/>
  <c r="X51" i="11"/>
  <c r="U26" i="11"/>
  <c r="V161" i="11"/>
  <c r="W42" i="11"/>
  <c r="Z139" i="11"/>
  <c r="U188" i="11"/>
  <c r="W166" i="11"/>
  <c r="W178" i="11"/>
  <c r="T208" i="11"/>
  <c r="Y55" i="11"/>
  <c r="W100" i="11"/>
  <c r="U129" i="11"/>
  <c r="Y186" i="11"/>
  <c r="W173" i="11"/>
  <c r="V150" i="11"/>
  <c r="U117" i="11"/>
  <c r="T186" i="11"/>
  <c r="W197" i="11"/>
  <c r="X165" i="11"/>
  <c r="U47" i="11"/>
  <c r="V146" i="11"/>
  <c r="Y58" i="11"/>
  <c r="Z55" i="11"/>
  <c r="W200" i="11"/>
  <c r="U178" i="11"/>
  <c r="Z58" i="11"/>
  <c r="W127" i="11"/>
  <c r="U139" i="11"/>
  <c r="Y205" i="11"/>
  <c r="T146" i="11"/>
  <c r="Y118" i="11"/>
  <c r="W154" i="11"/>
  <c r="Y95" i="12"/>
  <c r="X58" i="11"/>
  <c r="W51" i="11"/>
  <c r="Z210" i="12"/>
  <c r="V38" i="11"/>
  <c r="U152" i="11"/>
  <c r="X105" i="11"/>
  <c r="T211" i="11"/>
  <c r="W161" i="11"/>
  <c r="V51" i="11"/>
  <c r="Y117" i="11"/>
  <c r="W206" i="11"/>
  <c r="X22" i="11"/>
  <c r="X21" i="11"/>
  <c r="Y152" i="11"/>
  <c r="X52" i="13"/>
  <c r="AI52" i="13" s="1"/>
  <c r="Z52" i="13"/>
  <c r="AK52" i="13" s="1"/>
  <c r="V10" i="11"/>
  <c r="T204" i="11"/>
  <c r="V23" i="11"/>
  <c r="V49" i="11"/>
  <c r="Y204" i="11"/>
  <c r="T46" i="11"/>
  <c r="X108" i="11"/>
  <c r="V156" i="11"/>
  <c r="Y78" i="12"/>
  <c r="Z49" i="11"/>
  <c r="Z110" i="11"/>
  <c r="Y17" i="11"/>
  <c r="T27" i="11"/>
  <c r="T56" i="11"/>
  <c r="W102" i="11"/>
  <c r="W24" i="11"/>
  <c r="U130" i="11"/>
  <c r="Y116" i="11"/>
  <c r="T198" i="11"/>
  <c r="X132" i="11"/>
  <c r="W54" i="11"/>
  <c r="X129" i="11"/>
  <c r="Y176" i="11"/>
  <c r="V24" i="11"/>
  <c r="V181" i="11"/>
  <c r="W214" i="11"/>
  <c r="U31" i="11"/>
  <c r="Y10" i="11"/>
  <c r="T13" i="11"/>
  <c r="W29" i="11"/>
  <c r="V113" i="11"/>
  <c r="V157" i="11"/>
  <c r="W118" i="11"/>
  <c r="V175" i="11"/>
  <c r="U100" i="11"/>
  <c r="X102" i="11"/>
  <c r="Y46" i="11"/>
  <c r="U115" i="11"/>
  <c r="V21" i="11"/>
  <c r="Z138" i="11"/>
  <c r="Z193" i="11"/>
  <c r="Z42" i="11"/>
  <c r="Z100" i="11"/>
  <c r="T122" i="11"/>
  <c r="X25" i="11"/>
  <c r="W128" i="11"/>
  <c r="W129" i="11"/>
  <c r="W22" i="11"/>
  <c r="W182" i="11"/>
  <c r="T138" i="11"/>
  <c r="Z31" i="11"/>
  <c r="Y44" i="11"/>
  <c r="Y60" i="11"/>
  <c r="V198" i="11"/>
  <c r="T152" i="11"/>
  <c r="V48" i="11"/>
  <c r="V197" i="11"/>
  <c r="W60" i="11"/>
  <c r="V60" i="11"/>
  <c r="Z16" i="11"/>
  <c r="T200" i="11"/>
  <c r="U180" i="11"/>
  <c r="T171" i="11"/>
  <c r="T193" i="11"/>
  <c r="W171" i="11"/>
  <c r="V205" i="11"/>
  <c r="V172" i="11"/>
  <c r="Y142" i="11"/>
  <c r="U23" i="11"/>
  <c r="V132" i="11"/>
  <c r="Y157" i="11"/>
  <c r="T202" i="11"/>
  <c r="T127" i="11"/>
  <c r="W119" i="11"/>
  <c r="Y230" i="12"/>
  <c r="U145" i="11"/>
  <c r="U114" i="11"/>
  <c r="V134" i="11"/>
  <c r="X46" i="11"/>
  <c r="Y102" i="11"/>
  <c r="W155" i="11"/>
  <c r="T54" i="11"/>
  <c r="Z141" i="11"/>
  <c r="U149" i="11"/>
  <c r="Y13" i="11"/>
  <c r="W151" i="11"/>
  <c r="U37" i="11"/>
  <c r="X147" i="11"/>
  <c r="Y113" i="11"/>
  <c r="X161" i="11"/>
  <c r="T131" i="11"/>
  <c r="W137" i="11"/>
  <c r="T45" i="11"/>
  <c r="X113" i="11"/>
  <c r="W58" i="13"/>
  <c r="AH58" i="13" s="1"/>
  <c r="U54" i="11"/>
  <c r="U164" i="11"/>
  <c r="U53" i="11"/>
  <c r="T110" i="11"/>
  <c r="Z185" i="11"/>
  <c r="Y132" i="11"/>
  <c r="X12" i="11"/>
  <c r="Y50" i="11"/>
  <c r="U56" i="11"/>
  <c r="T154" i="11"/>
  <c r="Y132" i="12"/>
  <c r="V123" i="11"/>
  <c r="W58" i="11"/>
  <c r="X17" i="11"/>
  <c r="T114" i="11"/>
  <c r="X112" i="11"/>
  <c r="T205" i="11"/>
  <c r="T159" i="11"/>
  <c r="U33" i="12"/>
  <c r="W175" i="11"/>
  <c r="U29" i="11"/>
  <c r="Y156" i="11"/>
  <c r="X109" i="11"/>
  <c r="Y137" i="11"/>
  <c r="T51" i="11"/>
  <c r="T58" i="11"/>
  <c r="Z27" i="11"/>
  <c r="Z51" i="12"/>
  <c r="W156" i="11"/>
  <c r="T132" i="11"/>
  <c r="Y112" i="11"/>
  <c r="V117" i="11"/>
  <c r="W141" i="11"/>
  <c r="Z51" i="11"/>
  <c r="Z157" i="12"/>
  <c r="U108" i="11"/>
  <c r="W192" i="11"/>
  <c r="V127" i="11"/>
  <c r="V130" i="11"/>
  <c r="V137" i="11"/>
  <c r="U28" i="11"/>
  <c r="X50" i="11"/>
  <c r="W203" i="11"/>
  <c r="Z24" i="11"/>
  <c r="X200" i="11"/>
  <c r="V187" i="11"/>
  <c r="X172" i="11"/>
  <c r="Z105" i="11"/>
  <c r="U184" i="11"/>
  <c r="Y190" i="11"/>
  <c r="V136" i="11"/>
  <c r="U135" i="11"/>
  <c r="Y119" i="11"/>
  <c r="Y212" i="12"/>
  <c r="T49" i="11"/>
  <c r="U46" i="11"/>
  <c r="V152" i="11"/>
  <c r="T176" i="11"/>
  <c r="T53" i="11"/>
  <c r="V56" i="11"/>
  <c r="T16" i="11"/>
  <c r="U48" i="11"/>
  <c r="V142" i="11"/>
  <c r="V116" i="11"/>
  <c r="Y206" i="11"/>
  <c r="V168" i="11"/>
  <c r="T60" i="11"/>
  <c r="W10" i="11"/>
  <c r="W133" i="11"/>
  <c r="V17" i="11"/>
  <c r="V179" i="11"/>
  <c r="W145" i="11"/>
  <c r="Y23" i="11"/>
  <c r="U160" i="11"/>
  <c r="U38" i="11"/>
  <c r="U60" i="11"/>
  <c r="Z196" i="11"/>
  <c r="U39" i="11"/>
  <c r="X159" i="12"/>
  <c r="T109" i="11"/>
  <c r="W112" i="11"/>
  <c r="X188" i="11"/>
  <c r="U200" i="11"/>
  <c r="W50" i="11"/>
  <c r="U141" i="11"/>
  <c r="V204" i="11"/>
  <c r="Z148" i="11"/>
  <c r="X122" i="11"/>
  <c r="X194" i="11"/>
  <c r="Y28" i="11"/>
  <c r="Y108" i="11"/>
  <c r="X45" i="11"/>
  <c r="Y176" i="12"/>
  <c r="X138" i="11"/>
  <c r="U147" i="11"/>
  <c r="Y168" i="11"/>
  <c r="W149" i="11"/>
  <c r="V37" i="11"/>
  <c r="T150" i="11"/>
  <c r="Z132" i="11"/>
  <c r="X118" i="11"/>
  <c r="Z230" i="12"/>
  <c r="Z21" i="11"/>
  <c r="U157" i="11"/>
  <c r="U187" i="11"/>
  <c r="Z176" i="11"/>
  <c r="V58" i="11"/>
  <c r="X142" i="11"/>
  <c r="U118" i="11"/>
  <c r="U128" i="11"/>
  <c r="V133" i="11"/>
  <c r="Y49" i="11"/>
  <c r="U161" i="11"/>
  <c r="U12" i="11"/>
  <c r="W117" i="11"/>
  <c r="T182" i="11"/>
  <c r="T137" i="11"/>
  <c r="Y188" i="11"/>
  <c r="T179" i="11"/>
  <c r="U207" i="11"/>
  <c r="X150" i="11"/>
  <c r="W124" i="11"/>
  <c r="W110" i="11"/>
  <c r="Z102" i="11"/>
  <c r="Y196" i="11"/>
  <c r="Z199" i="11"/>
  <c r="Z200" i="12"/>
  <c r="U182" i="11"/>
  <c r="X199" i="11"/>
  <c r="Y30" i="12"/>
  <c r="Y203" i="11"/>
  <c r="W146" i="11"/>
  <c r="V188" i="11"/>
  <c r="U181" i="11"/>
  <c r="Z151" i="12"/>
  <c r="Z164" i="11"/>
  <c r="X53" i="11"/>
  <c r="X168" i="11"/>
  <c r="V102" i="11"/>
  <c r="Y136" i="12"/>
  <c r="T164" i="11"/>
  <c r="X211" i="11"/>
  <c r="V147" i="11"/>
  <c r="T123" i="11"/>
  <c r="T184" i="11"/>
  <c r="V110" i="11"/>
  <c r="Z207" i="11"/>
  <c r="X38" i="11"/>
  <c r="W139" i="11"/>
  <c r="Z171" i="11"/>
  <c r="U55" i="11"/>
  <c r="Y180" i="12"/>
  <c r="W205" i="11"/>
  <c r="T124" i="11"/>
  <c r="V42" i="11"/>
  <c r="X171" i="11"/>
  <c r="X16" i="11"/>
  <c r="U144" i="11"/>
  <c r="U165" i="11"/>
  <c r="W122" i="11"/>
  <c r="Z195" i="12"/>
  <c r="U177" i="12"/>
  <c r="Z39" i="11"/>
  <c r="X110" i="11"/>
  <c r="X130" i="11"/>
  <c r="Y214" i="11"/>
  <c r="T187" i="11"/>
  <c r="Y211" i="11"/>
  <c r="Y64" i="11"/>
  <c r="X133" i="11"/>
  <c r="Y52" i="13"/>
  <c r="AJ52" i="13" s="1"/>
  <c r="W23" i="11"/>
  <c r="U150" i="11"/>
  <c r="X49" i="11"/>
  <c r="U116" i="11"/>
  <c r="U42" i="11"/>
  <c r="U16" i="11"/>
  <c r="X164" i="11"/>
  <c r="W181" i="11"/>
  <c r="Y48" i="11"/>
  <c r="V166" i="11"/>
  <c r="T199" i="11"/>
  <c r="U179" i="11"/>
  <c r="T160" i="11"/>
  <c r="Z156" i="11"/>
  <c r="W165" i="11"/>
  <c r="X204" i="11"/>
  <c r="Y187" i="11"/>
  <c r="Y53" i="11"/>
  <c r="Y136" i="11"/>
  <c r="V31" i="11"/>
  <c r="U107" i="11"/>
  <c r="X137" i="11"/>
  <c r="V122" i="11"/>
  <c r="Z131" i="11"/>
  <c r="U211" i="11"/>
  <c r="U175" i="11"/>
  <c r="V107" i="11"/>
  <c r="W148" i="11"/>
  <c r="W109" i="11"/>
  <c r="T180" i="11"/>
  <c r="Y16" i="11"/>
  <c r="T118" i="11"/>
  <c r="Z40" i="12"/>
  <c r="X54" i="11"/>
  <c r="V167" i="11"/>
  <c r="W116" i="11"/>
  <c r="Y165" i="11"/>
  <c r="X10" i="11"/>
  <c r="U156" i="11"/>
  <c r="Y171" i="11"/>
  <c r="V171" i="11"/>
  <c r="T175" i="11"/>
  <c r="U102" i="11"/>
  <c r="Z155" i="11"/>
  <c r="V159" i="11"/>
  <c r="V200" i="11"/>
  <c r="V155" i="11"/>
  <c r="W211" i="11"/>
  <c r="X173" i="11"/>
  <c r="T115" i="11"/>
  <c r="V29" i="11"/>
  <c r="Y178" i="11"/>
  <c r="Z116" i="11"/>
  <c r="Y95" i="11"/>
  <c r="Z167" i="11"/>
  <c r="U113" i="11"/>
  <c r="U10" i="11"/>
  <c r="W25" i="11"/>
  <c r="X55" i="11"/>
  <c r="W187" i="11"/>
  <c r="Z123" i="11"/>
  <c r="Z214" i="11"/>
  <c r="X134" i="11"/>
  <c r="W196" i="11"/>
  <c r="W44" i="11"/>
  <c r="V211" i="11"/>
  <c r="W45" i="11"/>
  <c r="V25" i="11"/>
  <c r="U14" i="11"/>
  <c r="V53" i="11"/>
  <c r="Y31" i="11"/>
  <c r="X184" i="11"/>
  <c r="V182" i="11"/>
  <c r="T145" i="11"/>
  <c r="Z226" i="12"/>
  <c r="W198" i="11"/>
  <c r="V131" i="11"/>
  <c r="V105" i="11"/>
  <c r="U25" i="11"/>
  <c r="U214" i="11"/>
  <c r="V129" i="11"/>
  <c r="Z44" i="11"/>
  <c r="Y45" i="11"/>
  <c r="W209" i="11"/>
  <c r="Y54" i="11"/>
  <c r="U126" i="11"/>
  <c r="U199" i="11"/>
  <c r="T170" i="11"/>
  <c r="Z100" i="12"/>
  <c r="X39" i="11"/>
  <c r="X185" i="11"/>
  <c r="U49" i="11"/>
  <c r="T173" i="11"/>
  <c r="Z109" i="11"/>
  <c r="W185" i="11"/>
  <c r="Y58" i="13"/>
  <c r="AJ58" i="13" s="1"/>
  <c r="Y141" i="11"/>
  <c r="Y173" i="11"/>
  <c r="T38" i="11"/>
  <c r="Y192" i="11"/>
  <c r="U123" i="11"/>
  <c r="X48" i="11"/>
  <c r="V45" i="11"/>
  <c r="Y167" i="11"/>
  <c r="Z150" i="11"/>
  <c r="Z168" i="11"/>
  <c r="V44" i="11"/>
  <c r="W164" i="11"/>
  <c r="W142" i="11"/>
  <c r="W53" i="11"/>
  <c r="V144" i="11"/>
  <c r="Z202" i="12"/>
  <c r="U185" i="11"/>
  <c r="Z175" i="11"/>
  <c r="T102" i="11"/>
  <c r="Y161" i="11"/>
  <c r="W190" i="12"/>
  <c r="V119" i="11"/>
  <c r="U50" i="11"/>
  <c r="X214" i="11"/>
  <c r="T23" i="11"/>
  <c r="X126" i="11"/>
  <c r="W188" i="11"/>
  <c r="T12" i="11"/>
  <c r="Y124" i="11"/>
  <c r="X193" i="11"/>
  <c r="T107" i="11"/>
  <c r="Y87" i="11"/>
  <c r="T39" i="11"/>
  <c r="X56" i="11"/>
  <c r="X136" i="11"/>
  <c r="U146" i="11"/>
  <c r="V192" i="11"/>
  <c r="X198" i="11"/>
  <c r="X157" i="11"/>
  <c r="W113" i="11"/>
  <c r="Z47" i="12"/>
  <c r="T113" i="11"/>
  <c r="V100" i="11"/>
  <c r="U24" i="11"/>
  <c r="Y139" i="11"/>
  <c r="W66" i="12"/>
  <c r="U45" i="11"/>
  <c r="X186" i="11"/>
  <c r="Z208" i="11"/>
  <c r="U155" i="11"/>
  <c r="X115" i="11"/>
  <c r="Y209" i="11"/>
  <c r="X206" i="11"/>
  <c r="W159" i="11"/>
  <c r="T108" i="11"/>
  <c r="Z155" i="12"/>
  <c r="T142" i="11"/>
  <c r="V193" i="11"/>
  <c r="T50" i="11"/>
  <c r="U192" i="11"/>
  <c r="T119" i="11"/>
  <c r="T190" i="11"/>
  <c r="V154" i="11"/>
  <c r="T100" i="11"/>
  <c r="W130" i="11"/>
  <c r="T214" i="11"/>
  <c r="Y175" i="11"/>
  <c r="T10" i="11"/>
  <c r="Y131" i="11"/>
  <c r="X26" i="11"/>
  <c r="V58" i="13"/>
  <c r="V22" i="11"/>
  <c r="T135" i="11"/>
  <c r="U127" i="11"/>
  <c r="U206" i="11"/>
  <c r="T26" i="11"/>
  <c r="Y24" i="11"/>
  <c r="U17" i="11"/>
  <c r="U198" i="11"/>
  <c r="Z157" i="11"/>
  <c r="X37" i="11"/>
  <c r="Z117" i="11"/>
  <c r="Y202" i="11"/>
  <c r="W31" i="11"/>
  <c r="V28" i="11"/>
  <c r="Y57" i="11"/>
  <c r="W114" i="11"/>
  <c r="W48" i="11"/>
  <c r="Y110" i="11"/>
  <c r="X192" i="11"/>
  <c r="T44" i="11"/>
  <c r="Z54" i="11"/>
  <c r="V12" i="11"/>
  <c r="T126" i="11"/>
  <c r="Y164" i="11"/>
  <c r="T55" i="11"/>
  <c r="Z41" i="12"/>
  <c r="X141" i="11"/>
  <c r="W13" i="11"/>
  <c r="V112" i="11"/>
  <c r="W55" i="11"/>
  <c r="W126" i="11"/>
  <c r="V145" i="11"/>
  <c r="X123" i="11"/>
  <c r="T151" i="11"/>
  <c r="W49" i="11"/>
  <c r="U136" i="11"/>
  <c r="V190" i="11"/>
  <c r="V50" i="11"/>
  <c r="Z25" i="11"/>
  <c r="Y149" i="11"/>
  <c r="Y109" i="11"/>
  <c r="Z203" i="11"/>
  <c r="Z165" i="11"/>
  <c r="V118" i="11"/>
  <c r="W105" i="11"/>
  <c r="Y39" i="11"/>
  <c r="W172" i="11"/>
  <c r="X159" i="11"/>
  <c r="T141" i="11"/>
  <c r="Y114" i="11"/>
  <c r="X44" i="11"/>
  <c r="Z198" i="12"/>
  <c r="Z181" i="11"/>
  <c r="T29" i="11"/>
  <c r="W207" i="11"/>
  <c r="Z107" i="11"/>
  <c r="V148" i="11"/>
  <c r="V176" i="11"/>
  <c r="Z161" i="11"/>
  <c r="X196" i="11"/>
  <c r="Y172" i="11"/>
  <c r="X100" i="11"/>
  <c r="U58" i="13"/>
  <c r="U131" i="11"/>
  <c r="X128" i="11"/>
  <c r="X154" i="11"/>
  <c r="W138" i="11"/>
  <c r="W157" i="11"/>
  <c r="Y181" i="11"/>
  <c r="T165" i="11"/>
  <c r="Y107" i="11"/>
  <c r="Y159" i="11"/>
  <c r="W12" i="11"/>
  <c r="U196" i="11"/>
  <c r="Y134" i="11"/>
  <c r="W147" i="11"/>
  <c r="V173" i="11"/>
  <c r="X13" i="11"/>
  <c r="Z194" i="11"/>
  <c r="Y122" i="11"/>
  <c r="W204" i="11"/>
  <c r="W160" i="11"/>
  <c r="U134" i="11"/>
  <c r="U159" i="11"/>
  <c r="Z64" i="11"/>
  <c r="V49" i="12"/>
  <c r="Z173" i="11"/>
  <c r="X42" i="11"/>
  <c r="Z152" i="11"/>
  <c r="X197" i="11"/>
  <c r="Y194" i="11"/>
  <c r="T28" i="11"/>
  <c r="U193" i="11"/>
  <c r="Y197" i="11"/>
  <c r="X166" i="11"/>
  <c r="Y144" i="11"/>
  <c r="U151" i="11"/>
  <c r="U171" i="11"/>
  <c r="T203" i="11"/>
  <c r="X57" i="11"/>
  <c r="Z135" i="11"/>
  <c r="X175" i="11"/>
  <c r="V207" i="11"/>
  <c r="Z137" i="11"/>
  <c r="T134" i="11"/>
  <c r="U52" i="13"/>
  <c r="X202" i="11"/>
  <c r="X24" i="11"/>
  <c r="Y14" i="11"/>
  <c r="Y12" i="11"/>
  <c r="Y100" i="11"/>
  <c r="W28" i="11"/>
  <c r="Z145" i="11"/>
  <c r="Z144" i="11"/>
  <c r="W115" i="11"/>
  <c r="T22" i="11"/>
  <c r="X145" i="11"/>
  <c r="T48" i="11"/>
  <c r="U142" i="11"/>
  <c r="Y185" i="11"/>
  <c r="T196" i="11"/>
  <c r="X114" i="11"/>
  <c r="T178" i="11"/>
  <c r="T167" i="11"/>
  <c r="T21" i="11"/>
  <c r="T206" i="11"/>
  <c r="T149" i="11"/>
  <c r="Z159" i="11"/>
  <c r="W107" i="11"/>
  <c r="U122" i="11"/>
  <c r="W150" i="11"/>
  <c r="V149" i="11"/>
  <c r="W176" i="11"/>
  <c r="U154" i="11"/>
  <c r="V178" i="11"/>
  <c r="Y199" i="11"/>
  <c r="Z134" i="11"/>
  <c r="W21" i="11"/>
  <c r="Z206" i="11"/>
  <c r="X33" i="12"/>
  <c r="W190" i="11"/>
  <c r="Z33" i="12"/>
  <c r="U176" i="11"/>
  <c r="X31" i="11"/>
  <c r="Y214" i="12"/>
  <c r="Z53" i="11"/>
  <c r="Y60" i="12"/>
  <c r="U109" i="11"/>
  <c r="V54" i="11"/>
  <c r="V196" i="11"/>
  <c r="W33" i="12"/>
  <c r="Z108" i="11"/>
  <c r="U138" i="11"/>
  <c r="Y121" i="12"/>
  <c r="Y135" i="11"/>
  <c r="U137" i="11"/>
  <c r="U209" i="11"/>
  <c r="V164" i="11"/>
  <c r="T156" i="11"/>
  <c r="X170" i="11"/>
  <c r="X146" i="11"/>
  <c r="T33" i="12"/>
  <c r="T25" i="11"/>
  <c r="X187" i="11"/>
  <c r="T117" i="11"/>
  <c r="Z118" i="11"/>
  <c r="V165" i="11"/>
  <c r="Z112" i="11"/>
  <c r="V14" i="11"/>
  <c r="Z10" i="11"/>
  <c r="Z50" i="11"/>
  <c r="Y183" i="11"/>
  <c r="V141" i="11"/>
  <c r="V214" i="11"/>
  <c r="Z60" i="11"/>
  <c r="Y148" i="11"/>
  <c r="X14" i="11"/>
  <c r="U204" i="11"/>
  <c r="W52" i="13"/>
  <c r="AH52" i="13" s="1"/>
  <c r="Z192" i="11"/>
  <c r="U112" i="11"/>
  <c r="V124" i="11"/>
  <c r="X116" i="11"/>
  <c r="V194" i="11"/>
  <c r="W38" i="11"/>
  <c r="U27" i="11"/>
  <c r="V33" i="12"/>
  <c r="X156" i="11"/>
  <c r="W144" i="11"/>
  <c r="U58" i="11"/>
  <c r="X203" i="11"/>
  <c r="V186" i="11"/>
  <c r="Y21" i="11"/>
  <c r="W194" i="11"/>
  <c r="W208" i="11"/>
  <c r="Y127" i="11"/>
  <c r="J163" i="7"/>
  <c r="L8" i="7"/>
  <c r="AI182" i="11"/>
  <c r="K182" i="11"/>
  <c r="AE21" i="10"/>
  <c r="G21" i="10"/>
  <c r="J75" i="7"/>
  <c r="L82" i="7"/>
  <c r="L119" i="10"/>
  <c r="AJ119" i="10"/>
  <c r="K102" i="7"/>
  <c r="I145" i="10"/>
  <c r="AG145" i="10"/>
  <c r="G88" i="10"/>
  <c r="AE88" i="10"/>
  <c r="AK87" i="10"/>
  <c r="M87" i="10"/>
  <c r="AI117" i="10"/>
  <c r="K117" i="10"/>
  <c r="J148" i="7"/>
  <c r="J74" i="7"/>
  <c r="AE150" i="10"/>
  <c r="G150" i="10"/>
  <c r="AE177" i="10"/>
  <c r="G177" i="10"/>
  <c r="L190" i="10"/>
  <c r="AJ190" i="10"/>
  <c r="AH185" i="10"/>
  <c r="J185" i="10"/>
  <c r="AE152" i="10"/>
  <c r="G152" i="10"/>
  <c r="J155" i="7"/>
  <c r="H180" i="10"/>
  <c r="AF180" i="10"/>
  <c r="AJ130" i="10"/>
  <c r="L130" i="10"/>
  <c r="M115" i="7"/>
  <c r="J11" i="10"/>
  <c r="AH11" i="10"/>
  <c r="G14" i="10"/>
  <c r="AE14" i="10"/>
  <c r="L51" i="10"/>
  <c r="AJ51" i="10"/>
  <c r="I160" i="7"/>
  <c r="G37" i="7"/>
  <c r="G98" i="7"/>
  <c r="K96" i="7"/>
  <c r="H91" i="7"/>
  <c r="I18" i="7"/>
  <c r="H97" i="7"/>
  <c r="J87" i="7"/>
  <c r="L138" i="7"/>
  <c r="M111" i="7"/>
  <c r="G132" i="10"/>
  <c r="AE132" i="10"/>
  <c r="M78" i="7"/>
  <c r="AE32" i="10"/>
  <c r="G32" i="10"/>
  <c r="AJ192" i="10"/>
  <c r="L192" i="10"/>
  <c r="H8" i="7"/>
  <c r="K150" i="7"/>
  <c r="H46" i="10"/>
  <c r="AF46" i="10"/>
  <c r="AK111" i="10"/>
  <c r="M111" i="10"/>
  <c r="I12" i="7"/>
  <c r="G141" i="10"/>
  <c r="AE141" i="10"/>
  <c r="M103" i="10"/>
  <c r="AK103" i="10"/>
  <c r="I23" i="10"/>
  <c r="AG23" i="10"/>
  <c r="G111" i="7"/>
  <c r="I136" i="7"/>
  <c r="G12" i="7"/>
  <c r="J182" i="10"/>
  <c r="AH182" i="10"/>
  <c r="AG163" i="10"/>
  <c r="I163" i="10"/>
  <c r="AF185" i="10"/>
  <c r="H185" i="10"/>
  <c r="AH32" i="10"/>
  <c r="J32" i="10"/>
  <c r="L28" i="7"/>
  <c r="K108" i="10"/>
  <c r="AI108" i="10"/>
  <c r="K135" i="7"/>
  <c r="H147" i="10"/>
  <c r="AF147" i="10"/>
  <c r="K188" i="10"/>
  <c r="AI188" i="10"/>
  <c r="J152" i="10"/>
  <c r="AH152" i="10"/>
  <c r="L159" i="7"/>
  <c r="G15" i="7"/>
  <c r="G47" i="7"/>
  <c r="J94" i="7"/>
  <c r="AI151" i="10"/>
  <c r="K151" i="10"/>
  <c r="G116" i="10"/>
  <c r="AE116" i="10"/>
  <c r="L157" i="7"/>
  <c r="L85" i="7"/>
  <c r="I121" i="10"/>
  <c r="AG121" i="10"/>
  <c r="L56" i="7"/>
  <c r="M75" i="7"/>
  <c r="AJ168" i="10"/>
  <c r="L168" i="10"/>
  <c r="I171" i="7"/>
  <c r="G114" i="7"/>
  <c r="AE155" i="10"/>
  <c r="G155" i="10"/>
  <c r="M52" i="7"/>
  <c r="I45" i="7"/>
  <c r="J153" i="10"/>
  <c r="AH153" i="10"/>
  <c r="H133" i="7"/>
  <c r="I10" i="10"/>
  <c r="AG10" i="10"/>
  <c r="I116" i="7"/>
  <c r="AK205" i="11"/>
  <c r="M205" i="11"/>
  <c r="J41" i="7"/>
  <c r="G78" i="7"/>
  <c r="I37" i="7"/>
  <c r="I39" i="7"/>
  <c r="L116" i="7"/>
  <c r="G38" i="7"/>
  <c r="I63" i="7"/>
  <c r="K38" i="7"/>
  <c r="AE80" i="10"/>
  <c r="G80" i="10"/>
  <c r="G104" i="7"/>
  <c r="L124" i="10"/>
  <c r="AJ124" i="10"/>
  <c r="L123" i="7"/>
  <c r="K58" i="7"/>
  <c r="AI113" i="10"/>
  <c r="K113" i="10"/>
  <c r="AI125" i="10"/>
  <c r="K125" i="10"/>
  <c r="I42" i="7"/>
  <c r="G156" i="7"/>
  <c r="G158" i="7"/>
  <c r="M137" i="7"/>
  <c r="AG153" i="10"/>
  <c r="I153" i="10"/>
  <c r="H151" i="7"/>
  <c r="AE87" i="10"/>
  <c r="G87" i="10"/>
  <c r="L43" i="7"/>
  <c r="J115" i="7"/>
  <c r="K117" i="7"/>
  <c r="I83" i="10"/>
  <c r="AG83" i="10"/>
  <c r="L30" i="11"/>
  <c r="AJ30" i="11"/>
  <c r="M81" i="7"/>
  <c r="AH13" i="10"/>
  <c r="J13" i="10"/>
  <c r="M141" i="7"/>
  <c r="G21" i="7"/>
  <c r="M17" i="11"/>
  <c r="AK17" i="11"/>
  <c r="AE95" i="10"/>
  <c r="G95" i="10"/>
  <c r="AG193" i="10"/>
  <c r="I193" i="10"/>
  <c r="AF186" i="10"/>
  <c r="H186" i="10"/>
  <c r="K132" i="7"/>
  <c r="J80" i="7"/>
  <c r="H28" i="7"/>
  <c r="AH151" i="10"/>
  <c r="J151" i="10"/>
  <c r="H125" i="7"/>
  <c r="K103" i="7"/>
  <c r="I103" i="10"/>
  <c r="AG103" i="10"/>
  <c r="AH41" i="10"/>
  <c r="J41" i="10"/>
  <c r="J120" i="10"/>
  <c r="AH120" i="10"/>
  <c r="M74" i="11"/>
  <c r="AK74" i="11"/>
  <c r="J135" i="7"/>
  <c r="L12" i="7"/>
  <c r="I169" i="7"/>
  <c r="K14" i="7"/>
  <c r="AG34" i="10"/>
  <c r="I34" i="10"/>
  <c r="G160" i="7"/>
  <c r="AH168" i="10"/>
  <c r="J168" i="10"/>
  <c r="L79" i="7"/>
  <c r="G54" i="7"/>
  <c r="J34" i="7"/>
  <c r="AE76" i="10"/>
  <c r="G76" i="10"/>
  <c r="K119" i="7"/>
  <c r="AK170" i="10"/>
  <c r="M170" i="10"/>
  <c r="H107" i="7"/>
  <c r="H22" i="7"/>
  <c r="H48" i="7"/>
  <c r="AG24" i="10"/>
  <c r="I24" i="10"/>
  <c r="AF18" i="10"/>
  <c r="H18" i="10"/>
  <c r="K94" i="7"/>
  <c r="M80" i="10"/>
  <c r="AK80" i="10"/>
  <c r="G133" i="10"/>
  <c r="AE133" i="10"/>
  <c r="J112" i="7"/>
  <c r="K154" i="7"/>
  <c r="AK113" i="10"/>
  <c r="M113" i="10"/>
  <c r="I86" i="7"/>
  <c r="K32" i="7"/>
  <c r="AI173" i="10"/>
  <c r="K173" i="10"/>
  <c r="AI160" i="11"/>
  <c r="K160" i="11"/>
  <c r="G172" i="10"/>
  <c r="AE172" i="10"/>
  <c r="I98" i="7"/>
  <c r="K31" i="7"/>
  <c r="J24" i="10"/>
  <c r="AH24" i="10"/>
  <c r="K160" i="7"/>
  <c r="AI139" i="10"/>
  <c r="K139" i="10"/>
  <c r="J36" i="7"/>
  <c r="L31" i="7"/>
  <c r="H100" i="10"/>
  <c r="AF100" i="10"/>
  <c r="M166" i="7"/>
  <c r="AF155" i="10"/>
  <c r="H155" i="10"/>
  <c r="M187" i="10"/>
  <c r="AK187" i="10"/>
  <c r="G101" i="10"/>
  <c r="AE101" i="10"/>
  <c r="G11" i="10"/>
  <c r="AE11" i="10"/>
  <c r="I175" i="7"/>
  <c r="M148" i="7"/>
  <c r="M103" i="7"/>
  <c r="J70" i="7"/>
  <c r="M11" i="10"/>
  <c r="AK11" i="10"/>
  <c r="H148" i="7"/>
  <c r="AE146" i="10"/>
  <c r="G146" i="10"/>
  <c r="I51" i="10"/>
  <c r="AG51" i="10"/>
  <c r="G175" i="10"/>
  <c r="AE175" i="10"/>
  <c r="H112" i="7"/>
  <c r="I52" i="7"/>
  <c r="K11" i="7"/>
  <c r="I50" i="10"/>
  <c r="AG50" i="10"/>
  <c r="H169" i="7"/>
  <c r="AK10" i="10"/>
  <c r="M10" i="10"/>
  <c r="H170" i="10"/>
  <c r="AF170" i="10"/>
  <c r="G144" i="7"/>
  <c r="L108" i="7"/>
  <c r="I192" i="10"/>
  <c r="AG192" i="10"/>
  <c r="M25" i="10"/>
  <c r="AK25" i="10"/>
  <c r="G180" i="10"/>
  <c r="AE180" i="10"/>
  <c r="G190" i="10"/>
  <c r="AE190" i="10"/>
  <c r="AH34" i="10"/>
  <c r="J34" i="10"/>
  <c r="AF118" i="10"/>
  <c r="H118" i="10"/>
  <c r="AK167" i="10"/>
  <c r="M167" i="10"/>
  <c r="L17" i="7"/>
  <c r="L22" i="10"/>
  <c r="AJ22" i="10"/>
  <c r="J81" i="7"/>
  <c r="AK185" i="10"/>
  <c r="M185" i="10"/>
  <c r="G171" i="7"/>
  <c r="AJ95" i="10"/>
  <c r="L95" i="10"/>
  <c r="I73" i="7"/>
  <c r="I124" i="10"/>
  <c r="AG124" i="10"/>
  <c r="I17" i="7"/>
  <c r="I107" i="7"/>
  <c r="AJ129" i="11"/>
  <c r="L129" i="11"/>
  <c r="I186" i="10"/>
  <c r="AG186" i="10"/>
  <c r="AJ32" i="10"/>
  <c r="L32" i="10"/>
  <c r="K25" i="7"/>
  <c r="M20" i="7"/>
  <c r="AH118" i="10"/>
  <c r="J118" i="10"/>
  <c r="J49" i="7"/>
  <c r="AI129" i="10"/>
  <c r="K129" i="10"/>
  <c r="H108" i="10"/>
  <c r="AF108" i="10"/>
  <c r="I99" i="10"/>
  <c r="AG99" i="10"/>
  <c r="I122" i="7"/>
  <c r="AI29" i="11"/>
  <c r="K29" i="11"/>
  <c r="K57" i="10"/>
  <c r="AI57" i="10"/>
  <c r="J121" i="10"/>
  <c r="AH121" i="10"/>
  <c r="L14" i="7"/>
  <c r="AG128" i="10"/>
  <c r="I128" i="10"/>
  <c r="H58" i="7"/>
  <c r="M193" i="10"/>
  <c r="AK193" i="10"/>
  <c r="J136" i="7"/>
  <c r="H150" i="10"/>
  <c r="AF150" i="10"/>
  <c r="AH170" i="10"/>
  <c r="J170" i="10"/>
  <c r="G122" i="7"/>
  <c r="M98" i="7"/>
  <c r="G193" i="10"/>
  <c r="AE193" i="10"/>
  <c r="K112" i="7"/>
  <c r="H152" i="10"/>
  <c r="AF152" i="10"/>
  <c r="M72" i="7"/>
  <c r="M127" i="10"/>
  <c r="AK127" i="10"/>
  <c r="H95" i="10"/>
  <c r="AF95" i="10"/>
  <c r="I129" i="7"/>
  <c r="G23" i="7"/>
  <c r="M119" i="10"/>
  <c r="AK119" i="10"/>
  <c r="G115" i="7"/>
  <c r="L69" i="7"/>
  <c r="K121" i="10"/>
  <c r="AI121" i="10"/>
  <c r="K20" i="10"/>
  <c r="AI20" i="10"/>
  <c r="K133" i="10"/>
  <c r="AI133" i="10"/>
  <c r="G10" i="7"/>
  <c r="I67" i="7"/>
  <c r="K78" i="7"/>
  <c r="AJ110" i="10"/>
  <c r="L110" i="10"/>
  <c r="M44" i="7"/>
  <c r="I161" i="7"/>
  <c r="G139" i="10"/>
  <c r="AE139" i="10"/>
  <c r="G167" i="7"/>
  <c r="AE42" i="10"/>
  <c r="G42" i="10"/>
  <c r="J166" i="7"/>
  <c r="AJ154" i="11"/>
  <c r="L154" i="11"/>
  <c r="I70" i="7"/>
  <c r="L87" i="7"/>
  <c r="K164" i="10"/>
  <c r="AI164" i="10"/>
  <c r="G83" i="10"/>
  <c r="AE83" i="10"/>
  <c r="AI159" i="10"/>
  <c r="K159" i="10"/>
  <c r="AH14" i="10"/>
  <c r="J14" i="10"/>
  <c r="J97" i="7"/>
  <c r="L140" i="7"/>
  <c r="K190" i="10"/>
  <c r="AI190" i="10"/>
  <c r="AG185" i="10"/>
  <c r="I185" i="10"/>
  <c r="M58" i="7"/>
  <c r="AK108" i="10"/>
  <c r="M108" i="10"/>
  <c r="K97" i="10"/>
  <c r="AI97" i="10"/>
  <c r="J15" i="7"/>
  <c r="AG60" i="10"/>
  <c r="I60" i="10"/>
  <c r="AI193" i="10"/>
  <c r="K193" i="10"/>
  <c r="H69" i="7"/>
  <c r="J138" i="7"/>
  <c r="I125" i="10"/>
  <c r="AG125" i="10"/>
  <c r="AF119" i="10"/>
  <c r="H119" i="10"/>
  <c r="H133" i="10"/>
  <c r="AF133" i="10"/>
  <c r="H17" i="7"/>
  <c r="L60" i="7"/>
  <c r="J146" i="7"/>
  <c r="L162" i="7"/>
  <c r="I72" i="10"/>
  <c r="AG72" i="10"/>
  <c r="J158" i="7"/>
  <c r="H142" i="10"/>
  <c r="AF142" i="10"/>
  <c r="I182" i="10"/>
  <c r="AG182" i="10"/>
  <c r="AE164" i="10"/>
  <c r="G164" i="10"/>
  <c r="I148" i="7"/>
  <c r="J122" i="10"/>
  <c r="AH122" i="10"/>
  <c r="G56" i="12"/>
  <c r="I56" i="12" s="1"/>
  <c r="K56" i="12" s="1"/>
  <c r="M56" i="12" s="1"/>
  <c r="AE56" i="12"/>
  <c r="L135" i="10"/>
  <c r="AJ135" i="10"/>
  <c r="L135" i="7"/>
  <c r="AE129" i="10"/>
  <c r="G129" i="10"/>
  <c r="I98" i="10"/>
  <c r="AG98" i="10"/>
  <c r="J37" i="7"/>
  <c r="G118" i="7"/>
  <c r="J13" i="7"/>
  <c r="L21" i="7"/>
  <c r="AF39" i="10"/>
  <c r="H39" i="10"/>
  <c r="H111" i="10"/>
  <c r="AF111" i="10"/>
  <c r="L114" i="7"/>
  <c r="H10" i="10"/>
  <c r="AF10" i="10"/>
  <c r="M161" i="10"/>
  <c r="AK161" i="10"/>
  <c r="J100" i="7"/>
  <c r="J137" i="10"/>
  <c r="AH137" i="10"/>
  <c r="G20" i="7"/>
  <c r="G165" i="7"/>
  <c r="M82" i="7"/>
  <c r="I56" i="7"/>
  <c r="K133" i="7"/>
  <c r="M85" i="7"/>
  <c r="AG114" i="10"/>
  <c r="I114" i="10"/>
  <c r="G125" i="10"/>
  <c r="AE125" i="10"/>
  <c r="I120" i="7"/>
  <c r="J119" i="7"/>
  <c r="K142" i="7"/>
  <c r="G97" i="7"/>
  <c r="I112" i="7"/>
  <c r="L88" i="7"/>
  <c r="H110" i="7"/>
  <c r="AG136" i="10"/>
  <c r="I136" i="10"/>
  <c r="M41" i="10"/>
  <c r="AK41" i="10"/>
  <c r="AG80" i="10"/>
  <c r="I80" i="10"/>
  <c r="AJ46" i="10"/>
  <c r="L46" i="10"/>
  <c r="I133" i="7"/>
  <c r="J108" i="7"/>
  <c r="K137" i="10"/>
  <c r="AI137" i="10"/>
  <c r="I144" i="7"/>
  <c r="M20" i="10"/>
  <c r="AK20" i="10"/>
  <c r="J52" i="10"/>
  <c r="AH52" i="10"/>
  <c r="K39" i="7"/>
  <c r="AF19" i="10"/>
  <c r="H19" i="10"/>
  <c r="K72" i="7"/>
  <c r="J98" i="10"/>
  <c r="AH98" i="10"/>
  <c r="AH110" i="10"/>
  <c r="J110" i="10"/>
  <c r="K157" i="7"/>
  <c r="AF188" i="10"/>
  <c r="H188" i="10"/>
  <c r="G88" i="7"/>
  <c r="M9" i="10"/>
  <c r="AK9" i="10"/>
  <c r="J154" i="7"/>
  <c r="I84" i="7"/>
  <c r="I25" i="7"/>
  <c r="AJ96" i="10"/>
  <c r="L96" i="10"/>
  <c r="H21" i="7"/>
  <c r="AE53" i="10"/>
  <c r="G53" i="10"/>
  <c r="L128" i="10"/>
  <c r="AJ128" i="10"/>
  <c r="AG189" i="10"/>
  <c r="I189" i="10"/>
  <c r="G170" i="7"/>
  <c r="AH117" i="10"/>
  <c r="J117" i="10"/>
  <c r="H75" i="7"/>
  <c r="G105" i="10"/>
  <c r="AE105" i="10"/>
  <c r="K161" i="10"/>
  <c r="AI161" i="10"/>
  <c r="AJ87" i="10"/>
  <c r="L87" i="10"/>
  <c r="I69" i="7"/>
  <c r="J54" i="7"/>
  <c r="AF177" i="10"/>
  <c r="H177" i="10"/>
  <c r="AK102" i="10"/>
  <c r="M102" i="10"/>
  <c r="AG112" i="10"/>
  <c r="I112" i="10"/>
  <c r="I168" i="10"/>
  <c r="AG168" i="10"/>
  <c r="I85" i="7"/>
  <c r="K24" i="10"/>
  <c r="AI24" i="10"/>
  <c r="G102" i="7"/>
  <c r="I164" i="7"/>
  <c r="K56" i="10"/>
  <c r="AI56" i="10"/>
  <c r="L33" i="10"/>
  <c r="AJ33" i="10"/>
  <c r="G18" i="7"/>
  <c r="AJ24" i="10"/>
  <c r="L24" i="10"/>
  <c r="K111" i="10"/>
  <c r="AI111" i="10"/>
  <c r="K25" i="10"/>
  <c r="AI25" i="10"/>
  <c r="M9" i="7"/>
  <c r="K165" i="7"/>
  <c r="M117" i="7"/>
  <c r="G28" i="7"/>
  <c r="J55" i="7"/>
  <c r="G127" i="7"/>
  <c r="G143" i="7"/>
  <c r="H126" i="7"/>
  <c r="AJ176" i="10"/>
  <c r="L176" i="10"/>
  <c r="G119" i="10"/>
  <c r="AE119" i="10"/>
  <c r="I137" i="7"/>
  <c r="H101" i="7"/>
  <c r="M109" i="10"/>
  <c r="AK109" i="10"/>
  <c r="I19" i="7"/>
  <c r="I81" i="7"/>
  <c r="G37" i="10"/>
  <c r="AE37" i="10"/>
  <c r="K81" i="7"/>
  <c r="I32" i="7"/>
  <c r="K72" i="10"/>
  <c r="AI72" i="10"/>
  <c r="G22" i="7"/>
  <c r="AG104" i="10"/>
  <c r="I104" i="10"/>
  <c r="I21" i="7"/>
  <c r="AJ128" i="11"/>
  <c r="L128" i="11"/>
  <c r="L132" i="10"/>
  <c r="AJ132" i="10"/>
  <c r="K28" i="7"/>
  <c r="AF191" i="10"/>
  <c r="H191" i="10"/>
  <c r="L58" i="7"/>
  <c r="AH53" i="10"/>
  <c r="J53" i="10"/>
  <c r="L11" i="7"/>
  <c r="AG56" i="12"/>
  <c r="L169" i="7"/>
  <c r="L37" i="10"/>
  <c r="AJ37" i="10"/>
  <c r="G13" i="7"/>
  <c r="AG13" i="10"/>
  <c r="I13" i="10"/>
  <c r="G115" i="10"/>
  <c r="AE115" i="10"/>
  <c r="H23" i="7"/>
  <c r="AI106" i="10"/>
  <c r="K106" i="10"/>
  <c r="G27" i="7"/>
  <c r="AE60" i="10"/>
  <c r="G60" i="10"/>
  <c r="AI192" i="10"/>
  <c r="K192" i="10"/>
  <c r="M32" i="7"/>
  <c r="M96" i="7"/>
  <c r="AG169" i="10"/>
  <c r="I169" i="10"/>
  <c r="J124" i="7"/>
  <c r="G28" i="10"/>
  <c r="AE28" i="10"/>
  <c r="AF153" i="10"/>
  <c r="H153" i="10"/>
  <c r="G169" i="10"/>
  <c r="AE169" i="10"/>
  <c r="M130" i="7"/>
  <c r="AK155" i="10"/>
  <c r="M155" i="10"/>
  <c r="AF173" i="10"/>
  <c r="H173" i="10"/>
  <c r="M146" i="7"/>
  <c r="AI62" i="12"/>
  <c r="AJ22" i="11"/>
  <c r="L22" i="11"/>
  <c r="M30" i="7"/>
  <c r="H162" i="7"/>
  <c r="J23" i="10"/>
  <c r="AH23" i="10"/>
  <c r="K16" i="7"/>
  <c r="AJ139" i="10"/>
  <c r="L139" i="10"/>
  <c r="H43" i="7"/>
  <c r="G60" i="7"/>
  <c r="G46" i="7"/>
  <c r="AG41" i="10"/>
  <c r="I41" i="10"/>
  <c r="H157" i="7"/>
  <c r="AE122" i="10"/>
  <c r="G122" i="10"/>
  <c r="H153" i="7"/>
  <c r="M122" i="10"/>
  <c r="AK122" i="10"/>
  <c r="AJ146" i="11"/>
  <c r="L146" i="11"/>
  <c r="M74" i="7"/>
  <c r="M53" i="10"/>
  <c r="AK53" i="10"/>
  <c r="AE114" i="10"/>
  <c r="G114" i="10"/>
  <c r="K134" i="10"/>
  <c r="AI134" i="10"/>
  <c r="I38" i="7"/>
  <c r="M36" i="7"/>
  <c r="AI142" i="10"/>
  <c r="K142" i="10"/>
  <c r="M69" i="7"/>
  <c r="J176" i="10"/>
  <c r="AH176" i="10"/>
  <c r="K100" i="7"/>
  <c r="M43" i="7"/>
  <c r="AF192" i="10"/>
  <c r="H192" i="10"/>
  <c r="AF156" i="10"/>
  <c r="H156" i="10"/>
  <c r="I109" i="7"/>
  <c r="G70" i="7"/>
  <c r="K46" i="10"/>
  <c r="AI46" i="10"/>
  <c r="K120" i="7"/>
  <c r="J98" i="7"/>
  <c r="G96" i="10"/>
  <c r="AE96" i="10"/>
  <c r="I13" i="7"/>
  <c r="J133" i="7"/>
  <c r="M109" i="7"/>
  <c r="H147" i="7"/>
  <c r="M76" i="7"/>
  <c r="J90" i="7"/>
  <c r="H41" i="7"/>
  <c r="L89" i="7"/>
  <c r="AF23" i="10"/>
  <c r="H23" i="10"/>
  <c r="L99" i="7"/>
  <c r="I146" i="10"/>
  <c r="AG146" i="10"/>
  <c r="J149" i="7"/>
  <c r="J37" i="10"/>
  <c r="AH37" i="10"/>
  <c r="L150" i="7"/>
  <c r="L71" i="7"/>
  <c r="M125" i="10"/>
  <c r="AK125" i="10"/>
  <c r="H172" i="10"/>
  <c r="AF172" i="10"/>
  <c r="J150" i="10"/>
  <c r="AH150" i="10"/>
  <c r="J161" i="10"/>
  <c r="AH161" i="10"/>
  <c r="G192" i="10"/>
  <c r="AE192" i="10"/>
  <c r="K26" i="7"/>
  <c r="L50" i="10"/>
  <c r="AJ50" i="10"/>
  <c r="AH92" i="10"/>
  <c r="J92" i="10"/>
  <c r="AF115" i="10"/>
  <c r="H115" i="10"/>
  <c r="J91" i="7"/>
  <c r="K110" i="7"/>
  <c r="L170" i="10"/>
  <c r="AJ170" i="10"/>
  <c r="K109" i="7"/>
  <c r="J141" i="7"/>
  <c r="J166" i="10"/>
  <c r="AH166" i="10"/>
  <c r="J156" i="10"/>
  <c r="AH156" i="10"/>
  <c r="AG135" i="10"/>
  <c r="I135" i="10"/>
  <c r="H106" i="10"/>
  <c r="AF106" i="10"/>
  <c r="AK96" i="10"/>
  <c r="M96" i="10"/>
  <c r="G170" i="10"/>
  <c r="AE170" i="10"/>
  <c r="G112" i="7"/>
  <c r="K50" i="7"/>
  <c r="M86" i="7"/>
  <c r="AH180" i="10"/>
  <c r="J180" i="10"/>
  <c r="L90" i="7"/>
  <c r="J28" i="7"/>
  <c r="AI149" i="10"/>
  <c r="K149" i="10"/>
  <c r="AF42" i="10"/>
  <c r="H42" i="10"/>
  <c r="AG131" i="10"/>
  <c r="I131" i="10"/>
  <c r="J20" i="7"/>
  <c r="L55" i="10"/>
  <c r="AJ55" i="10"/>
  <c r="AK50" i="10"/>
  <c r="M50" i="10"/>
  <c r="AH183" i="10"/>
  <c r="J183" i="10"/>
  <c r="AF161" i="10"/>
  <c r="H161" i="10"/>
  <c r="M84" i="7"/>
  <c r="G126" i="7"/>
  <c r="M55" i="10"/>
  <c r="AK55" i="10"/>
  <c r="L36" i="7"/>
  <c r="AH113" i="10"/>
  <c r="J113" i="10"/>
  <c r="K37" i="7"/>
  <c r="H125" i="10"/>
  <c r="AF125" i="10"/>
  <c r="AJ188" i="10"/>
  <c r="L188" i="10"/>
  <c r="AE131" i="10"/>
  <c r="G131" i="10"/>
  <c r="H141" i="7"/>
  <c r="J103" i="7"/>
  <c r="H102" i="7"/>
  <c r="L107" i="10"/>
  <c r="AJ107" i="10"/>
  <c r="I153" i="7"/>
  <c r="G69" i="7"/>
  <c r="J125" i="7"/>
  <c r="M11" i="7"/>
  <c r="H57" i="7"/>
  <c r="J138" i="10"/>
  <c r="AH138" i="10"/>
  <c r="H56" i="7"/>
  <c r="AJ90" i="11"/>
  <c r="L90" i="11"/>
  <c r="K55" i="10"/>
  <c r="AI55" i="10"/>
  <c r="L125" i="7"/>
  <c r="J46" i="10"/>
  <c r="AH46" i="10"/>
  <c r="AH179" i="11"/>
  <c r="J179" i="11"/>
  <c r="M40" i="7"/>
  <c r="M54" i="7"/>
  <c r="AK197" i="11"/>
  <c r="M197" i="11"/>
  <c r="M158" i="7"/>
  <c r="AG33" i="10"/>
  <c r="I33" i="10"/>
  <c r="AG184" i="10"/>
  <c r="I184" i="10"/>
  <c r="H137" i="10"/>
  <c r="AF137" i="10"/>
  <c r="G120" i="7"/>
  <c r="AI95" i="10"/>
  <c r="K95" i="10"/>
  <c r="I43" i="7"/>
  <c r="M83" i="7"/>
  <c r="G195" i="10"/>
  <c r="AE195" i="10"/>
  <c r="L96" i="7"/>
  <c r="H76" i="7"/>
  <c r="I156" i="7"/>
  <c r="J19" i="7"/>
  <c r="AH146" i="10"/>
  <c r="J146" i="10"/>
  <c r="G133" i="7"/>
  <c r="AG46" i="10"/>
  <c r="I46" i="10"/>
  <c r="L10" i="7"/>
  <c r="AJ106" i="10"/>
  <c r="L106" i="10"/>
  <c r="J113" i="7"/>
  <c r="J189" i="10"/>
  <c r="AH189" i="10"/>
  <c r="L77" i="7"/>
  <c r="K19" i="10"/>
  <c r="AI19" i="10"/>
  <c r="AI18" i="10"/>
  <c r="K18" i="10"/>
  <c r="L137" i="10"/>
  <c r="AJ137" i="10"/>
  <c r="J127" i="7"/>
  <c r="M89" i="7"/>
  <c r="K122" i="7"/>
  <c r="I154" i="7"/>
  <c r="M154" i="7"/>
  <c r="AJ72" i="10"/>
  <c r="L72" i="10"/>
  <c r="AG147" i="10"/>
  <c r="I147" i="10"/>
  <c r="AI56" i="12"/>
  <c r="AK56" i="12"/>
  <c r="I8" i="10"/>
  <c r="AG8" i="10"/>
  <c r="G99" i="7"/>
  <c r="AE187" i="10"/>
  <c r="G187" i="10"/>
  <c r="I20" i="10"/>
  <c r="AG20" i="10"/>
  <c r="I29" i="7"/>
  <c r="I44" i="10"/>
  <c r="AG44" i="10"/>
  <c r="AJ187" i="10"/>
  <c r="L187" i="10"/>
  <c r="J56" i="7"/>
  <c r="AE41" i="10"/>
  <c r="G41" i="10"/>
  <c r="J105" i="7"/>
  <c r="K98" i="10"/>
  <c r="AI98" i="10"/>
  <c r="L38" i="7"/>
  <c r="L160" i="7"/>
  <c r="G41" i="7"/>
  <c r="G172" i="7"/>
  <c r="I140" i="10"/>
  <c r="AG140" i="10"/>
  <c r="L74" i="11"/>
  <c r="AJ74" i="11"/>
  <c r="M44" i="10"/>
  <c r="AK44" i="10"/>
  <c r="AK100" i="10"/>
  <c r="M100" i="10"/>
  <c r="G45" i="7"/>
  <c r="J128" i="7"/>
  <c r="L14" i="10"/>
  <c r="AJ14" i="10"/>
  <c r="G24" i="10"/>
  <c r="AE24" i="10"/>
  <c r="G52" i="10"/>
  <c r="AE52" i="10"/>
  <c r="H135" i="7"/>
  <c r="K104" i="7"/>
  <c r="M145" i="7"/>
  <c r="AH94" i="10"/>
  <c r="J94" i="10"/>
  <c r="AH47" i="10"/>
  <c r="J47" i="10"/>
  <c r="H70" i="7"/>
  <c r="AH21" i="10"/>
  <c r="J21" i="10"/>
  <c r="H116" i="10"/>
  <c r="AF116" i="10"/>
  <c r="L105" i="10"/>
  <c r="AJ105" i="10"/>
  <c r="G181" i="10"/>
  <c r="AE181" i="10"/>
  <c r="K40" i="7"/>
  <c r="L86" i="7"/>
  <c r="AI118" i="10"/>
  <c r="K118" i="10"/>
  <c r="H170" i="7"/>
  <c r="J49" i="10"/>
  <c r="AH49" i="10"/>
  <c r="K115" i="10"/>
  <c r="AI115" i="10"/>
  <c r="L100" i="7"/>
  <c r="AJ159" i="10"/>
  <c r="L159" i="10"/>
  <c r="K128" i="7"/>
  <c r="AG21" i="10"/>
  <c r="I21" i="10"/>
  <c r="I124" i="7"/>
  <c r="I164" i="10"/>
  <c r="AG164" i="10"/>
  <c r="AH198" i="10"/>
  <c r="J198" i="10"/>
  <c r="H28" i="10"/>
  <c r="AF28" i="10"/>
  <c r="L8" i="10"/>
  <c r="AJ8" i="10"/>
  <c r="H9" i="7"/>
  <c r="AE10" i="10"/>
  <c r="G10" i="10"/>
  <c r="G107" i="7"/>
  <c r="K15" i="7"/>
  <c r="J26" i="10"/>
  <c r="AH26" i="10"/>
  <c r="I102" i="10"/>
  <c r="AG102" i="10"/>
  <c r="I141" i="10"/>
  <c r="AG141" i="10"/>
  <c r="AH107" i="10"/>
  <c r="J107" i="10"/>
  <c r="I158" i="10"/>
  <c r="AG158" i="10"/>
  <c r="H92" i="10"/>
  <c r="AF92" i="10"/>
  <c r="K82" i="7"/>
  <c r="K94" i="10"/>
  <c r="AI94" i="10"/>
  <c r="H25" i="7"/>
  <c r="AJ41" i="10"/>
  <c r="L41" i="10"/>
  <c r="H104" i="10"/>
  <c r="AF104" i="10"/>
  <c r="J114" i="7"/>
  <c r="K75" i="7"/>
  <c r="K134" i="7"/>
  <c r="AG18" i="10"/>
  <c r="I18" i="10"/>
  <c r="H30" i="7"/>
  <c r="J117" i="7"/>
  <c r="I93" i="7"/>
  <c r="M124" i="10"/>
  <c r="AK124" i="10"/>
  <c r="AH184" i="10"/>
  <c r="J184" i="10"/>
  <c r="K106" i="7"/>
  <c r="AK176" i="10"/>
  <c r="M176" i="10"/>
  <c r="M37" i="10"/>
  <c r="AK37" i="10"/>
  <c r="M167" i="7"/>
  <c r="M155" i="7"/>
  <c r="I123" i="7"/>
  <c r="M92" i="10"/>
  <c r="AK92" i="10"/>
  <c r="AE109" i="10"/>
  <c r="G109" i="10"/>
  <c r="J32" i="7"/>
  <c r="K22" i="10"/>
  <c r="AI22" i="10"/>
  <c r="K47" i="10"/>
  <c r="AI47" i="10"/>
  <c r="AH114" i="10"/>
  <c r="J114" i="10"/>
  <c r="AH115" i="10"/>
  <c r="J115" i="10"/>
  <c r="K83" i="7"/>
  <c r="K108" i="7"/>
  <c r="AH19" i="10"/>
  <c r="J19" i="10"/>
  <c r="L165" i="7"/>
  <c r="AK51" i="10"/>
  <c r="M51" i="10"/>
  <c r="H85" i="7"/>
  <c r="AH165" i="10"/>
  <c r="J165" i="10"/>
  <c r="K131" i="7"/>
  <c r="H14" i="7"/>
  <c r="G39" i="7"/>
  <c r="AE124" i="10"/>
  <c r="G124" i="10"/>
  <c r="AK28" i="10"/>
  <c r="M28" i="10"/>
  <c r="I54" i="7"/>
  <c r="AJ39" i="10"/>
  <c r="L39" i="10"/>
  <c r="L57" i="10"/>
  <c r="AJ57" i="10"/>
  <c r="L39" i="7"/>
  <c r="I181" i="10"/>
  <c r="AG181" i="10"/>
  <c r="K128" i="10"/>
  <c r="AI128" i="10"/>
  <c r="G137" i="10"/>
  <c r="AE137" i="10"/>
  <c r="AG43" i="10"/>
  <c r="I43" i="10"/>
  <c r="I180" i="10"/>
  <c r="AG180" i="10"/>
  <c r="J57" i="10"/>
  <c r="AH57" i="10"/>
  <c r="I57" i="10"/>
  <c r="AG57" i="10"/>
  <c r="H33" i="7"/>
  <c r="I104" i="7"/>
  <c r="AK13" i="10"/>
  <c r="M13" i="10"/>
  <c r="G183" i="10"/>
  <c r="AE183" i="10"/>
  <c r="J88" i="10"/>
  <c r="AH88" i="10"/>
  <c r="AF163" i="10"/>
  <c r="H163" i="10"/>
  <c r="I58" i="7"/>
  <c r="AE154" i="10"/>
  <c r="G154" i="10"/>
  <c r="G176" i="10"/>
  <c r="AE176" i="10"/>
  <c r="AH167" i="10"/>
  <c r="J167" i="10"/>
  <c r="J154" i="10"/>
  <c r="AH154" i="10"/>
  <c r="G110" i="7"/>
  <c r="I188" i="10"/>
  <c r="AG188" i="10"/>
  <c r="H34" i="7"/>
  <c r="K69" i="7"/>
  <c r="AG155" i="10"/>
  <c r="I155" i="10"/>
  <c r="G121" i="7"/>
  <c r="H138" i="7"/>
  <c r="L171" i="7"/>
  <c r="AJ127" i="10"/>
  <c r="L127" i="10"/>
  <c r="H20" i="10"/>
  <c r="AF20" i="10"/>
  <c r="AG191" i="10"/>
  <c r="I191" i="10"/>
  <c r="G146" i="7"/>
  <c r="I118" i="10"/>
  <c r="AG118" i="10"/>
  <c r="L141" i="10"/>
  <c r="AJ141" i="10"/>
  <c r="I163" i="7"/>
  <c r="L54" i="7"/>
  <c r="AE185" i="10"/>
  <c r="G185" i="10"/>
  <c r="G113" i="10"/>
  <c r="AE113" i="10"/>
  <c r="AH108" i="10"/>
  <c r="J108" i="10"/>
  <c r="AJ215" i="11"/>
  <c r="L215" i="11"/>
  <c r="H130" i="10"/>
  <c r="AF130" i="10"/>
  <c r="M90" i="7"/>
  <c r="M17" i="7"/>
  <c r="K136" i="7"/>
  <c r="L122" i="7"/>
  <c r="H103" i="10"/>
  <c r="AF103" i="10"/>
  <c r="H80" i="7"/>
  <c r="K158" i="7"/>
  <c r="L167" i="7"/>
  <c r="AG120" i="10"/>
  <c r="I120" i="10"/>
  <c r="M162" i="7"/>
  <c r="I14" i="7"/>
  <c r="AI41" i="10"/>
  <c r="K41" i="10"/>
  <c r="H127" i="7"/>
  <c r="AJ94" i="10"/>
  <c r="L94" i="10"/>
  <c r="J139" i="10"/>
  <c r="AH139" i="10"/>
  <c r="J23" i="7"/>
  <c r="G49" i="10"/>
  <c r="AE49" i="10"/>
  <c r="I65" i="7"/>
  <c r="K137" i="7"/>
  <c r="L75" i="7"/>
  <c r="M126" i="10"/>
  <c r="AK126" i="10"/>
  <c r="M114" i="7"/>
  <c r="AF134" i="10"/>
  <c r="H134" i="10"/>
  <c r="L10" i="10"/>
  <c r="AJ10" i="10"/>
  <c r="H73" i="7"/>
  <c r="G108" i="7"/>
  <c r="K121" i="7"/>
  <c r="G123" i="7"/>
  <c r="AH136" i="10"/>
  <c r="J136" i="10"/>
  <c r="H26" i="7"/>
  <c r="H32" i="10"/>
  <c r="AF32" i="10"/>
  <c r="K132" i="10"/>
  <c r="AI132" i="10"/>
  <c r="AH87" i="10"/>
  <c r="J87" i="10"/>
  <c r="L102" i="10"/>
  <c r="AJ102" i="10"/>
  <c r="K146" i="10"/>
  <c r="AI146" i="10"/>
  <c r="I118" i="7"/>
  <c r="K92" i="7"/>
  <c r="M106" i="7"/>
  <c r="H167" i="7"/>
  <c r="J147" i="7"/>
  <c r="G40" i="7"/>
  <c r="I142" i="7"/>
  <c r="J143" i="7"/>
  <c r="I135" i="7"/>
  <c r="J129" i="7"/>
  <c r="G117" i="10"/>
  <c r="AE117" i="10"/>
  <c r="AH123" i="10"/>
  <c r="J123" i="10"/>
  <c r="L126" i="7"/>
  <c r="G40" i="10"/>
  <c r="AE40" i="10"/>
  <c r="AI102" i="10"/>
  <c r="K102" i="10"/>
  <c r="G162" i="7"/>
  <c r="L97" i="7"/>
  <c r="G96" i="7"/>
  <c r="L106" i="7"/>
  <c r="I95" i="7"/>
  <c r="L65" i="7"/>
  <c r="AH62" i="12"/>
  <c r="J106" i="7"/>
  <c r="I9" i="7"/>
  <c r="AF49" i="10"/>
  <c r="H49" i="10"/>
  <c r="H148" i="10"/>
  <c r="AF148" i="10"/>
  <c r="AF48" i="10"/>
  <c r="H48" i="10"/>
  <c r="L170" i="7"/>
  <c r="AE100" i="10"/>
  <c r="G100" i="10"/>
  <c r="I111" i="7"/>
  <c r="AK169" i="10"/>
  <c r="M169" i="10"/>
  <c r="L91" i="7"/>
  <c r="L118" i="10"/>
  <c r="AJ118" i="10"/>
  <c r="AI9" i="10"/>
  <c r="K9" i="10"/>
  <c r="M164" i="7"/>
  <c r="K84" i="7"/>
  <c r="G89" i="7"/>
  <c r="AJ45" i="10"/>
  <c r="L45" i="10"/>
  <c r="H52" i="10"/>
  <c r="AF52" i="10"/>
  <c r="H10" i="7"/>
  <c r="AE138" i="10"/>
  <c r="G138" i="10"/>
  <c r="L126" i="11"/>
  <c r="AJ126" i="11"/>
  <c r="M18" i="7"/>
  <c r="I110" i="10"/>
  <c r="AG110" i="10"/>
  <c r="J55" i="10"/>
  <c r="AH55" i="10"/>
  <c r="J167" i="7"/>
  <c r="J95" i="7"/>
  <c r="M107" i="7"/>
  <c r="AI14" i="10"/>
  <c r="K14" i="10"/>
  <c r="L132" i="7"/>
  <c r="I75" i="7"/>
  <c r="K93" i="7"/>
  <c r="L9" i="7"/>
  <c r="J82" i="7"/>
  <c r="AE103" i="10"/>
  <c r="G103" i="10"/>
  <c r="H124" i="7"/>
  <c r="K101" i="10"/>
  <c r="AI101" i="10"/>
  <c r="L45" i="7"/>
  <c r="M191" i="10"/>
  <c r="AK191" i="10"/>
  <c r="AE188" i="10"/>
  <c r="G188" i="10"/>
  <c r="G144" i="10"/>
  <c r="AE144" i="10"/>
  <c r="H62" i="7"/>
  <c r="H128" i="7"/>
  <c r="AF30" i="11"/>
  <c r="H30" i="11"/>
  <c r="J158" i="10"/>
  <c r="AH158" i="10"/>
  <c r="M99" i="7"/>
  <c r="H26" i="10"/>
  <c r="AF26" i="10"/>
  <c r="L140" i="10"/>
  <c r="AJ140" i="10"/>
  <c r="AI99" i="10"/>
  <c r="K99" i="10"/>
  <c r="L123" i="10"/>
  <c r="AJ123" i="10"/>
  <c r="G46" i="10"/>
  <c r="AE46" i="10"/>
  <c r="G55" i="10"/>
  <c r="AE55" i="10"/>
  <c r="M24" i="10"/>
  <c r="AK24" i="10"/>
  <c r="M48" i="11"/>
  <c r="AK48" i="11"/>
  <c r="J18" i="7"/>
  <c r="AH140" i="10"/>
  <c r="J140" i="10"/>
  <c r="G118" i="10"/>
  <c r="AE118" i="10"/>
  <c r="AJ101" i="10"/>
  <c r="L101" i="10"/>
  <c r="AF141" i="13"/>
  <c r="H141" i="13"/>
  <c r="J22" i="7"/>
  <c r="I44" i="7"/>
  <c r="I106" i="10"/>
  <c r="AG106" i="10"/>
  <c r="AH126" i="10"/>
  <c r="J126" i="10"/>
  <c r="M46" i="10"/>
  <c r="AK46" i="10"/>
  <c r="J10" i="7"/>
  <c r="H128" i="10"/>
  <c r="AF128" i="10"/>
  <c r="G136" i="7"/>
  <c r="H38" i="7"/>
  <c r="I141" i="7"/>
  <c r="K34" i="7"/>
  <c r="M38" i="7"/>
  <c r="J39" i="7"/>
  <c r="H149" i="7"/>
  <c r="H29" i="7"/>
  <c r="AK149" i="11"/>
  <c r="M149" i="11"/>
  <c r="H98" i="10"/>
  <c r="AF98" i="10"/>
  <c r="G59" i="7"/>
  <c r="AF72" i="10"/>
  <c r="H72" i="10"/>
  <c r="H134" i="7"/>
  <c r="AE72" i="10"/>
  <c r="G72" i="10"/>
  <c r="J175" i="10"/>
  <c r="AH175" i="10"/>
  <c r="H105" i="7"/>
  <c r="H155" i="7"/>
  <c r="I113" i="10"/>
  <c r="AG113" i="10"/>
  <c r="I59" i="7"/>
  <c r="I116" i="10"/>
  <c r="AG116" i="10"/>
  <c r="G19" i="7"/>
  <c r="I123" i="10"/>
  <c r="AG123" i="10"/>
  <c r="M88" i="7"/>
  <c r="H25" i="10"/>
  <c r="AF25" i="10"/>
  <c r="J130" i="7"/>
  <c r="AI45" i="10"/>
  <c r="K45" i="10"/>
  <c r="AH186" i="10"/>
  <c r="J186" i="10"/>
  <c r="AK21" i="10"/>
  <c r="M21" i="10"/>
  <c r="K167" i="10"/>
  <c r="AI167" i="10"/>
  <c r="K183" i="10"/>
  <c r="AI183" i="10"/>
  <c r="AG171" i="10"/>
  <c r="I171" i="10"/>
  <c r="K155" i="10"/>
  <c r="AI155" i="10"/>
  <c r="M95" i="10"/>
  <c r="AK95" i="10"/>
  <c r="AF168" i="10"/>
  <c r="H168" i="10"/>
  <c r="AJ173" i="10"/>
  <c r="L173" i="10"/>
  <c r="AG122" i="10"/>
  <c r="I122" i="10"/>
  <c r="I60" i="7"/>
  <c r="L81" i="7"/>
  <c r="AF121" i="10"/>
  <c r="H121" i="10"/>
  <c r="AJ108" i="10"/>
  <c r="L108" i="10"/>
  <c r="H74" i="7"/>
  <c r="L198" i="11"/>
  <c r="AJ198" i="11"/>
  <c r="G101" i="7"/>
  <c r="AE44" i="10"/>
  <c r="G44" i="10"/>
  <c r="AF41" i="10"/>
  <c r="H41" i="10"/>
  <c r="AG137" i="10"/>
  <c r="I137" i="10"/>
  <c r="M101" i="7"/>
  <c r="G159" i="10"/>
  <c r="AE159" i="10"/>
  <c r="K43" i="7"/>
  <c r="J16" i="7"/>
  <c r="H42" i="7"/>
  <c r="AE48" i="10"/>
  <c r="G48" i="10"/>
  <c r="J92" i="7"/>
  <c r="J122" i="7"/>
  <c r="AG52" i="10"/>
  <c r="I52" i="10"/>
  <c r="G13" i="10"/>
  <c r="AE13" i="10"/>
  <c r="AF43" i="10"/>
  <c r="H43" i="10"/>
  <c r="I127" i="10"/>
  <c r="AG127" i="10"/>
  <c r="AG105" i="10"/>
  <c r="I105" i="10"/>
  <c r="I30" i="7"/>
  <c r="AF166" i="10"/>
  <c r="H166" i="10"/>
  <c r="L189" i="10"/>
  <c r="AJ189" i="10"/>
  <c r="AG152" i="10"/>
  <c r="I152" i="10"/>
  <c r="G57" i="10"/>
  <c r="AE57" i="10"/>
  <c r="L105" i="7"/>
  <c r="AH8" i="10"/>
  <c r="J8" i="10"/>
  <c r="I166" i="7"/>
  <c r="J119" i="10"/>
  <c r="AH119" i="10"/>
  <c r="I14" i="10"/>
  <c r="AG14" i="10"/>
  <c r="I127" i="7"/>
  <c r="J73" i="7"/>
  <c r="AG162" i="10"/>
  <c r="I162" i="10"/>
  <c r="I146" i="7"/>
  <c r="M135" i="7"/>
  <c r="AH130" i="10"/>
  <c r="J130" i="10"/>
  <c r="AJ20" i="10"/>
  <c r="L20" i="10"/>
  <c r="H93" i="7"/>
  <c r="AF145" i="10"/>
  <c r="H145" i="10"/>
  <c r="AF33" i="10"/>
  <c r="H33" i="10"/>
  <c r="I23" i="7"/>
  <c r="I121" i="7"/>
  <c r="AF57" i="10"/>
  <c r="H57" i="10"/>
  <c r="AK179" i="10"/>
  <c r="M179" i="10"/>
  <c r="M166" i="10"/>
  <c r="AK166" i="10"/>
  <c r="AF34" i="10"/>
  <c r="H34" i="10"/>
  <c r="L63" i="7"/>
  <c r="AI151" i="11"/>
  <c r="K151" i="11"/>
  <c r="G99" i="10"/>
  <c r="AE99" i="10"/>
  <c r="J101" i="10"/>
  <c r="AH101" i="10"/>
  <c r="J77" i="7"/>
  <c r="G26" i="7"/>
  <c r="G149" i="7"/>
  <c r="K85" i="7"/>
  <c r="K111" i="7"/>
  <c r="AI172" i="10"/>
  <c r="K172" i="10"/>
  <c r="K17" i="7"/>
  <c r="G106" i="7"/>
  <c r="I155" i="7"/>
  <c r="H183" i="10"/>
  <c r="AF183" i="10"/>
  <c r="J45" i="10"/>
  <c r="AH45" i="10"/>
  <c r="H126" i="10"/>
  <c r="AF126" i="10"/>
  <c r="M156" i="7"/>
  <c r="AG187" i="10"/>
  <c r="I187" i="10"/>
  <c r="M133" i="10"/>
  <c r="AK133" i="10"/>
  <c r="AI109" i="10"/>
  <c r="K109" i="10"/>
  <c r="K177" i="10"/>
  <c r="AI177" i="10"/>
  <c r="G119" i="7"/>
  <c r="L52" i="7"/>
  <c r="AJ25" i="10"/>
  <c r="L25" i="10"/>
  <c r="L98" i="10"/>
  <c r="AJ98" i="10"/>
  <c r="AI40" i="10"/>
  <c r="K40" i="10"/>
  <c r="K148" i="7"/>
  <c r="AJ166" i="11"/>
  <c r="L166" i="11"/>
  <c r="G132" i="7"/>
  <c r="I90" i="7"/>
  <c r="K114" i="7"/>
  <c r="H119" i="7"/>
  <c r="K147" i="7"/>
  <c r="I16" i="7"/>
  <c r="H154" i="7"/>
  <c r="AI124" i="10"/>
  <c r="K124" i="10"/>
  <c r="M65" i="7"/>
  <c r="M8" i="7"/>
  <c r="M133" i="7"/>
  <c r="K163" i="7"/>
  <c r="AF132" i="10"/>
  <c r="H132" i="10"/>
  <c r="I110" i="7"/>
  <c r="K42" i="7"/>
  <c r="K155" i="7"/>
  <c r="L26" i="7"/>
  <c r="H40" i="7"/>
  <c r="L152" i="10"/>
  <c r="AJ152" i="10"/>
  <c r="H15" i="7"/>
  <c r="H54" i="7"/>
  <c r="J134" i="10"/>
  <c r="AH134" i="10"/>
  <c r="G142" i="10"/>
  <c r="AE142" i="10"/>
  <c r="L172" i="7"/>
  <c r="I79" i="7"/>
  <c r="I71" i="7"/>
  <c r="M132" i="7"/>
  <c r="J65" i="7"/>
  <c r="AG32" i="10"/>
  <c r="I32" i="10"/>
  <c r="H39" i="7"/>
  <c r="G135" i="10"/>
  <c r="AE135" i="10"/>
  <c r="M118" i="10"/>
  <c r="AK118" i="10"/>
  <c r="H121" i="7"/>
  <c r="M35" i="7"/>
  <c r="K107" i="10"/>
  <c r="AI107" i="10"/>
  <c r="AJ47" i="10"/>
  <c r="L47" i="10"/>
  <c r="I88" i="10"/>
  <c r="AG88" i="10"/>
  <c r="I145" i="7"/>
  <c r="H78" i="7"/>
  <c r="K171" i="7"/>
  <c r="I89" i="7"/>
  <c r="G130" i="7"/>
  <c r="M215" i="11"/>
  <c r="AK215" i="11"/>
  <c r="L153" i="7"/>
  <c r="I28" i="7"/>
  <c r="M18" i="10"/>
  <c r="AK18" i="10"/>
  <c r="AF141" i="10"/>
  <c r="H141" i="10"/>
  <c r="AF171" i="10"/>
  <c r="H171" i="10"/>
  <c r="J31" i="7"/>
  <c r="M119" i="7"/>
  <c r="L80" i="7"/>
  <c r="H232" i="13"/>
  <c r="AF232" i="13"/>
  <c r="I132" i="7"/>
  <c r="M159" i="10"/>
  <c r="AK159" i="10"/>
  <c r="J8" i="7"/>
  <c r="I114" i="7"/>
  <c r="H171" i="7"/>
  <c r="L111" i="7"/>
  <c r="I117" i="7"/>
  <c r="K166" i="10"/>
  <c r="AI166" i="10"/>
  <c r="J88" i="7"/>
  <c r="G16" i="7"/>
  <c r="I143" i="7"/>
  <c r="AG55" i="10"/>
  <c r="I55" i="10"/>
  <c r="L35" i="7"/>
  <c r="K127" i="10"/>
  <c r="AI127" i="10"/>
  <c r="K161" i="7"/>
  <c r="I138" i="7"/>
  <c r="H60" i="7"/>
  <c r="L84" i="7"/>
  <c r="AF107" i="10"/>
  <c r="H107" i="10"/>
  <c r="J116" i="7"/>
  <c r="AF114" i="10"/>
  <c r="H114" i="10"/>
  <c r="J170" i="7"/>
  <c r="I119" i="10"/>
  <c r="AG119" i="10"/>
  <c r="H47" i="7"/>
  <c r="L44" i="10"/>
  <c r="AJ44" i="10"/>
  <c r="H146" i="10"/>
  <c r="AF146" i="10"/>
  <c r="J40" i="7"/>
  <c r="H9" i="10"/>
  <c r="AF9" i="10"/>
  <c r="L118" i="7"/>
  <c r="AH106" i="10"/>
  <c r="J106" i="10"/>
  <c r="K30" i="7"/>
  <c r="L143" i="7"/>
  <c r="AE165" i="10"/>
  <c r="G165" i="10"/>
  <c r="AE123" i="10"/>
  <c r="G123" i="10"/>
  <c r="L172" i="10"/>
  <c r="AJ172" i="10"/>
  <c r="G162" i="10"/>
  <c r="AE162" i="10"/>
  <c r="J132" i="7"/>
  <c r="H190" i="10"/>
  <c r="AF190" i="10"/>
  <c r="G116" i="7"/>
  <c r="K135" i="10"/>
  <c r="AI135" i="10"/>
  <c r="AH111" i="10"/>
  <c r="J111" i="10"/>
  <c r="AH100" i="10"/>
  <c r="J100" i="10"/>
  <c r="AK94" i="10"/>
  <c r="M94" i="10"/>
  <c r="K125" i="7"/>
  <c r="AJ179" i="10"/>
  <c r="L179" i="10"/>
  <c r="M182" i="10"/>
  <c r="AK182" i="10"/>
  <c r="I47" i="7"/>
  <c r="J160" i="7"/>
  <c r="J76" i="7"/>
  <c r="I26" i="7"/>
  <c r="K101" i="7"/>
  <c r="I78" i="7"/>
  <c r="K151" i="7"/>
  <c r="AK188" i="11"/>
  <c r="M188" i="11"/>
  <c r="H165" i="10"/>
  <c r="AF165" i="10"/>
  <c r="J44" i="7"/>
  <c r="K182" i="10"/>
  <c r="AI182" i="10"/>
  <c r="G80" i="7"/>
  <c r="L115" i="7"/>
  <c r="J83" i="7"/>
  <c r="H116" i="7"/>
  <c r="L26" i="11"/>
  <c r="AJ26" i="11"/>
  <c r="L186" i="10"/>
  <c r="AJ186" i="10"/>
  <c r="J50" i="7"/>
  <c r="L109" i="7"/>
  <c r="I158" i="7"/>
  <c r="AH131" i="10"/>
  <c r="J131" i="10"/>
  <c r="L163" i="7"/>
  <c r="I172" i="10"/>
  <c r="AG172" i="10"/>
  <c r="H164" i="10"/>
  <c r="AF164" i="10"/>
  <c r="J162" i="7"/>
  <c r="M143" i="11"/>
  <c r="AK143" i="11"/>
  <c r="AK148" i="10"/>
  <c r="M148" i="10"/>
  <c r="I102" i="7"/>
  <c r="H36" i="7"/>
  <c r="M138" i="7"/>
  <c r="G113" i="7"/>
  <c r="G140" i="7"/>
  <c r="AI48" i="10"/>
  <c r="K48" i="10"/>
  <c r="H88" i="7"/>
  <c r="K152" i="10"/>
  <c r="AI152" i="10"/>
  <c r="AG94" i="10"/>
  <c r="I94" i="10"/>
  <c r="AJ130" i="11"/>
  <c r="L130" i="11"/>
  <c r="G148" i="10"/>
  <c r="AE148" i="10"/>
  <c r="H56" i="10"/>
  <c r="AF56" i="10"/>
  <c r="H143" i="7"/>
  <c r="I147" i="7"/>
  <c r="L103" i="7"/>
  <c r="K195" i="10"/>
  <c r="AI195" i="10"/>
  <c r="G62" i="10"/>
  <c r="AE62" i="10"/>
  <c r="AJ191" i="10"/>
  <c r="L191" i="10"/>
  <c r="I80" i="7"/>
  <c r="I132" i="10"/>
  <c r="AG132" i="10"/>
  <c r="G110" i="10"/>
  <c r="AE110" i="10"/>
  <c r="L34" i="7"/>
  <c r="G168" i="10"/>
  <c r="AE168" i="10"/>
  <c r="J11" i="7"/>
  <c r="AG100" i="10"/>
  <c r="I100" i="10"/>
  <c r="M121" i="7"/>
  <c r="M190" i="10"/>
  <c r="AK190" i="10"/>
  <c r="AI62" i="10"/>
  <c r="K62" i="10"/>
  <c r="K33" i="10"/>
  <c r="AI33" i="10"/>
  <c r="H161" i="7"/>
  <c r="J125" i="10"/>
  <c r="AH125" i="10"/>
  <c r="M56" i="7"/>
  <c r="L98" i="7"/>
  <c r="J171" i="7"/>
  <c r="I22" i="7"/>
  <c r="AK154" i="10"/>
  <c r="M154" i="10"/>
  <c r="AF50" i="10"/>
  <c r="H50" i="10"/>
  <c r="I31" i="7"/>
  <c r="G8" i="7"/>
  <c r="J101" i="7"/>
  <c r="K51" i="7"/>
  <c r="L170" i="11"/>
  <c r="AJ170" i="11"/>
  <c r="K20" i="7"/>
  <c r="J109" i="7"/>
  <c r="AH188" i="10"/>
  <c r="J188" i="10"/>
  <c r="G111" i="10"/>
  <c r="AE111" i="10"/>
  <c r="AG37" i="10"/>
  <c r="I37" i="10"/>
  <c r="K154" i="10"/>
  <c r="AI154" i="10"/>
  <c r="I115" i="7"/>
  <c r="J79" i="7"/>
  <c r="K13" i="10"/>
  <c r="AI13" i="10"/>
  <c r="AF129" i="10"/>
  <c r="H129" i="10"/>
  <c r="AF149" i="10"/>
  <c r="H149" i="10"/>
  <c r="AH109" i="10"/>
  <c r="J109" i="10"/>
  <c r="G161" i="7"/>
  <c r="L44" i="7"/>
  <c r="K159" i="7"/>
  <c r="J175" i="7"/>
  <c r="L121" i="7"/>
  <c r="J104" i="7"/>
  <c r="AK184" i="11"/>
  <c r="M184" i="11"/>
  <c r="AI87" i="10"/>
  <c r="K87" i="10"/>
  <c r="G74" i="7"/>
  <c r="K153" i="7"/>
  <c r="AF167" i="11"/>
  <c r="H167" i="11"/>
  <c r="AK34" i="10"/>
  <c r="M34" i="10"/>
  <c r="H100" i="7"/>
  <c r="AI100" i="10"/>
  <c r="K100" i="10"/>
  <c r="K116" i="10"/>
  <c r="AI116" i="10"/>
  <c r="AJ198" i="10"/>
  <c r="L198" i="10"/>
  <c r="AF51" i="10"/>
  <c r="H51" i="10"/>
  <c r="K115" i="7"/>
  <c r="I99" i="7"/>
  <c r="H118" i="7"/>
  <c r="K46" i="7"/>
  <c r="AE171" i="10"/>
  <c r="G171" i="10"/>
  <c r="AJ195" i="10"/>
  <c r="L195" i="10"/>
  <c r="H158" i="7"/>
  <c r="H19" i="7"/>
  <c r="J26" i="7"/>
  <c r="G129" i="7"/>
  <c r="K99" i="7"/>
  <c r="H111" i="7"/>
  <c r="AJ62" i="10"/>
  <c r="L62" i="10"/>
  <c r="M100" i="7"/>
  <c r="L149" i="7"/>
  <c r="M73" i="7"/>
  <c r="AI119" i="10"/>
  <c r="K119" i="10"/>
  <c r="M10" i="7"/>
  <c r="H65" i="7"/>
  <c r="AJ56" i="12"/>
  <c r="K52" i="7"/>
  <c r="AH20" i="10"/>
  <c r="J20" i="10"/>
  <c r="K91" i="7"/>
  <c r="I91" i="7"/>
  <c r="K89" i="7"/>
  <c r="G164" i="7"/>
  <c r="G76" i="7"/>
  <c r="M16" i="7"/>
  <c r="H135" i="10"/>
  <c r="AF135" i="10"/>
  <c r="K44" i="10"/>
  <c r="AI44" i="10"/>
  <c r="H95" i="7"/>
  <c r="H105" i="10"/>
  <c r="AF105" i="10"/>
  <c r="G147" i="10"/>
  <c r="AE147" i="10"/>
  <c r="H37" i="10"/>
  <c r="AF37" i="10"/>
  <c r="AF13" i="10"/>
  <c r="H13" i="10"/>
  <c r="K12" i="7"/>
  <c r="J164" i="7"/>
  <c r="AI148" i="10"/>
  <c r="K148" i="10"/>
  <c r="AH164" i="10"/>
  <c r="J164" i="10"/>
  <c r="L130" i="7"/>
  <c r="L43" i="10"/>
  <c r="AJ43" i="10"/>
  <c r="I150" i="10"/>
  <c r="AG150" i="10"/>
  <c r="G92" i="7"/>
  <c r="L133" i="7"/>
  <c r="AE182" i="10"/>
  <c r="G182" i="10"/>
  <c r="J93" i="7"/>
  <c r="AF162" i="10"/>
  <c r="H162" i="10"/>
  <c r="G145" i="10"/>
  <c r="AE145" i="10"/>
  <c r="I82" i="7"/>
  <c r="M140" i="10"/>
  <c r="AK140" i="10"/>
  <c r="AH149" i="10"/>
  <c r="J149" i="10"/>
  <c r="AI187" i="10"/>
  <c r="K187" i="10"/>
  <c r="M163" i="7"/>
  <c r="AJ171" i="10"/>
  <c r="L171" i="10"/>
  <c r="AJ48" i="10"/>
  <c r="L48" i="10"/>
  <c r="L122" i="10"/>
  <c r="AJ122" i="10"/>
  <c r="AG28" i="10"/>
  <c r="I28" i="10"/>
  <c r="K124" i="7"/>
  <c r="L72" i="7"/>
  <c r="K36" i="7"/>
  <c r="AE191" i="10"/>
  <c r="G191" i="10"/>
  <c r="H97" i="10"/>
  <c r="AF97" i="10"/>
  <c r="K123" i="10"/>
  <c r="AI123" i="10"/>
  <c r="H44" i="7"/>
  <c r="AG109" i="10"/>
  <c r="I109" i="10"/>
  <c r="L41" i="7"/>
  <c r="H109" i="7"/>
  <c r="M117" i="10"/>
  <c r="AK117" i="10"/>
  <c r="G148" i="7"/>
  <c r="AF195" i="10"/>
  <c r="H195" i="10"/>
  <c r="J9" i="7"/>
  <c r="M60" i="7"/>
  <c r="K27" i="7"/>
  <c r="L16" i="7"/>
  <c r="AH147" i="10"/>
  <c r="J147" i="10"/>
  <c r="K44" i="7"/>
  <c r="AF158" i="10"/>
  <c r="H158" i="10"/>
  <c r="AG97" i="10"/>
  <c r="I97" i="10"/>
  <c r="K77" i="7"/>
  <c r="L101" i="7"/>
  <c r="I150" i="7"/>
  <c r="G25" i="7"/>
  <c r="J133" i="10"/>
  <c r="AH133" i="10"/>
  <c r="J159" i="7"/>
  <c r="AE167" i="10"/>
  <c r="G167" i="10"/>
  <c r="J69" i="7"/>
  <c r="H77" i="7"/>
  <c r="H87" i="7"/>
  <c r="J30" i="7"/>
  <c r="AF47" i="10"/>
  <c r="H47" i="10"/>
  <c r="I72" i="7"/>
  <c r="L158" i="7"/>
  <c r="H27" i="7"/>
  <c r="L37" i="7"/>
  <c r="J99" i="10"/>
  <c r="AH99" i="10"/>
  <c r="J145" i="7"/>
  <c r="AE163" i="10"/>
  <c r="G163" i="10"/>
  <c r="M41" i="7"/>
  <c r="G83" i="7"/>
  <c r="H46" i="7"/>
  <c r="L13" i="10"/>
  <c r="AJ13" i="10"/>
  <c r="I10" i="7"/>
  <c r="AE107" i="10"/>
  <c r="G107" i="10"/>
  <c r="M142" i="7"/>
  <c r="G91" i="7"/>
  <c r="AK37" i="11"/>
  <c r="M37" i="11"/>
  <c r="K49" i="10"/>
  <c r="AI49" i="10"/>
  <c r="L154" i="7"/>
  <c r="I151" i="10"/>
  <c r="AG151" i="10"/>
  <c r="I167" i="7"/>
  <c r="G79" i="7"/>
  <c r="J105" i="10"/>
  <c r="AH105" i="10"/>
  <c r="H142" i="7"/>
  <c r="H129" i="7"/>
  <c r="L149" i="10"/>
  <c r="AJ149" i="10"/>
  <c r="K8" i="10"/>
  <c r="AI8" i="10"/>
  <c r="AF140" i="10"/>
  <c r="H140" i="10"/>
  <c r="L154" i="10"/>
  <c r="AJ154" i="10"/>
  <c r="AG154" i="10"/>
  <c r="I154" i="10"/>
  <c r="AE158" i="10"/>
  <c r="G158" i="10"/>
  <c r="H94" i="10"/>
  <c r="AF94" i="10"/>
  <c r="M139" i="10"/>
  <c r="AK139" i="10"/>
  <c r="AG144" i="10"/>
  <c r="I144" i="10"/>
  <c r="K76" i="10"/>
  <c r="AI76" i="10"/>
  <c r="K19" i="7"/>
  <c r="AG183" i="10"/>
  <c r="I183" i="10"/>
  <c r="AK76" i="10"/>
  <c r="M76" i="10"/>
  <c r="AG139" i="10"/>
  <c r="I139" i="10"/>
  <c r="AH195" i="10"/>
  <c r="J195" i="10"/>
  <c r="M159" i="7"/>
  <c r="AI156" i="10"/>
  <c r="K156" i="10"/>
  <c r="AI80" i="10"/>
  <c r="K80" i="10"/>
  <c r="G104" i="10"/>
  <c r="AE104" i="10"/>
  <c r="K13" i="7"/>
  <c r="G81" i="7"/>
  <c r="I26" i="10"/>
  <c r="AG26" i="10"/>
  <c r="H11" i="7"/>
  <c r="J60" i="7"/>
  <c r="K88" i="7"/>
  <c r="AE51" i="10"/>
  <c r="G51" i="10"/>
  <c r="G153" i="7"/>
  <c r="L161" i="10"/>
  <c r="AJ161" i="10"/>
  <c r="I36" i="7"/>
  <c r="L102" i="7"/>
  <c r="M105" i="10"/>
  <c r="AK105" i="10"/>
  <c r="J66" i="7"/>
  <c r="L88" i="10"/>
  <c r="AJ88" i="10"/>
  <c r="M151" i="10"/>
  <c r="AK151" i="10"/>
  <c r="AF102" i="10"/>
  <c r="H102" i="10"/>
  <c r="AF8" i="10"/>
  <c r="H8" i="10"/>
  <c r="J58" i="7"/>
  <c r="H86" i="7"/>
  <c r="AH22" i="10"/>
  <c r="J22" i="10"/>
  <c r="H82" i="7"/>
  <c r="AI50" i="10"/>
  <c r="K50" i="10"/>
  <c r="J171" i="10"/>
  <c r="AH171" i="10"/>
  <c r="M110" i="10"/>
  <c r="AK110" i="10"/>
  <c r="L175" i="7"/>
  <c r="AH96" i="10"/>
  <c r="J96" i="10"/>
  <c r="M124" i="7"/>
  <c r="J123" i="7"/>
  <c r="M198" i="10"/>
  <c r="AK198" i="10"/>
  <c r="J29" i="7"/>
  <c r="AH191" i="10"/>
  <c r="J191" i="10"/>
  <c r="J150" i="7"/>
  <c r="G42" i="7"/>
  <c r="L113" i="7"/>
  <c r="AE188" i="13"/>
  <c r="G188" i="13"/>
  <c r="H53" i="10"/>
  <c r="AF53" i="10"/>
  <c r="K120" i="10"/>
  <c r="AI120" i="10"/>
  <c r="I40" i="7"/>
  <c r="J179" i="10"/>
  <c r="AH179" i="10"/>
  <c r="AH39" i="10"/>
  <c r="J39" i="10"/>
  <c r="G44" i="7"/>
  <c r="AG195" i="10"/>
  <c r="I195" i="10"/>
  <c r="I94" i="7"/>
  <c r="AH40" i="10"/>
  <c r="J40" i="10"/>
  <c r="I22" i="10"/>
  <c r="AG22" i="10"/>
  <c r="J111" i="7"/>
  <c r="G65" i="7"/>
  <c r="H11" i="10"/>
  <c r="AF11" i="10"/>
  <c r="L147" i="7"/>
  <c r="M122" i="7"/>
  <c r="I20" i="7"/>
  <c r="I48" i="10"/>
  <c r="AG48" i="10"/>
  <c r="H156" i="7"/>
  <c r="J84" i="7"/>
  <c r="L28" i="10"/>
  <c r="AJ28" i="10"/>
  <c r="G141" i="7"/>
  <c r="K168" i="10"/>
  <c r="AI168" i="10"/>
  <c r="AG165" i="10"/>
  <c r="I165" i="10"/>
  <c r="G130" i="10"/>
  <c r="AE130" i="10"/>
  <c r="J153" i="7"/>
  <c r="K167" i="7"/>
  <c r="M142" i="10"/>
  <c r="AK142" i="10"/>
  <c r="J151" i="7"/>
  <c r="I87" i="7"/>
  <c r="AK211" i="11"/>
  <c r="M211" i="11"/>
  <c r="J181" i="10"/>
  <c r="AH181" i="10"/>
  <c r="G86" i="7"/>
  <c r="I117" i="10"/>
  <c r="AG117" i="10"/>
  <c r="AG95" i="10"/>
  <c r="I95" i="10"/>
  <c r="H52" i="7"/>
  <c r="AF22" i="10"/>
  <c r="H22" i="10"/>
  <c r="H198" i="10"/>
  <c r="AF198" i="10"/>
  <c r="H117" i="7"/>
  <c r="I115" i="10"/>
  <c r="AG115" i="10"/>
  <c r="M39" i="10"/>
  <c r="AK39" i="10"/>
  <c r="AE128" i="10"/>
  <c r="G128" i="10"/>
  <c r="K95" i="7"/>
  <c r="AJ40" i="10"/>
  <c r="L40" i="10"/>
  <c r="AH193" i="10"/>
  <c r="J193" i="10"/>
  <c r="AJ49" i="10"/>
  <c r="L49" i="10"/>
  <c r="I159" i="7"/>
  <c r="H37" i="7"/>
  <c r="I126" i="7"/>
  <c r="H112" i="10"/>
  <c r="AF112" i="10"/>
  <c r="L117" i="7"/>
  <c r="H182" i="10"/>
  <c r="AF182" i="10"/>
  <c r="G153" i="10"/>
  <c r="AE153" i="10"/>
  <c r="M95" i="11"/>
  <c r="AK95" i="11"/>
  <c r="G75" i="7"/>
  <c r="K23" i="7"/>
  <c r="K34" i="10"/>
  <c r="AI34" i="10"/>
  <c r="K169" i="10"/>
  <c r="AI169" i="10"/>
  <c r="H44" i="10"/>
  <c r="AF44" i="10"/>
  <c r="J102" i="7"/>
  <c r="M143" i="7"/>
  <c r="AE156" i="10"/>
  <c r="G156" i="10"/>
  <c r="G166" i="7"/>
  <c r="AK99" i="10"/>
  <c r="M99" i="10"/>
  <c r="AH142" i="10"/>
  <c r="J142" i="10"/>
  <c r="J169" i="10"/>
  <c r="AH169" i="10"/>
  <c r="AJ62" i="12"/>
  <c r="H13" i="7"/>
  <c r="AJ126" i="10"/>
  <c r="L126" i="10"/>
  <c r="AJ156" i="10"/>
  <c r="L156" i="10"/>
  <c r="L148" i="7"/>
  <c r="K71" i="7"/>
  <c r="AE33" i="10"/>
  <c r="G33" i="10"/>
  <c r="L175" i="10"/>
  <c r="AJ175" i="10"/>
  <c r="K172" i="7"/>
  <c r="G142" i="7"/>
  <c r="AF110" i="10"/>
  <c r="H110" i="10"/>
  <c r="I125" i="7"/>
  <c r="I113" i="7"/>
  <c r="K43" i="10"/>
  <c r="AI43" i="10"/>
  <c r="AF76" i="10"/>
  <c r="H76" i="10"/>
  <c r="AF96" i="10"/>
  <c r="H96" i="10"/>
  <c r="AG40" i="10"/>
  <c r="I40" i="10"/>
  <c r="H164" i="7"/>
  <c r="J14" i="7"/>
  <c r="L151" i="10"/>
  <c r="AJ151" i="10"/>
  <c r="I53" i="10"/>
  <c r="AG53" i="10"/>
  <c r="G124" i="7"/>
  <c r="J52" i="7"/>
  <c r="AK135" i="10"/>
  <c r="M135" i="10"/>
  <c r="J12" i="7"/>
  <c r="M152" i="10"/>
  <c r="AK152" i="10"/>
  <c r="I39" i="10"/>
  <c r="AG39" i="10"/>
  <c r="J78" i="7"/>
  <c r="AH148" i="10"/>
  <c r="J148" i="10"/>
  <c r="K105" i="7"/>
  <c r="J110" i="7"/>
  <c r="AH127" i="10"/>
  <c r="J127" i="10"/>
  <c r="J48" i="10"/>
  <c r="AH48" i="10"/>
  <c r="I129" i="10"/>
  <c r="AG129" i="10"/>
  <c r="K45" i="7"/>
  <c r="L25" i="7"/>
  <c r="AK190" i="11"/>
  <c r="M190" i="11"/>
  <c r="AG167" i="10"/>
  <c r="I167" i="10"/>
  <c r="H103" i="7"/>
  <c r="H169" i="10"/>
  <c r="AF169" i="10"/>
  <c r="H89" i="7"/>
  <c r="M158" i="10"/>
  <c r="AK158" i="10"/>
  <c r="AF88" i="10"/>
  <c r="H88" i="10"/>
  <c r="L30" i="7"/>
  <c r="G94" i="10"/>
  <c r="AE94" i="10"/>
  <c r="L146" i="10"/>
  <c r="AJ146" i="10"/>
  <c r="AH180" i="11"/>
  <c r="J180" i="11"/>
  <c r="G134" i="7"/>
  <c r="I108" i="10"/>
  <c r="AG108" i="10"/>
  <c r="AF45" i="10"/>
  <c r="H45" i="10"/>
  <c r="K198" i="10"/>
  <c r="AI198" i="10"/>
  <c r="AH76" i="10"/>
  <c r="J76" i="10"/>
  <c r="K140" i="7"/>
  <c r="G20" i="10"/>
  <c r="AE20" i="10"/>
  <c r="K74" i="7"/>
  <c r="K54" i="7"/>
  <c r="G36" i="7"/>
  <c r="K112" i="10"/>
  <c r="AI112" i="10"/>
  <c r="H159" i="7"/>
  <c r="G47" i="10"/>
  <c r="AE47" i="10"/>
  <c r="J172" i="10"/>
  <c r="AH172" i="10"/>
  <c r="AE9" i="10"/>
  <c r="G9" i="10"/>
  <c r="I101" i="7"/>
  <c r="AJ111" i="10"/>
  <c r="L111" i="10"/>
  <c r="H12" i="7"/>
  <c r="K97" i="7"/>
  <c r="L73" i="7"/>
  <c r="J51" i="10"/>
  <c r="AH51" i="10"/>
  <c r="G159" i="7"/>
  <c r="H18" i="7"/>
  <c r="L83" i="7"/>
  <c r="AI176" i="10"/>
  <c r="K176" i="10"/>
  <c r="G84" i="7"/>
  <c r="AE97" i="10"/>
  <c r="G97" i="10"/>
  <c r="K8" i="7"/>
  <c r="H83" i="7"/>
  <c r="AJ80" i="10"/>
  <c r="L80" i="10"/>
  <c r="L13" i="7"/>
  <c r="J42" i="7"/>
  <c r="G34" i="10"/>
  <c r="AE34" i="10"/>
  <c r="K52" i="10"/>
  <c r="AI52" i="10"/>
  <c r="AI122" i="10"/>
  <c r="K122" i="10"/>
  <c r="AF131" i="10"/>
  <c r="H131" i="10"/>
  <c r="AG175" i="10"/>
  <c r="I175" i="10"/>
  <c r="AI181" i="10"/>
  <c r="K181" i="10"/>
  <c r="H98" i="7"/>
  <c r="AI141" i="10"/>
  <c r="K141" i="10"/>
  <c r="L156" i="7"/>
  <c r="J102" i="10"/>
  <c r="AH102" i="10"/>
  <c r="M45" i="11"/>
  <c r="AK45" i="11"/>
  <c r="G102" i="10"/>
  <c r="AE102" i="10"/>
  <c r="J137" i="7"/>
  <c r="I151" i="7"/>
  <c r="AG92" i="10"/>
  <c r="I92" i="10"/>
  <c r="H21" i="10"/>
  <c r="AF21" i="10"/>
  <c r="AJ125" i="10"/>
  <c r="L125" i="10"/>
  <c r="AH62" i="11"/>
  <c r="J62" i="11"/>
  <c r="G87" i="7"/>
  <c r="K9" i="7"/>
  <c r="I97" i="7"/>
  <c r="G100" i="7"/>
  <c r="L70" i="7"/>
  <c r="H130" i="7"/>
  <c r="I130" i="7"/>
  <c r="H84" i="7"/>
  <c r="I46" i="7"/>
  <c r="L40" i="7"/>
  <c r="H40" i="10"/>
  <c r="AF40" i="10"/>
  <c r="K60" i="7"/>
  <c r="H166" i="7"/>
  <c r="H115" i="7"/>
  <c r="J165" i="7"/>
  <c r="G154" i="7"/>
  <c r="AI170" i="10"/>
  <c r="K170" i="10"/>
  <c r="AK192" i="10"/>
  <c r="M192" i="10"/>
  <c r="G35" i="7"/>
  <c r="G138" i="7"/>
  <c r="AF139" i="10"/>
  <c r="H139" i="10"/>
  <c r="AI104" i="10"/>
  <c r="K104" i="10"/>
  <c r="L193" i="10"/>
  <c r="AJ193" i="10"/>
  <c r="H167" i="10"/>
  <c r="AF167" i="10"/>
  <c r="AI189" i="10"/>
  <c r="K189" i="10"/>
  <c r="J142" i="7"/>
  <c r="AH144" i="10"/>
  <c r="J144" i="10"/>
  <c r="AE98" i="10"/>
  <c r="G98" i="10"/>
  <c r="K116" i="7"/>
  <c r="J156" i="7"/>
  <c r="L76" i="10"/>
  <c r="AJ76" i="10"/>
  <c r="M147" i="11"/>
  <c r="AK147" i="11"/>
  <c r="J17" i="7"/>
  <c r="AE127" i="10"/>
  <c r="G127" i="10"/>
  <c r="AG176" i="10"/>
  <c r="I176" i="10"/>
  <c r="L141" i="7"/>
  <c r="K143" i="7"/>
  <c r="AE45" i="10"/>
  <c r="G45" i="10"/>
  <c r="J161" i="7"/>
  <c r="H150" i="7"/>
  <c r="H114" i="7"/>
  <c r="L151" i="7"/>
  <c r="M151" i="7"/>
  <c r="M104" i="7"/>
  <c r="G145" i="7"/>
  <c r="K87" i="7"/>
  <c r="AF175" i="10"/>
  <c r="H175" i="10"/>
  <c r="I149" i="7"/>
  <c r="M92" i="7"/>
  <c r="G108" i="10"/>
  <c r="AE108" i="10"/>
  <c r="G173" i="10"/>
  <c r="AE173" i="10"/>
  <c r="I138" i="10"/>
  <c r="AG138" i="10"/>
  <c r="G92" i="10"/>
  <c r="AE92" i="10"/>
  <c r="K149" i="7"/>
  <c r="H35" i="7"/>
  <c r="G150" i="7"/>
  <c r="AH116" i="10"/>
  <c r="J116" i="10"/>
  <c r="AE198" i="10"/>
  <c r="G198" i="10"/>
  <c r="L164" i="7"/>
  <c r="AJ158" i="10"/>
  <c r="L158" i="10"/>
  <c r="J86" i="7"/>
  <c r="L76" i="7"/>
  <c r="G157" i="7"/>
  <c r="G8" i="10"/>
  <c r="AE8" i="10"/>
  <c r="L117" i="10"/>
  <c r="AJ117" i="10"/>
  <c r="AI23" i="10"/>
  <c r="K23" i="10"/>
  <c r="I62" i="12"/>
  <c r="K62" i="12" s="1"/>
  <c r="M62" i="12" s="1"/>
  <c r="AG62" i="12"/>
  <c r="AG19" i="10"/>
  <c r="I19" i="10"/>
  <c r="G121" i="10"/>
  <c r="AE121" i="10"/>
  <c r="H113" i="10"/>
  <c r="AF113" i="10"/>
  <c r="G82" i="7"/>
  <c r="J134" i="7"/>
  <c r="H189" i="10"/>
  <c r="AF189" i="10"/>
  <c r="M67" i="7"/>
  <c r="I77" i="7"/>
  <c r="I35" i="7"/>
  <c r="G23" i="10"/>
  <c r="AE23" i="10"/>
  <c r="AH128" i="10"/>
  <c r="J128" i="10"/>
  <c r="L21" i="10"/>
  <c r="AJ21" i="10"/>
  <c r="H14" i="10"/>
  <c r="AF14" i="10"/>
  <c r="I74" i="7"/>
  <c r="J67" i="7"/>
  <c r="H181" i="10"/>
  <c r="AF181" i="10"/>
  <c r="M141" i="10"/>
  <c r="AK141" i="10"/>
  <c r="AH80" i="10"/>
  <c r="J80" i="10"/>
  <c r="AI32" i="10"/>
  <c r="K32" i="10"/>
  <c r="M106" i="10"/>
  <c r="AK106" i="10"/>
  <c r="AJ185" i="10"/>
  <c r="L185" i="10"/>
  <c r="H31" i="7"/>
  <c r="J28" i="10"/>
  <c r="AH28" i="10"/>
  <c r="G175" i="7"/>
  <c r="L142" i="7"/>
  <c r="H120" i="7"/>
  <c r="G43" i="7"/>
  <c r="AG25" i="10"/>
  <c r="I25" i="10"/>
  <c r="J89" i="7"/>
  <c r="I165" i="7"/>
  <c r="L20" i="7"/>
  <c r="M105" i="7"/>
  <c r="L104" i="7"/>
  <c r="L53" i="10"/>
  <c r="AJ53" i="10"/>
  <c r="I131" i="7"/>
  <c r="AH103" i="10"/>
  <c r="J103" i="10"/>
  <c r="J43" i="10"/>
  <c r="AH43" i="10"/>
  <c r="L100" i="10"/>
  <c r="AJ100" i="10"/>
  <c r="AI175" i="10"/>
  <c r="K175" i="10"/>
  <c r="G39" i="10"/>
  <c r="AE39" i="10"/>
  <c r="L23" i="7"/>
  <c r="M49" i="10"/>
  <c r="AK49" i="10"/>
  <c r="I157" i="7"/>
  <c r="M125" i="7"/>
  <c r="J25" i="7"/>
  <c r="AG9" i="10"/>
  <c r="I9" i="10"/>
  <c r="I87" i="10"/>
  <c r="AG87" i="10"/>
  <c r="AE112" i="10"/>
  <c r="G112" i="10"/>
  <c r="K83" i="10"/>
  <c r="AI83" i="10"/>
  <c r="G141" i="13"/>
  <c r="AE141" i="13"/>
  <c r="L148" i="10"/>
  <c r="AJ148" i="10"/>
  <c r="AE50" i="10"/>
  <c r="G50" i="10"/>
  <c r="AK38" i="11"/>
  <c r="M38" i="11"/>
  <c r="K126" i="10"/>
  <c r="AI126" i="10"/>
  <c r="AH10" i="10"/>
  <c r="J10" i="10"/>
  <c r="K130" i="7"/>
  <c r="M140" i="7"/>
  <c r="I101" i="10"/>
  <c r="AG101" i="10"/>
  <c r="H136" i="7"/>
  <c r="H132" i="7"/>
  <c r="AH50" i="10"/>
  <c r="J50" i="10"/>
  <c r="J112" i="10"/>
  <c r="AH112" i="10"/>
  <c r="J38" i="7"/>
  <c r="M37" i="7"/>
  <c r="I96" i="10"/>
  <c r="AG96" i="10"/>
  <c r="G33" i="7"/>
  <c r="H67" i="7"/>
  <c r="K118" i="7"/>
  <c r="I130" i="10"/>
  <c r="AG130" i="10"/>
  <c r="AH56" i="10"/>
  <c r="J56" i="10"/>
  <c r="L136" i="7"/>
  <c r="I106" i="7"/>
  <c r="K110" i="10"/>
  <c r="AI110" i="10"/>
  <c r="AE136" i="10"/>
  <c r="G136" i="10"/>
  <c r="M80" i="7"/>
  <c r="AH44" i="10"/>
  <c r="J44" i="10"/>
  <c r="AE184" i="10"/>
  <c r="G184" i="10"/>
  <c r="H122" i="10"/>
  <c r="AF122" i="10"/>
  <c r="L18" i="7"/>
  <c r="K162" i="7"/>
  <c r="H163" i="7"/>
  <c r="L128" i="7"/>
  <c r="I173" i="10"/>
  <c r="AG173" i="10"/>
  <c r="J71" i="7"/>
  <c r="I96" i="7"/>
  <c r="I83" i="7"/>
  <c r="AG45" i="10"/>
  <c r="I45" i="10"/>
  <c r="M22" i="10"/>
  <c r="AK22" i="10"/>
  <c r="L134" i="10"/>
  <c r="AJ134" i="10"/>
  <c r="AJ99" i="10"/>
  <c r="L99" i="10"/>
  <c r="M186" i="10"/>
  <c r="AK186" i="10"/>
  <c r="K184" i="10"/>
  <c r="AI184" i="10"/>
  <c r="L184" i="10"/>
  <c r="AJ184" i="10"/>
  <c r="J144" i="7"/>
  <c r="AK149" i="10"/>
  <c r="M149" i="10"/>
  <c r="AG107" i="10"/>
  <c r="I107" i="10"/>
  <c r="AH95" i="10"/>
  <c r="J95" i="10"/>
  <c r="AJ34" i="10"/>
  <c r="L34" i="10"/>
  <c r="I88" i="7"/>
  <c r="I105" i="7"/>
  <c r="AH155" i="10"/>
  <c r="J155" i="10"/>
  <c r="AI144" i="10"/>
  <c r="K144" i="10"/>
  <c r="L32" i="7"/>
  <c r="I162" i="7"/>
  <c r="J85" i="7"/>
  <c r="G17" i="7"/>
  <c r="I41" i="7"/>
  <c r="K98" i="7"/>
  <c r="G151" i="7"/>
  <c r="G126" i="10"/>
  <c r="AE126" i="10"/>
  <c r="AJ103" i="10"/>
  <c r="L103" i="10"/>
  <c r="J140" i="7"/>
  <c r="H144" i="7"/>
  <c r="K39" i="10"/>
  <c r="AI39" i="10"/>
  <c r="M187" i="11"/>
  <c r="AK187" i="11"/>
  <c r="L137" i="7"/>
  <c r="G67" i="7"/>
  <c r="AK164" i="10"/>
  <c r="M164" i="10"/>
  <c r="G26" i="10"/>
  <c r="AE26" i="10"/>
  <c r="H123" i="7"/>
  <c r="G155" i="7"/>
  <c r="J190" i="10"/>
  <c r="AH190" i="10"/>
  <c r="K146" i="7"/>
  <c r="H72" i="7"/>
  <c r="AK97" i="10"/>
  <c r="M97" i="10"/>
  <c r="H79" i="7"/>
  <c r="M171" i="7"/>
  <c r="AF80" i="10"/>
  <c r="H80" i="10"/>
  <c r="J121" i="7"/>
  <c r="I133" i="10"/>
  <c r="AG133" i="10"/>
  <c r="M23" i="7"/>
  <c r="I159" i="10"/>
  <c r="AG159" i="10"/>
  <c r="AK146" i="10"/>
  <c r="M146" i="10"/>
  <c r="H45" i="7"/>
  <c r="AI179" i="10"/>
  <c r="K179" i="10"/>
  <c r="I100" i="7"/>
  <c r="K175" i="7"/>
  <c r="K169" i="7"/>
  <c r="AJ155" i="10"/>
  <c r="L155" i="10"/>
  <c r="K92" i="10"/>
  <c r="AI92" i="10"/>
  <c r="K79" i="7"/>
  <c r="H62" i="12"/>
  <c r="J62" i="12" s="1"/>
  <c r="L62" i="12" s="1"/>
  <c r="AF62" i="12"/>
  <c r="H117" i="10"/>
  <c r="AF117" i="10"/>
  <c r="K138" i="7"/>
  <c r="M79" i="7"/>
  <c r="M169" i="7"/>
  <c r="AI114" i="10"/>
  <c r="K114" i="10"/>
  <c r="L27" i="7"/>
  <c r="K67" i="7"/>
  <c r="I108" i="7"/>
  <c r="AI138" i="10"/>
  <c r="K138" i="10"/>
  <c r="H108" i="7"/>
  <c r="L74" i="7"/>
  <c r="M27" i="7"/>
  <c r="AH124" i="10"/>
  <c r="J124" i="10"/>
  <c r="K73" i="7"/>
  <c r="J141" i="10"/>
  <c r="AH141" i="10"/>
  <c r="AF184" i="10"/>
  <c r="H184" i="10"/>
  <c r="AJ164" i="10"/>
  <c r="L164" i="10"/>
  <c r="AE149" i="10"/>
  <c r="G149" i="10"/>
  <c r="L97" i="10"/>
  <c r="AJ97" i="10"/>
  <c r="AJ144" i="10"/>
  <c r="L144" i="10"/>
  <c r="M164" i="14"/>
  <c r="AK164" i="14"/>
  <c r="K41" i="7"/>
  <c r="J9" i="10"/>
  <c r="AH9" i="10"/>
  <c r="H179" i="10"/>
  <c r="AF179" i="10"/>
  <c r="AJ10" i="13"/>
  <c r="L10" i="13"/>
  <c r="AH72" i="10"/>
  <c r="J72" i="10"/>
  <c r="H145" i="7"/>
  <c r="G31" i="7"/>
  <c r="K156" i="7"/>
  <c r="I8" i="7"/>
  <c r="AJ120" i="10"/>
  <c r="L120" i="10"/>
  <c r="J132" i="10"/>
  <c r="AH132" i="10"/>
  <c r="I11" i="7"/>
  <c r="H94" i="7"/>
  <c r="H137" i="7"/>
  <c r="I92" i="7"/>
  <c r="H122" i="7"/>
  <c r="I156" i="10"/>
  <c r="AG156" i="10"/>
  <c r="K86" i="7"/>
  <c r="AI10" i="10"/>
  <c r="K10" i="10"/>
  <c r="G95" i="7"/>
  <c r="M175" i="7"/>
  <c r="M177" i="10"/>
  <c r="AK177" i="10"/>
  <c r="L109" i="10"/>
  <c r="AJ109" i="10"/>
  <c r="J187" i="10"/>
  <c r="AH187" i="10"/>
  <c r="K29" i="7"/>
  <c r="J118" i="7"/>
  <c r="G14" i="7"/>
  <c r="J145" i="10"/>
  <c r="AH145" i="10"/>
  <c r="J46" i="7"/>
  <c r="M71" i="7"/>
  <c r="G77" i="7"/>
  <c r="H120" i="10"/>
  <c r="AF120" i="10"/>
  <c r="M45" i="7"/>
  <c r="H71" i="7"/>
  <c r="H144" i="10"/>
  <c r="AF144" i="10"/>
  <c r="H87" i="10"/>
  <c r="AF87" i="10"/>
  <c r="M62" i="10"/>
  <c r="AK62" i="10"/>
  <c r="G135" i="7"/>
  <c r="I47" i="11"/>
  <c r="AG47" i="11"/>
  <c r="G52" i="7"/>
  <c r="I15" i="7"/>
  <c r="H60" i="10"/>
  <c r="AF60" i="10"/>
  <c r="K90" i="7"/>
  <c r="AK156" i="10"/>
  <c r="M156" i="10"/>
  <c r="H96" i="7"/>
  <c r="K21" i="7"/>
  <c r="K166" i="7"/>
  <c r="M29" i="7"/>
  <c r="K37" i="10"/>
  <c r="AI37" i="10"/>
  <c r="M137" i="10"/>
  <c r="AK137" i="10"/>
  <c r="L166" i="7"/>
  <c r="K180" i="10"/>
  <c r="AI180" i="10"/>
  <c r="L119" i="7"/>
  <c r="AJ177" i="10"/>
  <c r="L177" i="10"/>
  <c r="AE232" i="13"/>
  <c r="G232" i="13"/>
  <c r="G25" i="10"/>
  <c r="AE25" i="10"/>
  <c r="G137" i="7"/>
  <c r="H92" i="7"/>
  <c r="K56" i="7"/>
  <c r="M14" i="7"/>
  <c r="G90" i="7"/>
  <c r="H32" i="7"/>
  <c r="AF176" i="10"/>
  <c r="H176" i="10"/>
  <c r="L180" i="10"/>
  <c r="AJ180" i="10"/>
  <c r="G34" i="7"/>
  <c r="K70" i="7"/>
  <c r="AI150" i="10"/>
  <c r="K150" i="10"/>
  <c r="K141" i="7"/>
  <c r="L129" i="10"/>
  <c r="AJ129" i="10"/>
  <c r="H136" i="10"/>
  <c r="AF136" i="10"/>
  <c r="H154" i="10"/>
  <c r="AF154" i="10"/>
  <c r="AI191" i="10"/>
  <c r="K191" i="10"/>
  <c r="G186" i="10"/>
  <c r="AE186" i="10"/>
  <c r="I172" i="7"/>
  <c r="AI53" i="10"/>
  <c r="K53" i="10"/>
  <c r="AK121" i="10"/>
  <c r="M121" i="10"/>
  <c r="AI158" i="10"/>
  <c r="K158" i="10"/>
  <c r="AG190" i="10"/>
  <c r="I190" i="10"/>
  <c r="L110" i="7"/>
  <c r="M123" i="10"/>
  <c r="AK123" i="10"/>
  <c r="G120" i="10"/>
  <c r="AE120" i="10"/>
  <c r="J126" i="7"/>
  <c r="H56" i="12"/>
  <c r="J56" i="12" s="1"/>
  <c r="L56" i="12" s="1"/>
  <c r="AF56" i="12"/>
  <c r="L155" i="7"/>
  <c r="K65" i="7"/>
  <c r="H160" i="7"/>
  <c r="K164" i="7"/>
  <c r="K185" i="10"/>
  <c r="AI185" i="10"/>
  <c r="K35" i="7"/>
  <c r="AI21" i="10"/>
  <c r="K21" i="10"/>
  <c r="G11" i="7"/>
  <c r="AJ11" i="10"/>
  <c r="L11" i="10"/>
  <c r="L9" i="10"/>
  <c r="AJ9" i="10"/>
  <c r="H16" i="7"/>
  <c r="L92" i="10"/>
  <c r="AJ92" i="10"/>
  <c r="AH25" i="10"/>
  <c r="J25" i="10"/>
  <c r="G169" i="7"/>
  <c r="H20" i="7"/>
  <c r="M130" i="10"/>
  <c r="AK130" i="10"/>
  <c r="H81" i="7"/>
  <c r="AK129" i="10"/>
  <c r="M129" i="10"/>
  <c r="G131" i="7"/>
  <c r="AH104" i="10"/>
  <c r="J104" i="10"/>
  <c r="M126" i="7"/>
  <c r="M102" i="7"/>
  <c r="J172" i="7"/>
  <c r="AE19" i="10"/>
  <c r="G19" i="10"/>
  <c r="AF62" i="10"/>
  <c r="H62" i="10"/>
  <c r="AI130" i="10"/>
  <c r="K130" i="10"/>
  <c r="L146" i="7"/>
  <c r="K96" i="10"/>
  <c r="AI96" i="10"/>
  <c r="AE43" i="10"/>
  <c r="G43" i="10"/>
  <c r="H106" i="7"/>
  <c r="H127" i="10"/>
  <c r="AF127" i="10"/>
  <c r="L29" i="7"/>
  <c r="J131" i="7"/>
  <c r="K123" i="7"/>
  <c r="G163" i="7"/>
  <c r="K10" i="7"/>
  <c r="J27" i="7"/>
  <c r="L67" i="7"/>
  <c r="M28" i="7"/>
  <c r="AJ169" i="10"/>
  <c r="L169" i="10"/>
  <c r="G72" i="7"/>
  <c r="J43" i="7"/>
  <c r="AI51" i="10"/>
  <c r="K51" i="10"/>
  <c r="G73" i="7"/>
  <c r="K170" i="7"/>
  <c r="G179" i="10"/>
  <c r="AE179" i="10"/>
  <c r="J21" i="7"/>
  <c r="AI103" i="10"/>
  <c r="K103" i="10"/>
  <c r="H113" i="7"/>
  <c r="AE161" i="10"/>
  <c r="G161" i="10"/>
  <c r="AE151" i="10"/>
  <c r="G151" i="10"/>
  <c r="AE18" i="10"/>
  <c r="G18" i="10"/>
  <c r="H172" i="7"/>
  <c r="K126" i="7"/>
  <c r="H99" i="7"/>
  <c r="AE189" i="10"/>
  <c r="G189" i="10"/>
  <c r="J99" i="7"/>
  <c r="G85" i="7"/>
  <c r="AE134" i="10"/>
  <c r="G134" i="10"/>
  <c r="L166" i="10"/>
  <c r="AJ166" i="10"/>
  <c r="M144" i="10"/>
  <c r="AK144" i="10"/>
  <c r="G105" i="7"/>
  <c r="AK47" i="10"/>
  <c r="M47" i="10"/>
  <c r="M123" i="7"/>
  <c r="J107" i="7"/>
  <c r="J97" i="10"/>
  <c r="AH97" i="10"/>
  <c r="I134" i="7"/>
  <c r="AF109" i="10"/>
  <c r="H109" i="10"/>
  <c r="J135" i="10"/>
  <c r="AH135" i="10"/>
  <c r="AG134" i="10"/>
  <c r="I134" i="10"/>
  <c r="M39" i="7"/>
  <c r="M172" i="7"/>
  <c r="K145" i="7"/>
  <c r="J159" i="10"/>
  <c r="AH159" i="10"/>
  <c r="AG56" i="10"/>
  <c r="I56" i="10"/>
  <c r="AF138" i="10"/>
  <c r="H138" i="10"/>
  <c r="I161" i="10"/>
  <c r="AG161" i="10"/>
  <c r="L182" i="10"/>
  <c r="AJ182" i="10"/>
  <c r="K18" i="7"/>
  <c r="AK120" i="10"/>
  <c r="M120" i="10"/>
  <c r="J157" i="7"/>
  <c r="J18" i="10"/>
  <c r="AH18" i="10"/>
  <c r="AK189" i="10"/>
  <c r="M189" i="10"/>
  <c r="H131" i="7"/>
  <c r="AI30" i="11"/>
  <c r="K30" i="11"/>
  <c r="G103" i="7"/>
  <c r="J120" i="7"/>
  <c r="AH173" i="10"/>
  <c r="J173" i="10"/>
  <c r="AK30" i="11"/>
  <c r="M30" i="11"/>
  <c r="AF159" i="10"/>
  <c r="H159" i="10"/>
  <c r="AG62" i="10"/>
  <c r="I62" i="10"/>
  <c r="H90" i="7"/>
  <c r="AG76" i="10"/>
  <c r="I76" i="10"/>
  <c r="G58" i="7"/>
  <c r="K28" i="10"/>
  <c r="AI28" i="10"/>
  <c r="I76" i="7"/>
  <c r="AJ200" i="11"/>
  <c r="L200" i="11"/>
  <c r="M72" i="10"/>
  <c r="AK72" i="10"/>
  <c r="J35" i="7"/>
  <c r="L78" i="7"/>
  <c r="M48" i="10"/>
  <c r="AK48" i="10"/>
  <c r="K113" i="7"/>
  <c r="AJ56" i="11"/>
  <c r="L56" i="11"/>
  <c r="I103" i="7"/>
  <c r="M21" i="7"/>
  <c r="M128" i="7"/>
  <c r="J72" i="7"/>
  <c r="H104" i="7"/>
  <c r="H99" i="10"/>
  <c r="AF99" i="10"/>
  <c r="I49" i="10"/>
  <c r="AG49" i="10"/>
  <c r="M136" i="7"/>
  <c r="I179" i="10"/>
  <c r="AG179" i="10"/>
  <c r="J96" i="7"/>
  <c r="G128" i="7"/>
  <c r="AH30" i="11"/>
  <c r="J30" i="11"/>
  <c r="G30" i="7"/>
  <c r="AK98" i="10"/>
  <c r="M98" i="10"/>
  <c r="I140" i="7"/>
  <c r="AH83" i="10"/>
  <c r="J83" i="10"/>
  <c r="I170" i="7"/>
  <c r="K76" i="7"/>
  <c r="AF188" i="13"/>
  <c r="H188" i="13"/>
  <c r="H124" i="10"/>
  <c r="AF124" i="10"/>
  <c r="AJ115" i="11"/>
  <c r="L115" i="11"/>
  <c r="L121" i="10"/>
  <c r="AJ121" i="10"/>
  <c r="AJ142" i="10"/>
  <c r="L142" i="10"/>
  <c r="I166" i="10"/>
  <c r="AG166" i="10"/>
  <c r="H123" i="10"/>
  <c r="AF123" i="10"/>
  <c r="H175" i="7"/>
  <c r="AF193" i="10"/>
  <c r="H193" i="10"/>
  <c r="AG148" i="10"/>
  <c r="I148" i="10"/>
  <c r="H146" i="7"/>
  <c r="AE140" i="10"/>
  <c r="G140" i="10"/>
  <c r="G71" i="7"/>
  <c r="I119" i="7"/>
  <c r="AE166" i="10"/>
  <c r="G166" i="10"/>
  <c r="AI153" i="10"/>
  <c r="K153" i="10"/>
  <c r="AI131" i="10"/>
  <c r="K131" i="10"/>
  <c r="G30" i="11"/>
  <c r="AE30" i="11"/>
  <c r="G93" i="7"/>
  <c r="L124" i="7"/>
  <c r="M77" i="7"/>
  <c r="M160" i="7"/>
  <c r="M97" i="7"/>
  <c r="AE22" i="10"/>
  <c r="G22" i="10"/>
  <c r="L107" i="7"/>
  <c r="K171" i="10"/>
  <c r="AI171" i="10"/>
  <c r="AE106" i="10"/>
  <c r="G106" i="10"/>
  <c r="J169" i="7"/>
  <c r="M107" i="10"/>
  <c r="AK107" i="10"/>
  <c r="K80" i="7"/>
  <c r="I142" i="10"/>
  <c r="AG142" i="10"/>
  <c r="G94" i="7"/>
  <c r="I149" i="10"/>
  <c r="AG149" i="10"/>
  <c r="AK101" i="10"/>
  <c r="M101" i="10"/>
  <c r="I27" i="7"/>
  <c r="I11" i="10"/>
  <c r="AG11" i="10"/>
  <c r="AK8" i="10"/>
  <c r="M8" i="10"/>
  <c r="G56" i="7"/>
  <c r="M45" i="10"/>
  <c r="AK45" i="10"/>
  <c r="L167" i="10"/>
  <c r="AJ167" i="10"/>
  <c r="G9" i="7"/>
  <c r="I126" i="10"/>
  <c r="AG126" i="10"/>
  <c r="L161" i="7"/>
  <c r="I198" i="10"/>
  <c r="AG198" i="10"/>
  <c r="AK57" i="10"/>
  <c r="M57" i="10"/>
  <c r="G109" i="7"/>
  <c r="AJ133" i="10"/>
  <c r="L133" i="10"/>
  <c r="L92" i="7"/>
  <c r="AI11" i="10"/>
  <c r="K11" i="10"/>
  <c r="AF187" i="10"/>
  <c r="H187" i="10"/>
  <c r="AH56" i="12"/>
  <c r="M175" i="10"/>
  <c r="AK175" i="10"/>
  <c r="M12" i="7"/>
  <c r="AG47" i="10"/>
  <c r="I47" i="10"/>
  <c r="H83" i="10"/>
  <c r="AF83" i="10"/>
  <c r="H101" i="10"/>
  <c r="AF101" i="10"/>
  <c r="I111" i="10"/>
  <c r="AG111" i="10"/>
  <c r="AI105" i="10"/>
  <c r="K105" i="10"/>
  <c r="I177" i="10"/>
  <c r="AG177" i="10"/>
  <c r="G125" i="7"/>
  <c r="J45" i="7"/>
  <c r="G32" i="7"/>
  <c r="M87" i="7"/>
  <c r="AH33" i="10"/>
  <c r="J33" i="10"/>
  <c r="L145" i="7"/>
  <c r="AF24" i="10"/>
  <c r="H24" i="10"/>
  <c r="I30" i="11"/>
  <c r="AG30" i="11"/>
  <c r="K107" i="7"/>
  <c r="K140" i="10"/>
  <c r="AI140" i="10"/>
  <c r="M149" i="7"/>
  <c r="G147" i="7"/>
  <c r="AH129" i="10"/>
  <c r="J129" i="10"/>
  <c r="I34" i="7"/>
  <c r="H55" i="10"/>
  <c r="AF55" i="10"/>
  <c r="H165" i="7"/>
  <c r="AI186" i="10"/>
  <c r="K186" i="10"/>
  <c r="AG170" i="10"/>
  <c r="I170" i="10"/>
  <c r="I128" i="7"/>
  <c r="AJ18" i="10"/>
  <c r="L18" i="10"/>
  <c r="AH177" i="10"/>
  <c r="J177" i="10"/>
  <c r="AI88" i="10"/>
  <c r="K88" i="10"/>
  <c r="J192" i="10"/>
  <c r="AH192" i="10"/>
  <c r="G117" i="7"/>
  <c r="G29" i="7"/>
  <c r="H140" i="7"/>
  <c r="L113" i="10"/>
  <c r="AJ113" i="10"/>
  <c r="J62" i="10"/>
  <c r="AH62" i="10"/>
  <c r="X190" i="13" a="1"/>
  <c r="T20" i="12" a="1"/>
  <c r="X219" i="12" a="1"/>
  <c r="Y30" i="13" a="1"/>
  <c r="V31" i="12" a="1"/>
  <c r="T15" i="12" a="1"/>
  <c r="Y29" i="12" a="1"/>
  <c r="Z223" i="12" a="1"/>
  <c r="Y163" i="13" a="1"/>
  <c r="W142" i="12" a="1"/>
  <c r="Y55" i="12" a="1"/>
  <c r="Y130" i="13" a="1"/>
  <c r="U202" i="12" a="1"/>
  <c r="U183" i="12" a="1"/>
  <c r="W183" i="12" a="1"/>
  <c r="U147" i="12" a="1"/>
  <c r="V55" i="12" a="1"/>
  <c r="X114" i="12" a="1"/>
  <c r="W58" i="12" a="1"/>
  <c r="U105" i="12" a="1"/>
  <c r="W192" i="12" a="1"/>
  <c r="T181" i="12" a="1"/>
  <c r="U120" i="12" a="1"/>
  <c r="T137" i="12" a="1"/>
  <c r="Y144" i="12" a="1"/>
  <c r="V133" i="12" a="1"/>
  <c r="U141" i="12" a="1"/>
  <c r="V178" i="12" a="1"/>
  <c r="T115" i="12" a="1"/>
  <c r="X146" i="12" a="1"/>
  <c r="X150" i="12" a="1"/>
  <c r="W130" i="12" a="1"/>
  <c r="Z173" i="12" a="1"/>
  <c r="Z181" i="12" a="1"/>
  <c r="X116" i="12" a="1"/>
  <c r="X173" i="12" a="1"/>
  <c r="U113" i="12" a="1"/>
  <c r="V177" i="12" a="1"/>
  <c r="X183" i="12" a="1"/>
  <c r="X140" i="12" a="1"/>
  <c r="V137" i="12" a="1"/>
  <c r="X196" i="12" a="1"/>
  <c r="Z158" i="12" a="1"/>
  <c r="U53" i="12" a="1"/>
  <c r="V205" i="12" a="1"/>
  <c r="X121" i="12" a="1"/>
  <c r="W136" i="12" a="1"/>
  <c r="U212" i="12" a="1"/>
  <c r="V112" i="12" a="1"/>
  <c r="U142" i="12" a="1"/>
  <c r="Y120" i="12" a="1"/>
  <c r="U137" i="12" a="1"/>
  <c r="Y196" i="12" a="1"/>
  <c r="U115" i="12" a="1"/>
  <c r="T30" i="13" a="1"/>
  <c r="Y156" i="12" a="1"/>
  <c r="U164" i="12" a="1"/>
  <c r="V20" i="9" a="1"/>
  <c r="V177" i="9" a="1"/>
  <c r="Y120" i="9" a="1"/>
  <c r="Y127" i="9" a="1"/>
  <c r="Z143" i="9" a="1"/>
  <c r="Y13" i="9" a="1"/>
  <c r="T59" i="9" a="1"/>
  <c r="U53" i="9" a="1"/>
  <c r="X160" i="9" a="1"/>
  <c r="V103" i="9" a="1"/>
  <c r="Z155" i="9" a="1"/>
  <c r="T177" i="9" a="1"/>
  <c r="Z103" i="9" a="1"/>
  <c r="V133" i="9" a="1"/>
  <c r="U75" i="9" a="1"/>
  <c r="W153" i="9" a="1"/>
  <c r="V155" i="9" a="1"/>
  <c r="W41" i="9" a="1"/>
  <c r="V61" i="9" a="1"/>
  <c r="X149" i="9" a="1"/>
  <c r="Z121" i="9" a="1"/>
  <c r="X87" i="9" a="1"/>
  <c r="T66" i="9" a="1"/>
  <c r="V114" i="9" a="1"/>
  <c r="W139" i="9" a="1"/>
  <c r="T130" i="9" a="1"/>
  <c r="W129" i="9" a="1"/>
  <c r="Y129" i="9" a="1"/>
  <c r="Y43" i="9" a="1"/>
  <c r="X109" i="9" a="1"/>
  <c r="T44" i="9" a="1"/>
  <c r="U37" i="9" a="1"/>
  <c r="Y126" i="9" a="1"/>
  <c r="V16" i="9" a="1"/>
  <c r="V71" i="9" a="1"/>
  <c r="U79" i="9" a="1"/>
  <c r="U174" i="9" a="1"/>
  <c r="T101" i="9" a="1"/>
  <c r="Z144" i="9" a="1"/>
  <c r="X96" i="9" a="1"/>
  <c r="W171" i="9" a="1"/>
  <c r="Y139" i="9" a="1"/>
  <c r="X128" i="9" a="1"/>
  <c r="Z66" i="9" a="1"/>
  <c r="X83" i="9" a="1"/>
  <c r="W75" i="9" a="1"/>
  <c r="U30" i="9" a="1"/>
  <c r="U51" i="9" a="1"/>
  <c r="U133" i="9" a="1"/>
  <c r="T87" i="9" a="1"/>
  <c r="W32" i="9" a="1"/>
  <c r="V22" i="9" a="1"/>
  <c r="T40" i="9" a="1"/>
  <c r="W143" i="9" a="1"/>
  <c r="T160" i="9" a="1"/>
  <c r="X175" i="9" a="1"/>
  <c r="Y152" i="9" a="1"/>
  <c r="T83" i="9" a="1"/>
  <c r="U101" i="9" a="1"/>
  <c r="X76" i="9" a="1"/>
  <c r="U18" i="9" a="1"/>
  <c r="Y32" i="9" a="1"/>
  <c r="Z31" i="9" a="1"/>
  <c r="V140" i="9" a="1"/>
  <c r="W164" i="9" a="1"/>
  <c r="Z102" i="9" a="1"/>
  <c r="Y25" i="9" a="1"/>
  <c r="Y80" i="9" a="1"/>
  <c r="Y10" i="14" a="1"/>
  <c r="T136" i="9" a="1"/>
  <c r="W23" i="9" a="1"/>
  <c r="Z50" i="9" a="1"/>
  <c r="T129" i="9" a="1"/>
  <c r="T99" i="9" a="1"/>
  <c r="W177" i="12" a="1"/>
  <c r="U200" i="12" a="1"/>
  <c r="U34" i="12" a="1"/>
  <c r="Z206" i="12" a="1"/>
  <c r="T160" i="12" a="1"/>
  <c r="Z149" i="12" a="1"/>
  <c r="U173" i="12" a="1"/>
  <c r="Z28" i="12" a="1"/>
  <c r="T186" i="12" a="1"/>
  <c r="U112" i="12" a="1"/>
  <c r="X226" i="12" a="1"/>
  <c r="X139" i="12" a="1"/>
  <c r="V113" i="12" a="1"/>
  <c r="V181" i="12" a="1"/>
  <c r="U15" i="12" a="1"/>
  <c r="V152" i="12" a="1"/>
  <c r="V105" i="12" a="1"/>
  <c r="Z218" i="12" a="1"/>
  <c r="T174" i="12" a="1"/>
  <c r="U168" i="12" a="1"/>
  <c r="U181" i="12" a="1"/>
  <c r="T220" i="12" a="1"/>
  <c r="Y114" i="13" a="1"/>
  <c r="Y133" i="12" a="1"/>
  <c r="W80" i="9" a="1"/>
  <c r="X157" i="9" a="1"/>
  <c r="W15" i="9" a="1"/>
  <c r="X36" i="9" a="1"/>
  <c r="Y19" i="9" a="1"/>
  <c r="X84" i="9" a="1"/>
  <c r="Y23" i="9" a="1"/>
  <c r="W113" i="9" a="1"/>
  <c r="V75" i="9" a="1"/>
  <c r="T131" i="9" a="1"/>
  <c r="W156" i="9" a="1"/>
  <c r="U9" i="9" a="1"/>
  <c r="U144" i="9" a="1"/>
  <c r="T127" i="9" a="1"/>
  <c r="Y134" i="9" a="1"/>
  <c r="U41" i="9" a="1"/>
  <c r="Z32" i="9" a="1"/>
  <c r="V111" i="9" a="1"/>
  <c r="X79" i="9" a="1"/>
  <c r="Z132" i="9" a="1"/>
  <c r="V190" i="12" a="1"/>
  <c r="W137" i="12" a="1"/>
  <c r="T34" i="12" a="1"/>
  <c r="Y59" i="12" a="1"/>
  <c r="W214" i="12" a="1"/>
  <c r="V119" i="12" a="1"/>
  <c r="V63" i="12" a="1"/>
  <c r="Y138" i="12" a="1"/>
  <c r="Z55" i="12" a="1"/>
  <c r="U51" i="12" a="1"/>
  <c r="Y200" i="12" a="1"/>
  <c r="V116" i="12" a="1"/>
  <c r="W128" i="12" a="1"/>
  <c r="Y198" i="12" a="1"/>
  <c r="X59" i="12" a="1"/>
  <c r="U213" i="12" a="1"/>
  <c r="T107" i="12" a="1"/>
  <c r="U47" i="12" a="1"/>
  <c r="Y116" i="12" a="1"/>
  <c r="V153" i="12" a="1"/>
  <c r="U208" i="12" a="1"/>
  <c r="X185" i="12" a="1"/>
  <c r="U128" i="12" a="1"/>
  <c r="V173" i="12" a="1"/>
  <c r="U31" i="12" a="1"/>
  <c r="Z119" i="9" a="1"/>
  <c r="X141" i="9" a="1"/>
  <c r="T109" i="9" a="1"/>
  <c r="U175" i="9" a="1"/>
  <c r="Y147" i="9" a="1"/>
  <c r="V171" i="9" a="1"/>
  <c r="X114" i="9" a="1"/>
  <c r="X136" i="9" a="1"/>
  <c r="T148" i="9" a="1"/>
  <c r="U216" i="12" a="1"/>
  <c r="T122" i="12" a="1"/>
  <c r="U180" i="12" a="1"/>
  <c r="W105" i="12" a="1"/>
  <c r="X110" i="12" a="1"/>
  <c r="Y122" i="12" a="1"/>
  <c r="W134" i="12" a="1"/>
  <c r="W126" i="12" a="1"/>
  <c r="U32" i="12" a="1"/>
  <c r="U195" i="12" a="1"/>
  <c r="V150" i="12" a="1"/>
  <c r="Z208" i="12" a="1"/>
  <c r="U198" i="12" a="1"/>
  <c r="V200" i="12" a="1"/>
  <c r="Z193" i="13" a="1"/>
  <c r="V214" i="12" a="1"/>
  <c r="Y170" i="12" a="1"/>
  <c r="X197" i="12" a="1"/>
  <c r="T30" i="12" a="1"/>
  <c r="X129" i="12" a="1"/>
  <c r="W182" i="12" a="1"/>
  <c r="Y140" i="12" a="1"/>
  <c r="X153" i="12" a="1"/>
  <c r="Y213" i="13" a="1"/>
  <c r="V30" i="13" a="1"/>
  <c r="U139" i="9" a="1"/>
  <c r="V14" i="9" a="1"/>
  <c r="V9" i="9" a="1"/>
  <c r="U32" i="9" a="1"/>
  <c r="U160" i="9" a="1"/>
  <c r="Z105" i="9" a="1"/>
  <c r="Z97" i="9" a="1"/>
  <c r="W151" i="9" a="1"/>
  <c r="X15" i="9" a="1"/>
  <c r="X95" i="9" a="1"/>
  <c r="Y84" i="9" a="1"/>
  <c r="T28" i="12" a="1"/>
  <c r="T155" i="12" a="1"/>
  <c r="W178" i="12" a="1"/>
  <c r="W19" i="12" a="1"/>
  <c r="U25" i="12" a="1"/>
  <c r="Z15" i="12" a="1"/>
  <c r="Z216" i="12" a="1"/>
  <c r="U176" i="12" a="1"/>
  <c r="X191" i="12" a="1"/>
  <c r="X160" i="12" a="1"/>
  <c r="Z119" i="12" a="1"/>
  <c r="Y155" i="12" a="1"/>
  <c r="X55" i="12" a="1"/>
  <c r="V158" i="12" a="1"/>
  <c r="Y219" i="12" a="1"/>
  <c r="Y123" i="12" a="1"/>
  <c r="V165" i="12" a="1"/>
  <c r="X135" i="12" a="1"/>
  <c r="X107" i="12" a="1"/>
  <c r="T146" i="12" a="1"/>
  <c r="T206" i="12" a="1"/>
  <c r="V140" i="12" a="1"/>
  <c r="W144" i="12" a="1"/>
  <c r="Y128" i="13" a="1"/>
  <c r="T55" i="12" a="1"/>
  <c r="V136" i="12" a="1"/>
  <c r="Y126" i="12" a="1"/>
  <c r="T63" i="12" a="1"/>
  <c r="W118" i="12" a="1"/>
  <c r="U155" i="12" a="1"/>
  <c r="U124" i="12" a="1"/>
  <c r="W116" i="12" a="1"/>
  <c r="X57" i="12" a="1"/>
  <c r="U59" i="12" a="1"/>
  <c r="X136" i="12" a="1"/>
  <c r="W191" i="12" a="1"/>
  <c r="X144" i="12" a="1"/>
  <c r="W122" i="12" a="1"/>
  <c r="T121" i="12" a="1"/>
  <c r="W208" i="12" a="1"/>
  <c r="V110" i="12" a="1"/>
  <c r="U52" i="12" a="1"/>
  <c r="Z178" i="12" a="1"/>
  <c r="X229" i="12" a="1"/>
  <c r="X212" i="12" a="1"/>
  <c r="Y223" i="12" a="1"/>
  <c r="T229" i="12" a="1"/>
  <c r="Z166" i="12" a="1"/>
  <c r="T132" i="12" a="1"/>
  <c r="V202" i="12" a="1"/>
  <c r="X134" i="12" a="1"/>
  <c r="Z10" i="12" a="1"/>
  <c r="U206" i="12" a="1"/>
  <c r="X216" i="12" a="1"/>
  <c r="T208" i="12" a="1"/>
  <c r="V188" i="12" a="1"/>
  <c r="V58" i="12" a="1"/>
  <c r="T29" i="12" a="1"/>
  <c r="X15" i="12" a="1"/>
  <c r="X218" i="12" a="1"/>
  <c r="W81" i="9" a="1"/>
  <c r="Z108" i="9" a="1"/>
  <c r="Z80" i="9" a="1"/>
  <c r="W154" i="9" a="1"/>
  <c r="U10" i="9" a="1"/>
  <c r="W100" i="9" a="1"/>
  <c r="W88" i="9" a="1"/>
  <c r="W20" i="9" a="1"/>
  <c r="V148" i="9" a="1"/>
  <c r="U162" i="9" a="1"/>
  <c r="Y87" i="9" a="1"/>
  <c r="V153" i="9" a="1"/>
  <c r="V25" i="9" a="1"/>
  <c r="X116" i="9" a="1"/>
  <c r="Y57" i="9" a="1"/>
  <c r="V95" i="9" a="1"/>
  <c r="Z71" i="9" a="1"/>
  <c r="X162" i="9" a="1"/>
  <c r="U44" i="9" a="1"/>
  <c r="Y159" i="9" a="1"/>
  <c r="Y86" i="9" a="1"/>
  <c r="Y116" i="9" a="1"/>
  <c r="Y39" i="9" a="1"/>
  <c r="W120" i="9" a="1"/>
  <c r="W45" i="9" a="1"/>
  <c r="W167" i="9" a="1"/>
  <c r="W11" i="9" a="1"/>
  <c r="V35" i="9" a="1"/>
  <c r="Y125" i="9" a="1"/>
  <c r="V104" i="9" a="1"/>
  <c r="W29" i="9" a="1"/>
  <c r="Z79" i="9" a="1"/>
  <c r="Y41" i="9" a="1"/>
  <c r="V40" i="9" a="1"/>
  <c r="U121" i="9" a="1"/>
  <c r="T128" i="9" a="1"/>
  <c r="Y28" i="9" a="1"/>
  <c r="Y89" i="9" a="1"/>
  <c r="Y14" i="9" a="1"/>
  <c r="X9" i="9" a="1"/>
  <c r="V51" i="9" a="1"/>
  <c r="W163" i="9" a="1"/>
  <c r="X150" i="9" a="1"/>
  <c r="Z109" i="9" a="1"/>
  <c r="W140" i="9" a="1"/>
  <c r="U124" i="9" a="1"/>
  <c r="Y109" i="9" a="1"/>
  <c r="X122" i="9" a="1"/>
  <c r="Z86" i="9" a="1"/>
  <c r="Y132" i="9" a="1"/>
  <c r="Y36" i="9" a="1"/>
  <c r="T73" i="9" a="1"/>
  <c r="U78" i="9" a="1"/>
  <c r="Z25" i="9" a="1"/>
  <c r="Z85" i="9" a="1"/>
  <c r="U113" i="9" a="1"/>
  <c r="T141" i="9" a="1"/>
  <c r="X61" i="9" a="1"/>
  <c r="X171" i="9" a="1"/>
  <c r="U178" i="9" a="1"/>
  <c r="X118" i="9" a="1"/>
  <c r="T34" i="9" a="1"/>
  <c r="X86" i="9" a="1"/>
  <c r="Z175" i="9" a="1"/>
  <c r="X138" i="9" a="1"/>
  <c r="X23" i="9" a="1"/>
  <c r="Y123" i="9" a="1"/>
  <c r="V178" i="9" a="1"/>
  <c r="V82" i="9" a="1"/>
  <c r="U197" i="12" a="1"/>
  <c r="Z57" i="9" a="1"/>
  <c r="W160" i="9" a="1"/>
  <c r="X124" i="9" a="1"/>
  <c r="U107" i="9" a="1"/>
  <c r="V59" i="9" a="1"/>
  <c r="V77" i="9" a="1"/>
  <c r="Y114" i="9" a="1"/>
  <c r="T46" i="9" a="1"/>
  <c r="X147" i="9" a="1"/>
  <c r="V89" i="9" a="1"/>
  <c r="W101" i="9" a="1"/>
  <c r="Z73" i="13" a="1"/>
  <c r="W40" i="9" a="1"/>
  <c r="V124" i="9" a="1"/>
  <c r="Y83" i="9" a="1"/>
  <c r="V78" i="9" a="1"/>
  <c r="Y154" i="9" a="1"/>
  <c r="U111" i="9" a="1"/>
  <c r="Y129" i="12" a="1"/>
  <c r="Y44" i="9" a="1"/>
  <c r="T106" i="9" a="1"/>
  <c r="V107" i="9" a="1"/>
  <c r="V118" i="9" a="1"/>
  <c r="U142" i="9" a="1"/>
  <c r="Z178" i="9" a="1"/>
  <c r="Y139" i="12" a="1"/>
  <c r="T40" i="12" a="1"/>
  <c r="X177" i="12" a="1"/>
  <c r="Z19" i="13" a="1"/>
  <c r="Z92" i="12" a="1"/>
  <c r="T170" i="12" a="1"/>
  <c r="Y110" i="12" a="1"/>
  <c r="W197" i="12" a="1"/>
  <c r="X186" i="12" a="1"/>
  <c r="Y158" i="12" a="1"/>
  <c r="V132" i="12" a="1"/>
  <c r="W61" i="12" a="1"/>
  <c r="Y24" i="13" a="1"/>
  <c r="U30" i="12" a="1"/>
  <c r="U123" i="12" a="1"/>
  <c r="T154" i="12" a="1"/>
  <c r="W220" i="12" a="1"/>
  <c r="Y73" i="13" a="1"/>
  <c r="Y186" i="12" a="1"/>
  <c r="Y48" i="12" a="1"/>
  <c r="Z34" i="12" a="1"/>
  <c r="W181" i="12" a="1"/>
  <c r="X48" i="12" a="1"/>
  <c r="T47" i="12" a="1"/>
  <c r="V129" i="12" a="1"/>
  <c r="T164" i="12" a="1"/>
  <c r="V144" i="12" a="1"/>
  <c r="Y211" i="13" a="1"/>
  <c r="W11" i="12" a="1"/>
  <c r="X200" i="12" a="1"/>
  <c r="Y178" i="12" a="1"/>
  <c r="U134" i="12" a="1"/>
  <c r="Z107" i="12" a="1"/>
  <c r="X178" i="12" a="1"/>
  <c r="Y224" i="13" a="1"/>
  <c r="Y229" i="12" a="1"/>
  <c r="Y51" i="12" a="1"/>
  <c r="V128" i="12" a="1"/>
  <c r="Y174" i="12" a="1"/>
  <c r="V32" i="12" a="1"/>
  <c r="U29" i="12" a="1"/>
  <c r="T183" i="12" a="1"/>
  <c r="X166" i="12" a="1"/>
  <c r="X220" i="12" a="1"/>
  <c r="Y185" i="12" a="1"/>
  <c r="X40" i="12" a="1"/>
  <c r="Y173" i="12" a="1"/>
  <c r="V53" i="12" a="1"/>
  <c r="Z196" i="13" a="1"/>
  <c r="Y128" i="12" a="1"/>
  <c r="Y210" i="12" a="1"/>
  <c r="X28" i="12" a="1"/>
  <c r="X120" i="12" a="1"/>
  <c r="Y213" i="12" a="1"/>
  <c r="V208" i="12" a="1"/>
  <c r="X198" i="12" a="1"/>
  <c r="V197" i="12" a="1"/>
  <c r="U102" i="9" a="1"/>
  <c r="Y164" i="9" a="1"/>
  <c r="T42" i="9" a="1"/>
  <c r="V120" i="9" a="1"/>
  <c r="T43" i="9" a="1"/>
  <c r="X63" i="9" a="1"/>
  <c r="X108" i="9" a="1"/>
  <c r="V175" i="9" a="1"/>
  <c r="W38" i="9" a="1"/>
  <c r="X35" i="9" a="1"/>
  <c r="Z173" i="9" a="1"/>
  <c r="U117" i="9" a="1"/>
  <c r="T151" i="9" a="1"/>
  <c r="U63" i="9" a="1"/>
  <c r="T25" i="9" a="1"/>
  <c r="T10" i="9" a="1"/>
  <c r="T174" i="9" a="1"/>
  <c r="Z63" i="9" a="1"/>
  <c r="W144" i="9" a="1"/>
  <c r="Y169" i="9" a="1"/>
  <c r="T122" i="9" a="1"/>
  <c r="X139" i="9" a="1"/>
  <c r="T102" i="9" a="1"/>
  <c r="X44" i="9" a="1"/>
  <c r="T93" i="9" a="1"/>
  <c r="T20" i="9" a="1"/>
  <c r="T31" i="9" a="1"/>
  <c r="V143" i="9" a="1"/>
  <c r="V36" i="9" a="1"/>
  <c r="X31" i="9" a="1"/>
  <c r="Z34" i="9" a="1"/>
  <c r="T51" i="9" a="1"/>
  <c r="Z75" i="9" a="1"/>
  <c r="T76" i="9" a="1"/>
  <c r="Z114" i="9" a="1"/>
  <c r="Y104" i="9" a="1"/>
  <c r="Z138" i="9" a="1"/>
  <c r="W22" i="9" a="1"/>
  <c r="U148" i="9" a="1"/>
  <c r="Z11" i="9" a="1"/>
  <c r="Y101" i="9" a="1"/>
  <c r="Y10" i="9" a="1"/>
  <c r="Y167" i="9" a="1"/>
  <c r="T50" i="9" a="1"/>
  <c r="Z152" i="9" a="1"/>
  <c r="Y105" i="9" a="1"/>
  <c r="U28" i="9" a="1"/>
  <c r="U34" i="9" a="1"/>
  <c r="Y172" i="9" a="1"/>
  <c r="V109" i="9" a="1"/>
  <c r="T153" i="9" a="1"/>
  <c r="X143" i="9" a="1"/>
  <c r="T113" i="9" a="1"/>
  <c r="Y111" i="9" a="1"/>
  <c r="X42" i="9" a="1"/>
  <c r="U233" i="14" a="1"/>
  <c r="V96" i="9" a="1"/>
  <c r="U100" i="9" a="1"/>
  <c r="Y78" i="9" a="1"/>
  <c r="Y15" i="9" a="1"/>
  <c r="X30" i="9" a="1"/>
  <c r="Y106" i="9" a="1"/>
  <c r="U83" i="9" a="1"/>
  <c r="Y160" i="9" a="1"/>
  <c r="V45" i="9" a="1"/>
  <c r="W107" i="9" a="1"/>
  <c r="Y34" i="9" a="1"/>
  <c r="V38" i="9" a="1"/>
  <c r="X32" i="9" a="1"/>
  <c r="Z16" i="9" a="1"/>
  <c r="W136" i="9" a="1"/>
  <c r="T110" i="9" a="1"/>
  <c r="Y112" i="9" a="1"/>
  <c r="T166" i="12" a="1"/>
  <c r="T31" i="12" a="1"/>
  <c r="W153" i="12" a="1"/>
  <c r="Y47" i="12" a="1"/>
  <c r="T116" i="9" a="1"/>
  <c r="X99" i="9" a="1"/>
  <c r="Z22" i="9" a="1"/>
  <c r="W173" i="9" a="1"/>
  <c r="X115" i="9" a="1"/>
  <c r="Z94" i="9" a="1"/>
  <c r="V98" i="9" a="1"/>
  <c r="X10" i="9" a="1"/>
  <c r="Y97" i="9" a="1"/>
  <c r="U139" i="12" a="1"/>
  <c r="T163" i="9" a="1"/>
  <c r="V87" i="9" a="1"/>
  <c r="T112" i="9" a="1"/>
  <c r="Z19" i="9" a="1"/>
  <c r="W35" i="9" a="1"/>
  <c r="Z18" i="9" a="1"/>
  <c r="U88" i="9" a="1"/>
  <c r="V113" i="9" a="1"/>
  <c r="X133" i="12" a="1"/>
  <c r="Z169" i="9" a="1"/>
  <c r="T156" i="9" a="1"/>
  <c r="X158" i="9" a="1"/>
  <c r="T166" i="9" a="1"/>
  <c r="T181" i="9" a="1"/>
  <c r="T79" i="9" a="1"/>
  <c r="V169" i="12" a="1"/>
  <c r="Y222" i="12" a="1"/>
  <c r="T136" i="12" a="1"/>
  <c r="T110" i="12" a="1"/>
  <c r="T156" i="12" a="1"/>
  <c r="T205" i="12" a="1"/>
  <c r="V146" i="12" a="1"/>
  <c r="T223" i="12" a="1"/>
  <c r="W20" i="12" a="1"/>
  <c r="T152" i="12" a="1"/>
  <c r="W60" i="12" a="1"/>
  <c r="V195" i="12" a="1"/>
  <c r="W30" i="12" a="1"/>
  <c r="V170" i="12" a="1"/>
  <c r="T197" i="12" a="1"/>
  <c r="Y124" i="12" a="1"/>
  <c r="X26" i="12" a="1"/>
  <c r="Z52" i="12" a="1"/>
  <c r="V28" i="12" a="1"/>
  <c r="U121" i="12" a="1"/>
  <c r="V219" i="12" a="1"/>
  <c r="Y107" i="12" a="1"/>
  <c r="X119" i="12" a="1"/>
  <c r="W164" i="12" a="1"/>
  <c r="Z31" i="12" a="1"/>
  <c r="T52" i="12" a="1"/>
  <c r="W139" i="12" a="1"/>
  <c r="U214" i="12" a="1"/>
  <c r="W157" i="12" a="1"/>
  <c r="V139" i="12" a="1"/>
  <c r="Y208" i="12" a="1"/>
  <c r="V107" i="12" a="1"/>
  <c r="W219" i="12" a="1"/>
  <c r="T198" i="12" a="1"/>
  <c r="V176" i="12" a="1"/>
  <c r="Z137" i="12" a="1"/>
  <c r="X11" i="12" a="1"/>
  <c r="Y188" i="12" a="1"/>
  <c r="V226" i="12" a="1"/>
  <c r="U229" i="12" a="1"/>
  <c r="Z115" i="12" a="1"/>
  <c r="W173" i="12" a="1"/>
  <c r="X132" i="12" a="1"/>
  <c r="W119" i="12" a="1"/>
  <c r="W168" i="12" a="1"/>
  <c r="T11" i="12" a="1"/>
  <c r="Z123" i="12" a="1"/>
  <c r="T59" i="12" a="1"/>
  <c r="Z29" i="12" a="1"/>
  <c r="Z191" i="12" a="1"/>
  <c r="W146" i="12" a="1"/>
  <c r="X176" i="12" a="1"/>
  <c r="Y15" i="12" a="1"/>
  <c r="T188" i="12" a="1"/>
  <c r="Z140" i="12" a="1"/>
  <c r="W30" i="13" a="1"/>
  <c r="T123" i="12" a="1"/>
  <c r="Y25" i="12" a="1"/>
  <c r="W92" i="9" a="1"/>
  <c r="U158" i="9" a="1"/>
  <c r="V117" i="9" a="1"/>
  <c r="T14" i="9" a="1"/>
  <c r="W96" i="9" a="1"/>
  <c r="Z112" i="9" a="1"/>
  <c r="U68" i="9" a="1"/>
  <c r="X38" i="9" a="1"/>
  <c r="T65" i="9" a="1"/>
  <c r="W134" i="9" a="1"/>
  <c r="W97" i="9" a="1"/>
  <c r="V34" i="9" a="1"/>
  <c r="V173" i="9" a="1"/>
  <c r="Z141" i="9" a="1"/>
  <c r="V125" i="9" a="1"/>
  <c r="Z163" i="9" a="1"/>
  <c r="Z8" i="9" a="1"/>
  <c r="Y29" i="9" a="1"/>
  <c r="Y178" i="9" a="1"/>
  <c r="V152" i="9" a="1"/>
  <c r="V31" i="9" a="1"/>
  <c r="V121" i="9" a="1"/>
  <c r="W82" i="9" a="1"/>
  <c r="W49" i="9" a="1"/>
  <c r="T118" i="9" a="1"/>
  <c r="Z61" i="9" a="1"/>
  <c r="T8" i="9" a="1"/>
  <c r="W109" i="9" a="1"/>
  <c r="U105" i="9" a="1"/>
  <c r="U122" i="9" a="1"/>
  <c r="T133" i="9" a="1"/>
  <c r="X94" i="9" a="1"/>
  <c r="W98" i="9" a="1"/>
  <c r="V10" i="9" a="1"/>
  <c r="V166" i="9" a="1"/>
  <c r="U14" i="9" a="1"/>
  <c r="X178" i="9" a="1"/>
  <c r="W57" i="9" a="1"/>
  <c r="X110" i="9" a="1"/>
  <c r="U13" i="9" a="1"/>
  <c r="W46" i="9" a="1"/>
  <c r="U103" i="9" a="1"/>
  <c r="V158" i="9" a="1"/>
  <c r="V102" i="9" a="1"/>
  <c r="Y45" i="9" a="1"/>
  <c r="T152" i="9" a="1"/>
  <c r="Y171" i="9" a="1"/>
  <c r="T47" i="9" a="1"/>
  <c r="V169" i="9" a="1"/>
  <c r="X130" i="9" a="1"/>
  <c r="T61" i="9" a="1"/>
  <c r="V147" i="9" a="1"/>
  <c r="X172" i="13" a="1"/>
  <c r="T119" i="9" a="1"/>
  <c r="X78" i="9" a="1"/>
  <c r="Z82" i="9" a="1"/>
  <c r="Z45" i="9" a="1"/>
  <c r="U91" i="9" a="1"/>
  <c r="V149" i="9" a="1"/>
  <c r="T81" i="9" a="1"/>
  <c r="W19" i="9" a="1"/>
  <c r="Y20" i="9" a="1"/>
  <c r="Z181" i="9" a="1"/>
  <c r="W104" i="9" a="1"/>
  <c r="T9" i="9" a="1"/>
  <c r="U116" i="12" a="1"/>
  <c r="Z49" i="9" a="1"/>
  <c r="Y157" i="9" a="1"/>
  <c r="T96" i="9" a="1"/>
  <c r="V42" i="12" a="1"/>
  <c r="T142" i="9" a="1"/>
  <c r="V42" i="9" a="1"/>
  <c r="X166" i="9" a="1"/>
  <c r="X80" i="9" a="1"/>
  <c r="T164" i="9" a="1"/>
  <c r="W178" i="9" a="1"/>
  <c r="T132" i="9" a="1"/>
  <c r="Z99" i="12" a="1"/>
  <c r="U55" i="12" a="1"/>
  <c r="V141" i="12" a="1"/>
  <c r="V223" i="12" a="1"/>
  <c r="Z133" i="12" a="1"/>
  <c r="V59" i="12" a="1"/>
  <c r="Y131" i="13" a="1"/>
  <c r="U178" i="12" a="1"/>
  <c r="X221" i="12" a="1"/>
  <c r="V114" i="12" a="1"/>
  <c r="U26" i="12" a="1"/>
  <c r="X31" i="12" a="1"/>
  <c r="Y45" i="12" a="1"/>
  <c r="Y163" i="12" a="1"/>
  <c r="W45" i="12" a="1"/>
  <c r="W210" i="12" a="1"/>
  <c r="X25" i="12" a="1"/>
  <c r="Z116" i="12" a="1"/>
  <c r="V191" i="12" a="1"/>
  <c r="V25" i="12" a="1"/>
  <c r="Y63" i="12" a="1"/>
  <c r="V182" i="12" a="1"/>
  <c r="W163" i="12" a="1"/>
  <c r="X20" i="12" a="1"/>
  <c r="Z47" i="13" a="1"/>
  <c r="X53" i="12" a="1"/>
  <c r="U48" i="12" a="1"/>
  <c r="V20" i="12" a="1"/>
  <c r="W53" i="12" a="1"/>
  <c r="V40" i="12" a="1"/>
  <c r="Y52" i="12" a="1"/>
  <c r="Z213" i="12" a="1"/>
  <c r="Y132" i="13" a="1"/>
  <c r="T130" i="12" a="1"/>
  <c r="Y226" i="12" a="1"/>
  <c r="T213" i="12" a="1"/>
  <c r="U226" i="12" a="1"/>
  <c r="U165" i="12" a="1"/>
  <c r="Z122" i="12" a="1"/>
  <c r="W47" i="12" a="1"/>
  <c r="V135" i="12" a="1"/>
  <c r="W196" i="12" a="1"/>
  <c r="W150" i="12" a="1"/>
  <c r="W200" i="12" a="1"/>
  <c r="Z43" i="13" a="1"/>
  <c r="T114" i="12" a="1"/>
  <c r="Y137" i="12" a="1"/>
  <c r="Y216" i="12" a="1"/>
  <c r="Z39" i="13" a="1"/>
  <c r="Y157" i="12" a="1"/>
  <c r="T32" i="12" a="1"/>
  <c r="W166" i="12" a="1"/>
  <c r="W169" i="12" a="1"/>
  <c r="Y152" i="12" a="1"/>
  <c r="Y112" i="12" a="1"/>
  <c r="T177" i="12" a="1"/>
  <c r="W25" i="12" a="1"/>
  <c r="Z114" i="12" a="1"/>
  <c r="Z124" i="12" a="1"/>
  <c r="Z205" i="12" a="1"/>
  <c r="Y88" i="9" a="1"/>
  <c r="W155" i="9" a="1"/>
  <c r="W162" i="9" a="1"/>
  <c r="V167" i="9" a="1"/>
  <c r="U8" i="9" a="1"/>
  <c r="Y166" i="9" a="1"/>
  <c r="Y91" i="9" a="1"/>
  <c r="V69" i="9" a="1"/>
  <c r="Z87" i="9" a="1"/>
  <c r="X16" i="9" a="1"/>
  <c r="V138" i="9" a="1"/>
  <c r="W76" i="9" a="1"/>
  <c r="V57" i="9" a="1"/>
  <c r="Y113" i="9" a="1"/>
  <c r="V79" i="9" a="1"/>
  <c r="X28" i="9" a="1"/>
  <c r="V126" i="9" a="1"/>
  <c r="X117" i="9" a="1"/>
  <c r="V73" i="9" a="1"/>
  <c r="W14" i="9" a="1"/>
  <c r="W105" i="9" a="1"/>
  <c r="Z91" i="9" a="1"/>
  <c r="V139" i="9" a="1"/>
  <c r="V91" i="9" a="1"/>
  <c r="W60" i="9" a="1"/>
  <c r="U106" i="9" a="1"/>
  <c r="U169" i="9" a="1"/>
  <c r="U154" i="9" a="1"/>
  <c r="Y40" i="9" a="1"/>
  <c r="W108" i="9" a="1"/>
  <c r="U62" i="9" a="1"/>
  <c r="U82" i="9" a="1"/>
  <c r="W131" i="9" a="1"/>
  <c r="T15" i="9" a="1"/>
  <c r="W132" i="9" a="1"/>
  <c r="X45" i="9" a="1"/>
  <c r="W121" i="9" a="1"/>
  <c r="Z174" i="9" a="1"/>
  <c r="T125" i="9" a="1"/>
  <c r="U86" i="9" a="1"/>
  <c r="U131" i="9" a="1"/>
  <c r="Y81" i="9" a="1"/>
  <c r="X125" i="9" a="1"/>
  <c r="T45" i="9" a="1"/>
  <c r="Y130" i="9" a="1"/>
  <c r="V100" i="9" a="1"/>
  <c r="W126" i="9" a="1"/>
  <c r="Z170" i="9" a="1"/>
  <c r="X40" i="9" a="1"/>
  <c r="U114" i="9" a="1"/>
  <c r="Y18" i="9" a="1"/>
  <c r="V157" i="9" a="1"/>
  <c r="U92" i="9" a="1"/>
  <c r="Z166" i="9" a="1"/>
  <c r="U11" i="9" a="1"/>
  <c r="Y107" i="9" a="1"/>
  <c r="W63" i="9" a="1"/>
  <c r="Y181" i="9" a="1"/>
  <c r="W157" i="9" a="1"/>
  <c r="W116" i="9" a="1"/>
  <c r="U163" i="9" a="1"/>
  <c r="W159" i="9" a="1"/>
  <c r="T138" i="9" a="1"/>
  <c r="Z150" i="9" a="1"/>
  <c r="U166" i="9" a="1"/>
  <c r="T90" i="9" a="1"/>
  <c r="T105" i="9" a="1"/>
  <c r="W168" i="9" a="1"/>
  <c r="W147" i="9" a="1"/>
  <c r="Z13" i="9" a="1"/>
  <c r="Z142" i="9" a="1"/>
  <c r="T176" i="12" a="1"/>
  <c r="Y40" i="12" a="1"/>
  <c r="U110" i="12" a="1"/>
  <c r="Z126" i="12" a="1"/>
  <c r="U130" i="12" a="1"/>
  <c r="W129" i="12" a="1"/>
  <c r="Y31" i="12" a="1"/>
  <c r="T135" i="12" a="1"/>
  <c r="T142" i="12" a="1"/>
  <c r="U49" i="12" a="1"/>
  <c r="X164" i="12" a="1"/>
  <c r="X118" i="12" a="1"/>
  <c r="Z138" i="12" a="1"/>
  <c r="U192" i="12" a="1"/>
  <c r="X181" i="12" a="1"/>
  <c r="T169" i="12" a="1"/>
  <c r="Z177" i="12" a="1"/>
  <c r="Y149" i="12" a="1"/>
  <c r="T150" i="12" a="1"/>
  <c r="Z113" i="12" a="1"/>
  <c r="Z118" i="12" a="1"/>
  <c r="V130" i="12" a="1"/>
  <c r="Y144" i="9" a="1"/>
  <c r="Y31" i="9" a="1"/>
  <c r="X137" i="9" a="1"/>
  <c r="X167" i="9" a="1"/>
  <c r="W142" i="9" a="1"/>
  <c r="W165" i="9" a="1"/>
  <c r="Y63" i="9" a="1"/>
  <c r="X105" i="9" a="1"/>
  <c r="W61" i="9" a="1"/>
  <c r="X132" i="9" a="1"/>
  <c r="X165" i="9" a="1"/>
  <c r="W93" i="9" a="1"/>
  <c r="X56" i="9" a="1"/>
  <c r="T171" i="9" a="1"/>
  <c r="V174" i="9" a="1"/>
  <c r="U138" i="9" a="1"/>
  <c r="X174" i="9" a="1"/>
  <c r="W50" i="9" a="1"/>
  <c r="T162" i="9" a="1"/>
  <c r="T11" i="9" a="1"/>
  <c r="Z127" i="9" a="1"/>
  <c r="T178" i="12" a="1"/>
  <c r="T139" i="12" a="1"/>
  <c r="T134" i="12" a="1"/>
  <c r="U160" i="12" a="1"/>
  <c r="U136" i="12" a="1"/>
  <c r="X29" i="12" a="1"/>
  <c r="T133" i="12" a="1"/>
  <c r="U40" i="12" a="1"/>
  <c r="W185" i="12" a="1"/>
  <c r="U63" i="12" a="1"/>
  <c r="U166" i="12" a="1"/>
  <c r="W154" i="12" a="1"/>
  <c r="X52" i="12" a="1"/>
  <c r="Y19" i="12" a="1"/>
  <c r="V168" i="12" a="1"/>
  <c r="V192" i="12" a="1"/>
  <c r="U129" i="12" a="1"/>
  <c r="T42" i="12" a="1"/>
  <c r="U220" i="12" a="1"/>
  <c r="Y42" i="12" a="1"/>
  <c r="X208" i="12" a="1"/>
  <c r="X45" i="12" a="1"/>
  <c r="T26" i="12" a="1"/>
  <c r="X34" i="12" a="1"/>
  <c r="Y193" i="12" a="1"/>
  <c r="Y8" i="9" a="1"/>
  <c r="T13" i="9" a="1"/>
  <c r="W99" i="9" a="1"/>
  <c r="V41" i="9" a="1"/>
  <c r="V112" i="9" a="1"/>
  <c r="V151" i="9" a="1"/>
  <c r="V23" i="9" a="1"/>
  <c r="U159" i="9" a="1"/>
  <c r="V128" i="9" a="1"/>
  <c r="Y59" i="9" a="1"/>
  <c r="T169" i="9" a="1"/>
  <c r="W166" i="9" a="1"/>
  <c r="W158" i="9" a="1"/>
  <c r="T157" i="9" a="1"/>
  <c r="X71" i="9" a="1"/>
  <c r="U210" i="12" a="1"/>
  <c r="Z128" i="12" a="1"/>
  <c r="X157" i="12" a="1"/>
  <c r="U188" i="12" a="1"/>
  <c r="V52" i="12" a="1"/>
  <c r="V166" i="12" a="1"/>
  <c r="Z19" i="12" a="1"/>
  <c r="X155" i="12" a="1"/>
  <c r="X112" i="12" a="1"/>
  <c r="Z158" i="13" a="1"/>
  <c r="Y114" i="12" a="1"/>
  <c r="Z221" i="12" a="1"/>
  <c r="U122" i="12" a="1"/>
  <c r="T124" i="12" a="1"/>
  <c r="W198" i="12" a="1"/>
  <c r="T153" i="12" a="1"/>
  <c r="T180" i="12" a="1"/>
  <c r="X51" i="12" a="1"/>
  <c r="X60" i="12" a="1"/>
  <c r="T202" i="12" a="1"/>
  <c r="X205" i="12" a="1"/>
  <c r="Y182" i="12" a="1"/>
  <c r="Z160" i="12" a="1"/>
  <c r="V221" i="12" a="1"/>
  <c r="W158" i="12" a="1"/>
  <c r="T165" i="12" a="1"/>
  <c r="V149" i="12" a="1"/>
  <c r="W117" i="9" a="1"/>
  <c r="W24" i="9" a="1"/>
  <c r="W79" i="9" a="1"/>
  <c r="T134" i="9" a="1"/>
  <c r="T120" i="9" a="1"/>
  <c r="X22" i="9" a="1"/>
  <c r="U165" i="9" a="1"/>
  <c r="U94" i="9" a="1"/>
  <c r="U119" i="9" a="1"/>
  <c r="X103" i="9" a="1"/>
  <c r="X163" i="9" a="1"/>
  <c r="V123" i="9" a="1"/>
  <c r="X137" i="12" a="1"/>
  <c r="Z130" i="12" a="1"/>
  <c r="Y195" i="12" a="1"/>
  <c r="U218" i="12" a="1"/>
  <c r="X202" i="12" a="1"/>
  <c r="V218" i="12" a="1"/>
  <c r="Z150" i="12" a="1"/>
  <c r="V216" i="12" a="1"/>
  <c r="W114" i="12" a="1"/>
  <c r="Y41" i="12" a="1"/>
  <c r="V19" i="12" a="1"/>
  <c r="V48" i="12" a="1"/>
  <c r="Z147" i="12" a="1"/>
  <c r="X174" i="12" a="1"/>
  <c r="Y90" i="13" a="1"/>
  <c r="Y160" i="12" a="1"/>
  <c r="Y20" i="12" a="1"/>
  <c r="W229" i="12" a="1"/>
  <c r="Z146" i="12" a="1"/>
  <c r="V212" i="12" a="1"/>
  <c r="Y150" i="12" a="1"/>
  <c r="T58" i="12" a="1"/>
  <c r="U58" i="12" a="1"/>
  <c r="T120" i="12" a="1"/>
  <c r="W165" i="12" a="1"/>
  <c r="W218" i="12" a="1"/>
  <c r="V160" i="12" a="1"/>
  <c r="U149" i="12" a="1"/>
  <c r="T158" i="12" a="1"/>
  <c r="U170" i="12" a="1"/>
  <c r="Z198" i="13" a="1"/>
  <c r="T173" i="12" a="1"/>
  <c r="V45" i="12" a="1"/>
  <c r="Y68" i="12" a="1"/>
  <c r="U185" i="12" a="1"/>
  <c r="Y181" i="12" a="1"/>
  <c r="Y100" i="12" a="1"/>
  <c r="V29" i="12" a="1"/>
  <c r="W57" i="12" a="1"/>
  <c r="T112" i="12" a="1"/>
  <c r="T119" i="12" a="1"/>
  <c r="Z155" i="13" a="1"/>
  <c r="X30" i="12" a="1"/>
  <c r="W34" i="12" a="1"/>
  <c r="X149" i="12" a="1"/>
  <c r="Y115" i="12" a="1"/>
  <c r="W221" i="12" a="1"/>
  <c r="Y191" i="12" a="1"/>
  <c r="U140" i="12" a="1"/>
  <c r="U159" i="12" a="1"/>
  <c r="Y105" i="12" a="1"/>
  <c r="T25" i="12" a="1"/>
  <c r="Z220" i="12" a="1"/>
  <c r="U146" i="12" a="1"/>
  <c r="V174" i="12" a="1"/>
  <c r="U118" i="12" a="1"/>
  <c r="W222" i="12" a="1"/>
  <c r="Z36" i="9" a="1"/>
  <c r="Z134" i="9" a="1"/>
  <c r="V163" i="9" a="1"/>
  <c r="Y176" i="9" a="1"/>
  <c r="Z171" i="9" a="1"/>
  <c r="U128" i="9" a="1"/>
  <c r="U132" i="9" a="1"/>
  <c r="Z43" i="9" a="1"/>
  <c r="V65" i="9" a="1"/>
  <c r="Z106" i="9" a="1"/>
  <c r="X19" i="9" a="1"/>
  <c r="U123" i="9" a="1"/>
  <c r="Z139" i="9" a="1"/>
  <c r="U45" i="9" a="1"/>
  <c r="V85" i="9" a="1"/>
  <c r="U84" i="9" a="1"/>
  <c r="V137" i="9" a="1"/>
  <c r="X168" i="9" a="1"/>
  <c r="W176" i="9" a="1"/>
  <c r="Y122" i="9" a="1"/>
  <c r="V29" i="9" a="1"/>
  <c r="W55" i="9" a="1"/>
  <c r="W169" i="9" a="1"/>
  <c r="T147" i="9" a="1"/>
  <c r="V86" i="9" a="1"/>
  <c r="Z125" i="9" a="1"/>
  <c r="Y103" i="9" a="1"/>
  <c r="W106" i="9" a="1"/>
  <c r="X51" i="9" a="1"/>
  <c r="X104" i="9" a="1"/>
  <c r="Z10" i="9" a="1"/>
  <c r="W34" i="9" a="1"/>
  <c r="W90" i="9" a="1"/>
  <c r="T149" i="9" a="1"/>
  <c r="W115" i="9" a="1"/>
  <c r="X102" i="9" a="1"/>
  <c r="X92" i="9" a="1"/>
  <c r="Z73" i="9" a="1"/>
  <c r="V80" i="9" a="1"/>
  <c r="V136" i="9" a="1"/>
  <c r="X134" i="9" a="1"/>
  <c r="W43" i="9" a="1"/>
  <c r="W77" i="9" a="1"/>
  <c r="W91" i="9" a="1"/>
  <c r="U85" i="9" a="1"/>
  <c r="Z30" i="9" a="1"/>
  <c r="V11" i="9" a="1"/>
  <c r="W122" i="9" a="1"/>
  <c r="T57" i="9" a="1"/>
  <c r="X173" i="9" a="1"/>
  <c r="T95" i="9" a="1"/>
  <c r="X148" i="9" a="1"/>
  <c r="W130" i="9" a="1"/>
  <c r="X39" i="9" a="1"/>
  <c r="Y153" i="9" a="1"/>
  <c r="X127" i="9" a="1"/>
  <c r="T78" i="9" a="1"/>
  <c r="U104" i="9" a="1"/>
  <c r="V108" i="9" a="1"/>
  <c r="U153" i="9" a="1"/>
  <c r="T114" i="9" a="1"/>
  <c r="T182" i="12" a="1"/>
  <c r="T138" i="12" a="1"/>
  <c r="Y130" i="12" a="1"/>
  <c r="X30" i="13" a="1"/>
  <c r="T41" i="9" a="1"/>
  <c r="T17" i="9" a="1"/>
  <c r="X43" i="9" a="1"/>
  <c r="X123" i="9" a="1"/>
  <c r="X11" i="9" a="1"/>
  <c r="Y93" i="9" a="1"/>
  <c r="T24" i="9" a="1"/>
  <c r="U164" i="9" a="1"/>
  <c r="Y95" i="9" a="1"/>
  <c r="T124" i="9" a="1"/>
  <c r="Y138" i="9" a="1"/>
  <c r="Z162" i="9" a="1"/>
  <c r="Y71" i="9" a="1"/>
  <c r="X129" i="9" a="1"/>
  <c r="T142" i="14" a="1"/>
  <c r="U172" i="9" a="1"/>
  <c r="Y162" i="9" a="1"/>
  <c r="X156" i="12" a="1"/>
  <c r="Z110" i="12" a="1"/>
  <c r="T126" i="12" a="1"/>
  <c r="X101" i="9" a="1"/>
  <c r="Z81" i="9" a="1"/>
  <c r="T23" i="9" a="1"/>
  <c r="W87" i="9" a="1"/>
  <c r="U19" i="9" a="1"/>
  <c r="V43" i="9" a="1"/>
  <c r="V159" i="9" a="1"/>
  <c r="X89" i="9" a="1"/>
  <c r="V141" i="9" a="1"/>
  <c r="Y38" i="9" a="1"/>
  <c r="X100" i="9" a="1"/>
  <c r="Y22" i="9" a="1"/>
  <c r="Z92" i="9" a="1"/>
  <c r="Y57" i="12" a="1"/>
  <c r="Z153" i="9" a="1"/>
  <c r="T117" i="9" a="1"/>
  <c r="Y158" i="9" a="1"/>
  <c r="W51" i="9" a="1"/>
  <c r="T91" i="9" a="1"/>
  <c r="X20" i="9" a="1"/>
  <c r="W78" i="9" a="1"/>
  <c r="V30" i="9" a="1"/>
  <c r="U147" i="9" a="1"/>
  <c r="Z120" i="12" a="1"/>
  <c r="W180" i="12" a="1"/>
  <c r="V120" i="12" a="1"/>
  <c r="T200" i="12" a="1"/>
  <c r="V222" i="12" a="1"/>
  <c r="W138" i="12" a="1"/>
  <c r="Z139" i="12" a="1"/>
  <c r="X113" i="12" a="1"/>
  <c r="U219" i="12" a="1"/>
  <c r="X130" i="12" a="1"/>
  <c r="X123" i="12" a="1"/>
  <c r="Z142" i="12" a="1"/>
  <c r="W176" i="12" a="1"/>
  <c r="V154" i="12" a="1"/>
  <c r="W55" i="12" a="1"/>
  <c r="T60" i="12" a="1"/>
  <c r="Y11" i="12" a="1"/>
  <c r="Z45" i="12" a="1"/>
  <c r="V51" i="12" a="1"/>
  <c r="V138" i="12" a="1"/>
  <c r="U157" i="12" a="1"/>
  <c r="U57" i="12" a="1"/>
  <c r="T219" i="12" a="1"/>
  <c r="Y118" i="12" a="1"/>
  <c r="X214" i="12" a="1"/>
  <c r="T57" i="12" a="1"/>
  <c r="Z156" i="12" a="1"/>
  <c r="X124" i="12" a="1"/>
  <c r="W123" i="12" a="1"/>
  <c r="X213" i="12" a="1"/>
  <c r="V155" i="12" a="1"/>
  <c r="X19" i="12" a="1"/>
  <c r="Z165" i="12" a="1"/>
  <c r="W156" i="12" a="1"/>
  <c r="T185" i="12" a="1"/>
  <c r="U119" i="12" a="1"/>
  <c r="V57" i="12" a="1"/>
  <c r="W223" i="12" a="1"/>
  <c r="Y183" i="12" a="1"/>
  <c r="Z200" i="13" a="1"/>
  <c r="X206" i="12" a="1"/>
  <c r="U28" i="12" a="1"/>
  <c r="V206" i="12" a="1"/>
  <c r="V26" i="12" a="1"/>
  <c r="Y61" i="12" a="1"/>
  <c r="V118" i="12" a="1"/>
  <c r="Z174" i="12" a="1"/>
  <c r="V156" i="12" a="1"/>
  <c r="Y113" i="12" a="1"/>
  <c r="Z68" i="12" a="1"/>
  <c r="T218" i="12" a="1"/>
  <c r="Z153" i="12" a="1"/>
  <c r="T157" i="12" a="1"/>
  <c r="W202" i="12" a="1"/>
  <c r="Y141" i="12" a="1"/>
  <c r="V15" i="12" a="1"/>
  <c r="X122" i="12" a="1"/>
  <c r="Z101" i="9" a="1"/>
  <c r="X18" i="9" a="1"/>
  <c r="Y177" i="9" a="1"/>
  <c r="X90" i="9" a="1"/>
  <c r="Z20" i="9" a="1"/>
  <c r="Y137" i="9" a="1"/>
  <c r="W10" i="9" a="1"/>
  <c r="W44" i="9" a="1"/>
  <c r="U140" i="9" a="1"/>
  <c r="U80" i="9" a="1"/>
  <c r="W83" i="9" a="1"/>
  <c r="T111" i="9" a="1"/>
  <c r="X154" i="9" a="1"/>
  <c r="X170" i="9" a="1"/>
  <c r="U125" i="9" a="1"/>
  <c r="X177" i="9" a="1"/>
  <c r="V144" i="9" a="1"/>
  <c r="W137" i="9" a="1"/>
  <c r="X106" i="9" a="1"/>
  <c r="T86" i="9" a="1"/>
  <c r="U150" i="9" a="1"/>
  <c r="W177" i="9" a="1"/>
  <c r="T168" i="9" a="1"/>
  <c r="U116" i="9" a="1"/>
  <c r="U71" i="9" a="1"/>
  <c r="X49" i="9" a="1"/>
  <c r="U171" i="9" a="1"/>
  <c r="W13" i="9" a="1"/>
  <c r="U108" i="9" a="1"/>
  <c r="Y79" i="9" a="1"/>
  <c r="Y163" i="9" a="1"/>
  <c r="Y76" i="9" a="1"/>
  <c r="X66" i="9" a="1"/>
  <c r="T39" i="9" a="1"/>
  <c r="W149" i="9" a="1"/>
  <c r="U157" i="9" a="1"/>
  <c r="X156" i="9" a="1"/>
  <c r="W138" i="9" a="1"/>
  <c r="V83" i="9" a="1"/>
  <c r="W73" i="9" a="1"/>
  <c r="U35" i="9" a="1"/>
  <c r="W94" i="9" a="1"/>
  <c r="V164" i="9" a="1"/>
  <c r="Z147" i="9" a="1"/>
  <c r="Z41" i="9" a="1"/>
  <c r="Y142" i="9" a="1"/>
  <c r="V101" i="9" a="1"/>
  <c r="V93" i="9" a="1"/>
  <c r="T19" i="9" a="1"/>
  <c r="U151" i="9" a="1"/>
  <c r="U127" i="9" a="1"/>
  <c r="Z177" i="9" a="1"/>
  <c r="U50" i="9" a="1"/>
  <c r="X85" i="9" a="1"/>
  <c r="Y30" i="9" a="1"/>
  <c r="U152" i="9" a="1"/>
  <c r="U99" i="9" a="1"/>
  <c r="T100" i="9" a="1"/>
  <c r="T16" i="9" a="1"/>
  <c r="U77" i="9" a="1"/>
  <c r="V17" i="9" a="1"/>
  <c r="T233" i="14" a="1"/>
  <c r="U36" i="9" a="1"/>
  <c r="T175" i="9" a="1"/>
  <c r="Z130" i="9" a="1"/>
  <c r="T170" i="9" a="1"/>
  <c r="W47" i="9" a="1"/>
  <c r="U118" i="9" a="1"/>
  <c r="U136" i="9" a="1"/>
  <c r="Z23" i="9" a="1"/>
  <c r="T98" i="9" a="1"/>
  <c r="Z9" i="9" a="1"/>
  <c r="U130" i="9" a="1"/>
  <c r="Y11" i="9" a="1"/>
  <c r="U25" i="9" a="1"/>
  <c r="W111" i="9" a="1"/>
  <c r="V116" i="9" a="1"/>
  <c r="T94" i="9" a="1"/>
  <c r="V81" i="9" a="1"/>
  <c r="Y50" i="9" a="1"/>
  <c r="U142" i="14" a="1"/>
  <c r="U156" i="9" a="1"/>
  <c r="X47" i="9" a="1"/>
  <c r="U98" i="9" a="1"/>
  <c r="T29" i="9" a="1"/>
  <c r="V18" i="9" a="1"/>
  <c r="Z137" i="9" a="1"/>
  <c r="V94" i="9" a="1"/>
  <c r="T18" i="9" a="1"/>
  <c r="U52" i="9" a="1"/>
  <c r="X34" i="9" a="1"/>
  <c r="Y119" i="9" a="1"/>
  <c r="U93" i="9" a="1"/>
  <c r="V154" i="9" a="1"/>
  <c r="Y49" i="9" a="1"/>
  <c r="V129" i="9" a="1"/>
  <c r="U134" i="9" a="1"/>
  <c r="T144" i="9" a="1"/>
  <c r="V156" i="9" a="1"/>
  <c r="Y82" i="9" a="1"/>
  <c r="V172" i="9" a="1"/>
  <c r="V15" i="9" a="1"/>
  <c r="U143" i="9" a="1"/>
  <c r="U95" i="9" a="1"/>
  <c r="Y146" i="12" a="1"/>
  <c r="U31" i="9" a="1"/>
  <c r="V76" i="9" a="1"/>
  <c r="X29" i="9" a="1"/>
  <c r="V47" i="9" a="1"/>
  <c r="U176" i="9" a="1"/>
  <c r="X97" i="9" a="1"/>
  <c r="Z15" i="9" a="1"/>
  <c r="W127" i="9" a="1"/>
  <c r="T147" i="12" a="1"/>
  <c r="Z104" i="9" a="1"/>
  <c r="V150" i="9" a="1"/>
  <c r="U89" i="9" a="1"/>
  <c r="W28" i="9" a="1"/>
  <c r="V105" i="9" a="1"/>
  <c r="X82" i="9" a="1"/>
  <c r="Y221" i="12" a="1"/>
  <c r="V30" i="12" a="1"/>
  <c r="W48" i="12" a="1"/>
  <c r="W31" i="12" a="1"/>
  <c r="X152" i="12" a="1"/>
  <c r="X141" i="12" a="1"/>
  <c r="X223" i="12" a="1"/>
  <c r="Z188" i="12" a="1"/>
  <c r="Z112" i="12" a="1"/>
  <c r="X222" i="12" a="1"/>
  <c r="Y154" i="13" a="1"/>
  <c r="W188" i="12" a="1"/>
  <c r="Y164" i="12" a="1"/>
  <c r="Z209" i="13" a="1"/>
  <c r="V11" i="12" a="1"/>
  <c r="W107" i="12" a="1"/>
  <c r="Z105" i="12" a="1"/>
  <c r="V210" i="12" a="1"/>
  <c r="Y166" i="12" a="1"/>
  <c r="T116" i="12" a="1"/>
  <c r="T168" i="12" a="1"/>
  <c r="V123" i="12" a="1"/>
  <c r="V198" i="12" a="1"/>
  <c r="V60" i="12" a="1"/>
  <c r="U169" i="12" a="1"/>
  <c r="X128" i="12" a="1"/>
  <c r="Z232" i="13" a="1"/>
  <c r="T192" i="12" a="1"/>
  <c r="Y28" i="13" a="1"/>
  <c r="T129" i="12" a="1"/>
  <c r="U152" i="12" a="1"/>
  <c r="W174" i="12" a="1"/>
  <c r="W115" i="12" a="1"/>
  <c r="U107" i="12" a="1"/>
  <c r="U11" i="12" a="1"/>
  <c r="Y34" i="12" a="1"/>
  <c r="Y58" i="12" a="1"/>
  <c r="T41" i="12" a="1"/>
  <c r="U196" i="12" a="1"/>
  <c r="T113" i="12" a="1"/>
  <c r="Y147" i="12" a="1"/>
  <c r="T53" i="12" a="1"/>
  <c r="T141" i="12" a="1"/>
  <c r="W120" i="12" a="1"/>
  <c r="W59" i="12" a="1"/>
  <c r="V124" i="12" a="1"/>
  <c r="V186" i="12" a="1"/>
  <c r="Y168" i="12" a="1"/>
  <c r="V45" i="13" a="1"/>
  <c r="X61" i="12" a="1"/>
  <c r="Z152" i="12" a="1"/>
  <c r="Z168" i="12" a="1"/>
  <c r="Z30" i="13" a="1"/>
  <c r="U144" i="12" a="1"/>
  <c r="Z11" i="12" a="1"/>
  <c r="W170" i="9" a="1"/>
  <c r="X107" i="9" a="1"/>
  <c r="T103" i="9" a="1"/>
  <c r="Z116" i="9" a="1"/>
  <c r="V142" i="9" a="1"/>
  <c r="T52" i="9" a="1"/>
  <c r="Y61" i="9" a="1"/>
  <c r="V50" i="9" a="1"/>
  <c r="T84" i="9" a="1"/>
  <c r="V46" i="9" a="1"/>
  <c r="Y47" i="9" a="1"/>
  <c r="Z148" i="9" a="1"/>
  <c r="W86" i="9" a="1"/>
  <c r="T167" i="9" a="1"/>
  <c r="U155" i="9" a="1"/>
  <c r="V19" i="9" a="1"/>
  <c r="Z78" i="9" a="1"/>
  <c r="Y75" i="9" a="1"/>
  <c r="W102" i="9" a="1"/>
  <c r="W17" i="9" a="1"/>
  <c r="Y141" i="9" a="1"/>
  <c r="T22" i="9" a="1"/>
  <c r="U115" i="9" a="1"/>
  <c r="V90" i="9" a="1"/>
  <c r="T176" i="9" a="1"/>
  <c r="W59" i="9" a="1"/>
  <c r="T107" i="9" a="1"/>
  <c r="T150" i="9" a="1"/>
  <c r="V21" i="9" a="1"/>
  <c r="Z47" i="9" a="1"/>
  <c r="W103" i="9" a="1"/>
  <c r="W95" i="9" a="1"/>
  <c r="W31" i="9" a="1"/>
  <c r="X41" i="9" a="1"/>
  <c r="U61" i="9" a="1"/>
  <c r="Z59" i="9" a="1"/>
  <c r="W21" i="9" a="1"/>
  <c r="X126" i="9" a="1"/>
  <c r="T104" i="9" a="1"/>
  <c r="U76" i="9" a="1"/>
  <c r="W42" i="9" a="1"/>
  <c r="V127" i="9" a="1"/>
  <c r="T115" i="9" a="1"/>
  <c r="V170" i="9" a="1"/>
  <c r="Z95" i="9" a="1"/>
  <c r="Y174" i="9" a="1"/>
  <c r="Z42" i="9" a="1"/>
  <c r="V122" i="9" a="1"/>
  <c r="W150" i="9" a="1"/>
  <c r="V84" i="9" a="1"/>
  <c r="T82" i="9" a="1"/>
  <c r="T155" i="9" a="1"/>
  <c r="Z149" i="9" a="1"/>
  <c r="T85" i="9" a="1"/>
  <c r="X21" i="9" a="1"/>
  <c r="X93" i="9" a="1"/>
  <c r="W72" i="9" a="1"/>
  <c r="Z128" i="9" a="1"/>
  <c r="Y118" i="9" a="1"/>
  <c r="T49" i="9" a="1"/>
  <c r="V130" i="9" a="1"/>
  <c r="X25" i="9" a="1"/>
  <c r="T173" i="9" a="1"/>
  <c r="Z107" i="9" a="1"/>
  <c r="Z44" i="9" a="1"/>
  <c r="T77" i="9" a="1"/>
  <c r="T36" i="9" a="1"/>
  <c r="T121" i="9" a="1"/>
  <c r="W216" i="12" a="1"/>
  <c r="W213" i="12" a="1"/>
  <c r="Z219" i="13" a="1"/>
  <c r="W140" i="12" a="1"/>
  <c r="X163" i="12" a="1"/>
  <c r="T210" i="12" a="1"/>
  <c r="U126" i="12" a="1"/>
  <c r="V147" i="12" a="1"/>
  <c r="W160" i="12" a="1"/>
  <c r="V220" i="12" a="1"/>
  <c r="Y206" i="12" a="1"/>
  <c r="V196" i="12" a="1"/>
  <c r="Z61" i="12" a="1"/>
  <c r="T222" i="12" a="1"/>
  <c r="Z59" i="12" a="1"/>
  <c r="V41" i="12" a="1"/>
  <c r="W28" i="12" a="1"/>
  <c r="W32" i="12" a="1"/>
  <c r="T128" i="12" a="1"/>
  <c r="W63" i="12" a="1"/>
  <c r="T216" i="12" a="1"/>
  <c r="W159" i="12" a="1"/>
  <c r="Z196" i="12" a="1"/>
  <c r="U30" i="13" a="1"/>
  <c r="W149" i="12" a="1"/>
  <c r="X182" i="12" a="1"/>
  <c r="T19" i="12" a="1"/>
  <c r="U41" i="12" a="1"/>
  <c r="Z25" i="12" a="1"/>
  <c r="T144" i="12" a="1"/>
  <c r="Y218" i="12" a="1"/>
  <c r="T195" i="12" a="1"/>
  <c r="U174" i="12" a="1"/>
  <c r="U158" i="12" a="1"/>
  <c r="T190" i="12" a="1"/>
  <c r="Z163" i="12" a="1"/>
  <c r="W29" i="12" a="1"/>
  <c r="X195" i="12" a="1"/>
  <c r="U132" i="12" a="1"/>
  <c r="Y205" i="12" a="1"/>
  <c r="Z185" i="12" a="1"/>
  <c r="Y92" i="12" a="1"/>
  <c r="W62" i="13" a="1"/>
  <c r="U205" i="12" a="1"/>
  <c r="U133" i="12" a="1"/>
  <c r="W51" i="12" a="1"/>
  <c r="W132" i="12" a="1"/>
  <c r="W110" i="12" a="1"/>
  <c r="Z170" i="12" a="1"/>
  <c r="W112" i="12" a="1"/>
  <c r="Z183" i="12" a="1"/>
  <c r="Z141" i="12" a="1"/>
  <c r="W121" i="12" a="1"/>
  <c r="W113" i="12" a="1"/>
  <c r="U186" i="12" a="1"/>
  <c r="U223" i="12" a="1"/>
  <c r="Z53" i="12" a="1"/>
  <c r="W41" i="12" a="1"/>
  <c r="T21" i="9" a="1"/>
  <c r="V131" i="9" a="1"/>
  <c r="V162" i="9" a="1"/>
  <c r="X155" i="9" a="1"/>
  <c r="U17" i="9" a="1"/>
  <c r="Z39" i="9" a="1"/>
  <c r="W8" i="9" a="1"/>
  <c r="U66" i="9" a="1"/>
  <c r="V165" i="9" a="1"/>
  <c r="V24" i="9" a="1"/>
  <c r="V119" i="9" a="1"/>
  <c r="T80" i="9" a="1"/>
  <c r="Y155" i="9" a="1"/>
  <c r="W16" i="9" a="1"/>
  <c r="X8" i="9" a="1"/>
  <c r="U173" i="9" a="1"/>
  <c r="U42" i="9" a="1"/>
  <c r="U39" i="9" a="1"/>
  <c r="V39" i="9" a="1"/>
  <c r="Z129" i="9" a="1"/>
  <c r="V110" i="9" a="1"/>
  <c r="T35" i="9" a="1"/>
  <c r="V176" i="9" a="1"/>
  <c r="V115" i="12" a="1"/>
  <c r="W119" i="9" a="1"/>
  <c r="V28" i="9" a="1"/>
  <c r="U15" i="9" a="1"/>
  <c r="W110" i="9" a="1"/>
  <c r="U29" i="9" a="1"/>
  <c r="U57" i="9" a="1"/>
  <c r="Z156" i="9" a="1"/>
  <c r="U156" i="12" a="1"/>
  <c r="W128" i="9" a="1"/>
  <c r="V115" i="9" a="1"/>
  <c r="W89" i="9" a="1"/>
  <c r="X159" i="9" a="1"/>
  <c r="T37" i="9" a="1"/>
  <c r="V97" i="9" a="1"/>
  <c r="W175" i="9" a="1"/>
  <c r="Y153" i="12" a="1"/>
  <c r="W40" i="12" a="1"/>
  <c r="X147" i="12" a="1"/>
  <c r="W195" i="12" a="1"/>
  <c r="Z143" i="12" a="1"/>
  <c r="U138" i="12" a="1"/>
  <c r="X63" i="12" a="1"/>
  <c r="T163" i="12" a="1"/>
  <c r="V213" i="12" a="1"/>
  <c r="V159" i="12" a="1"/>
  <c r="X188" i="12" a="1"/>
  <c r="T45" i="12" a="1"/>
  <c r="T196" i="12" a="1"/>
  <c r="W206" i="12" a="1"/>
  <c r="U135" i="12" a="1"/>
  <c r="Z164" i="12" a="1"/>
  <c r="T226" i="12" a="1"/>
  <c r="Y143" i="12" a="1"/>
  <c r="T212" i="12" a="1"/>
  <c r="W124" i="12" a="1"/>
  <c r="W135" i="12" a="1"/>
  <c r="T214" i="12" a="1"/>
  <c r="Y232" i="13" a="1"/>
  <c r="Y119" i="12" a="1"/>
  <c r="Y53" i="12" a="1"/>
  <c r="Y165" i="12" a="1"/>
  <c r="U114" i="12" a="1"/>
  <c r="Y202" i="12" a="1"/>
  <c r="V122" i="12" a="1"/>
  <c r="U42" i="12" a="1"/>
  <c r="X47" i="12" a="1"/>
  <c r="Z186" i="12" a="1"/>
  <c r="U221" i="12" a="1"/>
  <c r="U191" i="12" a="1"/>
  <c r="X41" i="12" a="1"/>
  <c r="U178" i="13" a="1"/>
  <c r="U45" i="12" a="1"/>
  <c r="Y142" i="12" a="1"/>
  <c r="Z38" i="13" a="1"/>
  <c r="V163" i="12" a="1"/>
  <c r="Z129" i="12" a="1"/>
  <c r="Z229" i="13" a="1"/>
  <c r="Z94" i="13" a="1"/>
  <c r="V47" i="12" a="1"/>
  <c r="W189" i="13" a="1"/>
  <c r="X142" i="12" a="1"/>
  <c r="Z222" i="12" a="1"/>
  <c r="Y28" i="12" a="1"/>
  <c r="T159" i="12" a="1"/>
  <c r="X168" i="12" a="1"/>
  <c r="X105" i="12" a="1"/>
  <c r="W155" i="12" a="1"/>
  <c r="X210" i="12" a="1"/>
  <c r="Z144" i="12" a="1"/>
  <c r="T51" i="12" a="1"/>
  <c r="V157" i="12" a="1"/>
  <c r="Z57" i="12" a="1"/>
  <c r="X180" i="12" a="1"/>
  <c r="V229" i="12" a="1"/>
  <c r="X165" i="12" a="1"/>
  <c r="U96" i="9" a="1"/>
  <c r="Z84" i="9" a="1"/>
  <c r="V13" i="9" a="1"/>
  <c r="V44" i="9" a="1"/>
  <c r="T165" i="9" a="1"/>
  <c r="X121" i="9" a="1"/>
  <c r="W141" i="9" a="1"/>
  <c r="Y85" i="9" a="1"/>
  <c r="U24" i="9" a="1"/>
  <c r="Y35" i="9" a="1"/>
  <c r="V181" i="9" a="1"/>
  <c r="Y16" i="9" a="1"/>
  <c r="T126" i="9" a="1"/>
  <c r="V168" i="9" a="1"/>
  <c r="Y92" i="9" a="1"/>
  <c r="Y66" i="9" a="1"/>
  <c r="Y42" i="9" a="1"/>
  <c r="Z88" i="9" a="1"/>
  <c r="W123" i="9" a="1"/>
  <c r="X164" i="9" a="1"/>
  <c r="U81" i="9" a="1"/>
  <c r="X172" i="9" a="1"/>
  <c r="Y175" i="9" a="1"/>
  <c r="U47" i="9" a="1"/>
  <c r="Z40" i="9" a="1"/>
  <c r="Y94" i="9" a="1"/>
  <c r="Y77" i="9" a="1"/>
  <c r="W148" i="9" a="1"/>
  <c r="Z90" i="9" a="1"/>
  <c r="T75" i="9" a="1"/>
  <c r="Z165" i="9" a="1"/>
  <c r="T139" i="9" a="1"/>
  <c r="Z160" i="9" a="1"/>
  <c r="U141" i="9" a="1"/>
  <c r="X17" i="9" a="1"/>
  <c r="X88" i="9" a="1"/>
  <c r="X140" i="9" a="1"/>
  <c r="X111" i="9" a="1"/>
  <c r="X113" i="9" a="1"/>
  <c r="U16" i="9" a="1"/>
  <c r="V63" i="9" a="1"/>
  <c r="U38" i="9" a="1"/>
  <c r="X142" i="9" a="1"/>
  <c r="Z111" i="9" a="1"/>
  <c r="W133" i="9" a="1"/>
  <c r="Y102" i="9" a="1"/>
  <c r="U43" i="9" a="1"/>
  <c r="T123" i="9" a="1"/>
  <c r="X46" i="9" a="1"/>
  <c r="W181" i="9" a="1"/>
  <c r="X13" i="9" a="1"/>
  <c r="T97" i="9" a="1"/>
  <c r="U49" i="9" a="1"/>
  <c r="W9" i="9" a="1"/>
  <c r="Y165" i="9" a="1"/>
  <c r="T89" i="9" a="1"/>
  <c r="U149" i="9" a="1"/>
  <c r="X14" i="9" a="1"/>
  <c r="T159" i="9" a="1"/>
  <c r="V99" i="9" a="1"/>
  <c r="Z126" i="9" a="1"/>
  <c r="V92" i="9" a="1"/>
  <c r="Y121" i="9" a="1"/>
  <c r="W172" i="9" a="1"/>
  <c r="Z158" i="9" a="1"/>
  <c r="U73" i="9" a="1"/>
  <c r="T38" i="9" a="1"/>
  <c r="W124" i="9" a="1"/>
  <c r="T154" i="9" a="1"/>
  <c r="V132" i="9" a="1"/>
  <c r="W84" i="9" a="1"/>
  <c r="U20" i="9" a="1"/>
  <c r="X120" i="9" a="1"/>
  <c r="T88" i="9" a="1"/>
  <c r="Z110" i="9" a="1"/>
  <c r="U137" i="9" a="1"/>
  <c r="T158" i="9" a="1"/>
  <c r="X153" i="9" a="1"/>
  <c r="X144" i="9" a="1"/>
  <c r="V8" i="9" a="1"/>
  <c r="Z77" i="9" a="1"/>
  <c r="Y173" i="9" a="1"/>
  <c r="Y115" i="9" a="1"/>
  <c r="Y73" i="9" a="1"/>
  <c r="X152" i="9" a="1"/>
  <c r="U109" i="9" a="1"/>
  <c r="U181" i="9" a="1"/>
  <c r="Y168" i="9" a="1"/>
  <c r="T178" i="9" a="1"/>
  <c r="T28" i="9" a="1"/>
  <c r="W66" i="9" a="1"/>
  <c r="T71" i="9" a="1"/>
  <c r="X73" i="9" a="1"/>
  <c r="V134" i="12" a="1"/>
  <c r="W54" i="9" a="1"/>
  <c r="T172" i="9" a="1"/>
  <c r="V160" i="9" a="1"/>
  <c r="V88" i="9" a="1"/>
  <c r="T32" i="9" a="1"/>
  <c r="W42" i="12" a="1"/>
  <c r="Z89" i="9" a="1"/>
  <c r="W18" i="9" a="1"/>
  <c r="W71" i="9" a="1"/>
  <c r="Y150" i="9" a="1"/>
  <c r="W85" i="9" a="1"/>
  <c r="X77" i="9" a="1"/>
  <c r="X169" i="9" a="1"/>
  <c r="T143" i="9" a="1"/>
  <c r="T108" i="9" a="1"/>
  <c r="W15" i="12" a="1"/>
  <c r="X126" i="12" a="1"/>
  <c r="V180" i="12" a="1"/>
  <c r="Z197" i="12" a="1"/>
  <c r="T118" i="12" a="1"/>
  <c r="Z193" i="12" a="1"/>
  <c r="W141" i="12" a="1"/>
  <c r="T49" i="12" a="1"/>
  <c r="T191" i="12" a="1"/>
  <c r="Z48" i="12" a="1"/>
  <c r="Y99" i="12" a="1"/>
  <c r="V121" i="12" a="1"/>
  <c r="Z182" i="12" a="1"/>
  <c r="U222" i="12" a="1"/>
  <c r="Y197" i="12" a="1"/>
  <c r="W133" i="12" a="1"/>
  <c r="W170" i="12" a="1"/>
  <c r="T48" i="12" a="1"/>
  <c r="X138" i="12" a="1"/>
  <c r="V185" i="12" a="1"/>
  <c r="W26" i="12" a="1"/>
  <c r="U190" i="12" a="1"/>
  <c r="U153" i="12" a="1"/>
  <c r="X170" i="12" a="1"/>
  <c r="U60" i="12" a="1"/>
  <c r="X115" i="12" a="1"/>
  <c r="W205" i="12" a="1"/>
  <c r="V142" i="12" a="1"/>
  <c r="Y220" i="12" a="1"/>
  <c r="X160" i="13" a="1"/>
  <c r="Y177" i="13" a="1"/>
  <c r="V164" i="12" a="1"/>
  <c r="X158" i="12" a="1"/>
  <c r="Z148" i="13" a="1"/>
  <c r="W147" i="12" a="1"/>
  <c r="Z42" i="12" a="1"/>
  <c r="U19" i="12" a="1"/>
  <c r="V34" i="12" a="1"/>
  <c r="X58" i="12" a="1"/>
  <c r="W226" i="12" a="1"/>
  <c r="Z229" i="12" a="1"/>
  <c r="W212" i="12" a="1"/>
  <c r="X42" i="12" a="1"/>
  <c r="Y177" i="12" a="1"/>
  <c r="V126" i="12" a="1"/>
  <c r="U154" i="12" a="1"/>
  <c r="U163" i="12" a="1"/>
  <c r="T105" i="12" a="1"/>
  <c r="U20" i="12" a="1"/>
  <c r="Z58" i="12" a="1"/>
  <c r="W52" i="12" a="1"/>
  <c r="T149" i="12" a="1"/>
  <c r="V183" i="12" a="1"/>
  <c r="T140" i="12" a="1"/>
  <c r="U150" i="12" a="1"/>
  <c r="W186" i="12" a="1"/>
  <c r="Y56" i="13" a="1"/>
  <c r="X154" i="12" a="1"/>
  <c r="Z63" i="12" a="1"/>
  <c r="W152" i="12" a="1"/>
  <c r="U129" i="9" a="1"/>
  <c r="U23" i="9" a="1"/>
  <c r="T30" i="9" a="1"/>
  <c r="X55" i="9" a="1"/>
  <c r="V32" i="9" a="1"/>
  <c r="W36" i="9" a="1"/>
  <c r="X75" i="9" a="1"/>
  <c r="Y96" i="9" a="1"/>
  <c r="W174" i="9" a="1"/>
  <c r="Y9" i="9" a="1"/>
  <c r="V49" i="9" a="1"/>
  <c r="U110" i="9" a="1"/>
  <c r="Z93" i="9" a="1"/>
  <c r="V66" i="9" a="1"/>
  <c r="U46" i="9" a="1"/>
  <c r="Y110" i="9" a="1"/>
  <c r="Y69" i="9" a="1"/>
  <c r="X91" i="9" a="1"/>
  <c r="T137" i="9" a="1"/>
  <c r="Z123" i="9" a="1"/>
  <c r="U177" i="9" a="1"/>
  <c r="V52" i="9" a="1"/>
  <c r="U120" i="9" a="1"/>
  <c r="Y170" i="9" a="1"/>
  <c r="U40" i="9" a="1"/>
  <c r="U168" i="9" a="1"/>
  <c r="W114" i="9" a="1"/>
  <c r="X119" i="9" a="1"/>
  <c r="U21" i="9" a="1"/>
  <c r="Y156" i="9" a="1"/>
  <c r="X50" i="9" a="1"/>
  <c r="X59" i="9" a="1"/>
  <c r="V106" i="9" a="1"/>
  <c r="T92" i="9" a="1"/>
  <c r="U90" i="9" a="1"/>
  <c r="Y148" i="9" a="1"/>
  <c r="Y149" i="9" a="1"/>
  <c r="U170" i="9" a="1"/>
  <c r="Y143" i="9" a="1"/>
  <c r="X181" i="9" a="1"/>
  <c r="U126" i="9" a="1"/>
  <c r="U97" i="9" a="1"/>
  <c r="U167" i="9" a="1"/>
  <c r="U87" i="9" a="1"/>
  <c r="X176" i="9" a="1"/>
  <c r="T63" i="9" a="1"/>
  <c r="U189" i="14" a="1"/>
  <c r="Z167" i="9" a="1"/>
  <c r="W118" i="9" a="1"/>
  <c r="W152" i="9" a="1"/>
  <c r="X112" i="9" a="1"/>
  <c r="U22" i="9" a="1"/>
  <c r="W39" i="9" a="1"/>
  <c r="Y128" i="9" a="1"/>
  <c r="T221" i="12" a="1"/>
  <c r="U112" i="9" a="1"/>
  <c r="X81" i="9" a="1"/>
  <c r="W25" i="9" a="1"/>
  <c r="X57" i="9" a="1"/>
  <c r="T189" i="14" a="1"/>
  <c r="T140" i="9" a="1"/>
  <c r="W30" i="9" a="1"/>
  <c r="U182" i="12" a="1"/>
  <c r="X98" i="9" a="1"/>
  <c r="U59" i="9" a="1"/>
  <c r="Y90" i="9" a="1"/>
  <c r="Y108" i="9" a="1"/>
  <c r="V134" i="9" a="1"/>
  <c r="W125" i="9" a="1"/>
  <c r="W112" i="9" a="1"/>
  <c r="Z83" i="9" a="1"/>
  <c r="Z83" i="9" l="1"/>
  <c r="M83" i="9" s="1"/>
  <c r="W112" i="9"/>
  <c r="J112" i="9" s="1"/>
  <c r="W125" i="9"/>
  <c r="J125" i="9" s="1"/>
  <c r="V134" i="9"/>
  <c r="I134" i="9" s="1"/>
  <c r="Y108" i="9"/>
  <c r="L108" i="9" s="1"/>
  <c r="Y90" i="9"/>
  <c r="L90" i="9" s="1"/>
  <c r="U59" i="9"/>
  <c r="H59" i="9" s="1"/>
  <c r="X98" i="9"/>
  <c r="K98" i="9" s="1"/>
  <c r="U182" i="12"/>
  <c r="W30" i="9"/>
  <c r="J30" i="9" s="1"/>
  <c r="T140" i="9"/>
  <c r="G140" i="9" s="1"/>
  <c r="T189" i="14"/>
  <c r="X57" i="9"/>
  <c r="K57" i="9" s="1"/>
  <c r="W25" i="9"/>
  <c r="J25" i="9" s="1"/>
  <c r="X81" i="9"/>
  <c r="K81" i="9" s="1"/>
  <c r="U112" i="9"/>
  <c r="H112" i="9" s="1"/>
  <c r="T221" i="12"/>
  <c r="Y128" i="9"/>
  <c r="L128" i="9" s="1"/>
  <c r="W39" i="9"/>
  <c r="J39" i="9" s="1"/>
  <c r="U22" i="9"/>
  <c r="H22" i="9" s="1"/>
  <c r="X112" i="9"/>
  <c r="K112" i="9" s="1"/>
  <c r="W152" i="9"/>
  <c r="J152" i="9" s="1"/>
  <c r="W118" i="9"/>
  <c r="J118" i="9" s="1"/>
  <c r="Z167" i="9"/>
  <c r="M167" i="9" s="1"/>
  <c r="U189" i="14"/>
  <c r="T63" i="9"/>
  <c r="G63" i="9" s="1"/>
  <c r="X176" i="9"/>
  <c r="K176" i="9" s="1"/>
  <c r="U87" i="9"/>
  <c r="H87" i="9" s="1"/>
  <c r="U167" i="9"/>
  <c r="H167" i="9" s="1"/>
  <c r="U97" i="9"/>
  <c r="H97" i="9" s="1"/>
  <c r="U126" i="9"/>
  <c r="H126" i="9" s="1"/>
  <c r="X181" i="9"/>
  <c r="K181" i="9" s="1"/>
  <c r="Y143" i="9"/>
  <c r="L143" i="9" s="1"/>
  <c r="U170" i="9"/>
  <c r="H170" i="9" s="1"/>
  <c r="Y149" i="9"/>
  <c r="L149" i="9" s="1"/>
  <c r="Y148" i="9"/>
  <c r="L148" i="9" s="1"/>
  <c r="U90" i="9"/>
  <c r="H90" i="9" s="1"/>
  <c r="T92" i="9"/>
  <c r="G92" i="9" s="1"/>
  <c r="V106" i="9"/>
  <c r="I106" i="9" s="1"/>
  <c r="X59" i="9"/>
  <c r="K59" i="9" s="1"/>
  <c r="X50" i="9"/>
  <c r="K50" i="9" s="1"/>
  <c r="Y156" i="9"/>
  <c r="L156" i="9" s="1"/>
  <c r="U21" i="9"/>
  <c r="H21" i="9" s="1"/>
  <c r="X119" i="9"/>
  <c r="K119" i="9" s="1"/>
  <c r="W114" i="9"/>
  <c r="J114" i="9" s="1"/>
  <c r="U168" i="9"/>
  <c r="H168" i="9" s="1"/>
  <c r="U40" i="9"/>
  <c r="H40" i="9" s="1"/>
  <c r="Y170" i="9"/>
  <c r="L170" i="9" s="1"/>
  <c r="U120" i="9"/>
  <c r="H120" i="9" s="1"/>
  <c r="V52" i="9"/>
  <c r="I52" i="9" s="1"/>
  <c r="U177" i="9"/>
  <c r="H177" i="9" s="1"/>
  <c r="Z123" i="9"/>
  <c r="M123" i="9" s="1"/>
  <c r="T137" i="9"/>
  <c r="G137" i="9" s="1"/>
  <c r="X91" i="9"/>
  <c r="K91" i="9" s="1"/>
  <c r="Y69" i="9"/>
  <c r="L69" i="9" s="1"/>
  <c r="Y110" i="9"/>
  <c r="L110" i="9" s="1"/>
  <c r="U46" i="9"/>
  <c r="H46" i="9" s="1"/>
  <c r="V66" i="9"/>
  <c r="I66" i="9" s="1"/>
  <c r="Z93" i="9"/>
  <c r="M93" i="9" s="1"/>
  <c r="U110" i="9"/>
  <c r="H110" i="9" s="1"/>
  <c r="V49" i="9"/>
  <c r="I49" i="9" s="1"/>
  <c r="Y9" i="9"/>
  <c r="L9" i="9" s="1"/>
  <c r="W174" i="9"/>
  <c r="J174" i="9" s="1"/>
  <c r="Y96" i="9"/>
  <c r="L96" i="9" s="1"/>
  <c r="X75" i="9"/>
  <c r="K75" i="9" s="1"/>
  <c r="W36" i="9"/>
  <c r="J36" i="9" s="1"/>
  <c r="V32" i="9"/>
  <c r="I32" i="9" s="1"/>
  <c r="X55" i="9"/>
  <c r="K55" i="9" s="1"/>
  <c r="T30" i="9"/>
  <c r="G30" i="9" s="1"/>
  <c r="U23" i="9"/>
  <c r="H23" i="9" s="1"/>
  <c r="U129" i="9"/>
  <c r="H129" i="9" s="1"/>
  <c r="W152" i="12"/>
  <c r="Z63" i="12"/>
  <c r="X154" i="12"/>
  <c r="Y56" i="13"/>
  <c r="AJ56" i="13" s="1"/>
  <c r="W186" i="12"/>
  <c r="U150" i="12"/>
  <c r="T140" i="12"/>
  <c r="V183" i="12"/>
  <c r="T149" i="12"/>
  <c r="W52" i="12"/>
  <c r="Z58" i="12"/>
  <c r="U20" i="12"/>
  <c r="T105" i="12"/>
  <c r="U163" i="12"/>
  <c r="U154" i="12"/>
  <c r="V126" i="12"/>
  <c r="Y177" i="12"/>
  <c r="X42" i="12"/>
  <c r="W212" i="12"/>
  <c r="Z229" i="12"/>
  <c r="W226" i="12"/>
  <c r="X58" i="12"/>
  <c r="V34" i="12"/>
  <c r="U19" i="12"/>
  <c r="Z42" i="12"/>
  <c r="W147" i="12"/>
  <c r="Z148" i="13"/>
  <c r="X158" i="12"/>
  <c r="V164" i="12"/>
  <c r="Y177" i="13"/>
  <c r="AJ177" i="13" s="1"/>
  <c r="X160" i="13"/>
  <c r="AI160" i="13" s="1"/>
  <c r="Y220" i="12"/>
  <c r="V142" i="12"/>
  <c r="W205" i="12"/>
  <c r="X115" i="12"/>
  <c r="AI115" i="12" s="1"/>
  <c r="U60" i="12"/>
  <c r="X170" i="12"/>
  <c r="U153" i="12"/>
  <c r="U190" i="12"/>
  <c r="W26" i="12"/>
  <c r="V185" i="12"/>
  <c r="X138" i="12"/>
  <c r="T48" i="12"/>
  <c r="W170" i="12"/>
  <c r="W133" i="12"/>
  <c r="Y197" i="12"/>
  <c r="U222" i="12"/>
  <c r="Z182" i="12"/>
  <c r="AK182" i="12" s="1"/>
  <c r="V121" i="12"/>
  <c r="Y99" i="12"/>
  <c r="Z48" i="12"/>
  <c r="T191" i="12"/>
  <c r="T49" i="12"/>
  <c r="W141" i="12"/>
  <c r="Z193" i="12"/>
  <c r="T118" i="12"/>
  <c r="Z197" i="12"/>
  <c r="V180" i="12"/>
  <c r="X126" i="12"/>
  <c r="W15" i="12"/>
  <c r="T108" i="9"/>
  <c r="G108" i="9" s="1"/>
  <c r="T143" i="9"/>
  <c r="G143" i="9" s="1"/>
  <c r="X169" i="9"/>
  <c r="K169" i="9" s="1"/>
  <c r="X77" i="9"/>
  <c r="K77" i="9" s="1"/>
  <c r="W85" i="9"/>
  <c r="J85" i="9" s="1"/>
  <c r="Y150" i="9"/>
  <c r="L150" i="9" s="1"/>
  <c r="W71" i="9"/>
  <c r="J71" i="9" s="1"/>
  <c r="W18" i="9"/>
  <c r="J18" i="9" s="1"/>
  <c r="Z89" i="9"/>
  <c r="M89" i="9" s="1"/>
  <c r="W42" i="12"/>
  <c r="T32" i="9"/>
  <c r="G32" i="9" s="1"/>
  <c r="V88" i="9"/>
  <c r="I88" i="9" s="1"/>
  <c r="V160" i="9"/>
  <c r="I160" i="9" s="1"/>
  <c r="T172" i="9"/>
  <c r="G172" i="9" s="1"/>
  <c r="W54" i="9"/>
  <c r="J54" i="9" s="1"/>
  <c r="V134" i="12"/>
  <c r="X73" i="9"/>
  <c r="K73" i="9" s="1"/>
  <c r="T71" i="9"/>
  <c r="G71" i="9" s="1"/>
  <c r="W66" i="9"/>
  <c r="J66" i="9" s="1"/>
  <c r="T28" i="9"/>
  <c r="G28" i="9" s="1"/>
  <c r="T178" i="9"/>
  <c r="G178" i="9" s="1"/>
  <c r="Y168" i="9"/>
  <c r="L168" i="9" s="1"/>
  <c r="U181" i="9"/>
  <c r="H181" i="9" s="1"/>
  <c r="U109" i="9"/>
  <c r="H109" i="9" s="1"/>
  <c r="X152" i="9"/>
  <c r="K152" i="9" s="1"/>
  <c r="Y73" i="9"/>
  <c r="L73" i="9" s="1"/>
  <c r="Y115" i="9"/>
  <c r="L115" i="9" s="1"/>
  <c r="Y173" i="9"/>
  <c r="L173" i="9" s="1"/>
  <c r="Z77" i="9"/>
  <c r="M77" i="9" s="1"/>
  <c r="V8" i="9"/>
  <c r="I8" i="9" s="1"/>
  <c r="X144" i="9"/>
  <c r="K144" i="9" s="1"/>
  <c r="X153" i="9"/>
  <c r="K153" i="9" s="1"/>
  <c r="T158" i="9"/>
  <c r="G158" i="9" s="1"/>
  <c r="U137" i="9"/>
  <c r="H137" i="9" s="1"/>
  <c r="Z110" i="9"/>
  <c r="M110" i="9" s="1"/>
  <c r="T88" i="9"/>
  <c r="G88" i="9" s="1"/>
  <c r="X120" i="9"/>
  <c r="K120" i="9" s="1"/>
  <c r="U20" i="9"/>
  <c r="H20" i="9" s="1"/>
  <c r="W84" i="9"/>
  <c r="J84" i="9" s="1"/>
  <c r="V132" i="9"/>
  <c r="I132" i="9" s="1"/>
  <c r="T154" i="9"/>
  <c r="G154" i="9" s="1"/>
  <c r="W124" i="9"/>
  <c r="J124" i="9" s="1"/>
  <c r="T38" i="9"/>
  <c r="G38" i="9" s="1"/>
  <c r="U73" i="9"/>
  <c r="H73" i="9" s="1"/>
  <c r="Z158" i="9"/>
  <c r="M158" i="9" s="1"/>
  <c r="W172" i="9"/>
  <c r="J172" i="9" s="1"/>
  <c r="Y121" i="9"/>
  <c r="L121" i="9" s="1"/>
  <c r="V92" i="9"/>
  <c r="I92" i="9" s="1"/>
  <c r="Z126" i="9"/>
  <c r="M126" i="9" s="1"/>
  <c r="V99" i="9"/>
  <c r="I99" i="9" s="1"/>
  <c r="T159" i="9"/>
  <c r="G159" i="9" s="1"/>
  <c r="X14" i="9"/>
  <c r="K14" i="9" s="1"/>
  <c r="U149" i="9"/>
  <c r="H149" i="9" s="1"/>
  <c r="T89" i="9"/>
  <c r="G89" i="9" s="1"/>
  <c r="Y165" i="9"/>
  <c r="L165" i="9" s="1"/>
  <c r="W9" i="9"/>
  <c r="J9" i="9" s="1"/>
  <c r="U49" i="9"/>
  <c r="H49" i="9" s="1"/>
  <c r="T97" i="9"/>
  <c r="G97" i="9" s="1"/>
  <c r="X13" i="9"/>
  <c r="K13" i="9" s="1"/>
  <c r="W181" i="9"/>
  <c r="J181" i="9" s="1"/>
  <c r="X46" i="9"/>
  <c r="K46" i="9" s="1"/>
  <c r="T123" i="9"/>
  <c r="G123" i="9" s="1"/>
  <c r="U43" i="9"/>
  <c r="H43" i="9" s="1"/>
  <c r="Y102" i="9"/>
  <c r="L102" i="9" s="1"/>
  <c r="W133" i="9"/>
  <c r="J133" i="9" s="1"/>
  <c r="Z111" i="9"/>
  <c r="M111" i="9" s="1"/>
  <c r="X142" i="9"/>
  <c r="K142" i="9" s="1"/>
  <c r="U38" i="9"/>
  <c r="H38" i="9" s="1"/>
  <c r="V63" i="9"/>
  <c r="I63" i="9" s="1"/>
  <c r="U16" i="9"/>
  <c r="H16" i="9" s="1"/>
  <c r="X113" i="9"/>
  <c r="K113" i="9" s="1"/>
  <c r="X111" i="9"/>
  <c r="K111" i="9" s="1"/>
  <c r="X140" i="9"/>
  <c r="K140" i="9" s="1"/>
  <c r="X88" i="9"/>
  <c r="K88" i="9" s="1"/>
  <c r="X17" i="9"/>
  <c r="K17" i="9" s="1"/>
  <c r="U141" i="9"/>
  <c r="H141" i="9" s="1"/>
  <c r="Z160" i="9"/>
  <c r="M160" i="9" s="1"/>
  <c r="T139" i="9"/>
  <c r="G139" i="9" s="1"/>
  <c r="Z165" i="9"/>
  <c r="M165" i="9" s="1"/>
  <c r="T75" i="9"/>
  <c r="G75" i="9" s="1"/>
  <c r="Z90" i="9"/>
  <c r="M90" i="9" s="1"/>
  <c r="W148" i="9"/>
  <c r="J148" i="9" s="1"/>
  <c r="Y77" i="9"/>
  <c r="L77" i="9" s="1"/>
  <c r="Y94" i="9"/>
  <c r="L94" i="9" s="1"/>
  <c r="Z40" i="9"/>
  <c r="M40" i="9" s="1"/>
  <c r="U47" i="9"/>
  <c r="H47" i="9" s="1"/>
  <c r="Y175" i="9"/>
  <c r="L175" i="9" s="1"/>
  <c r="X172" i="9"/>
  <c r="K172" i="9" s="1"/>
  <c r="U81" i="9"/>
  <c r="H81" i="9" s="1"/>
  <c r="X164" i="9"/>
  <c r="K164" i="9" s="1"/>
  <c r="W123" i="9"/>
  <c r="J123" i="9" s="1"/>
  <c r="Z88" i="9"/>
  <c r="M88" i="9" s="1"/>
  <c r="Y42" i="9"/>
  <c r="L42" i="9" s="1"/>
  <c r="Y66" i="9"/>
  <c r="L66" i="9" s="1"/>
  <c r="Y92" i="9"/>
  <c r="L92" i="9" s="1"/>
  <c r="V168" i="9"/>
  <c r="I168" i="9" s="1"/>
  <c r="T126" i="9"/>
  <c r="G126" i="9" s="1"/>
  <c r="Y16" i="9"/>
  <c r="L16" i="9" s="1"/>
  <c r="V181" i="9"/>
  <c r="I181" i="9" s="1"/>
  <c r="Y35" i="9"/>
  <c r="L35" i="9" s="1"/>
  <c r="U24" i="9"/>
  <c r="H24" i="9" s="1"/>
  <c r="Y85" i="9"/>
  <c r="L85" i="9" s="1"/>
  <c r="W141" i="9"/>
  <c r="J141" i="9" s="1"/>
  <c r="X121" i="9"/>
  <c r="K121" i="9" s="1"/>
  <c r="T165" i="9"/>
  <c r="G165" i="9" s="1"/>
  <c r="V44" i="9"/>
  <c r="I44" i="9" s="1"/>
  <c r="V13" i="9"/>
  <c r="I13" i="9" s="1"/>
  <c r="Z84" i="9"/>
  <c r="M84" i="9" s="1"/>
  <c r="U96" i="9"/>
  <c r="H96" i="9" s="1"/>
  <c r="X165" i="12"/>
  <c r="V229" i="12"/>
  <c r="X180" i="12"/>
  <c r="Z57" i="12"/>
  <c r="V157" i="12"/>
  <c r="T51" i="12"/>
  <c r="Z144" i="12"/>
  <c r="X210" i="12"/>
  <c r="W155" i="12"/>
  <c r="X105" i="12"/>
  <c r="X168" i="12"/>
  <c r="T159" i="12"/>
  <c r="Y28" i="12"/>
  <c r="Z222" i="12"/>
  <c r="X142" i="12"/>
  <c r="W189" i="13"/>
  <c r="AH189" i="13" s="1"/>
  <c r="V47" i="12"/>
  <c r="Z94" i="13"/>
  <c r="Z229" i="13"/>
  <c r="AK229" i="13" s="1"/>
  <c r="Z129" i="12"/>
  <c r="V163" i="12"/>
  <c r="Z38" i="13"/>
  <c r="AK38" i="13" s="1"/>
  <c r="Y142" i="12"/>
  <c r="U45" i="12"/>
  <c r="U178" i="13"/>
  <c r="X41" i="12"/>
  <c r="U191" i="12"/>
  <c r="U221" i="12"/>
  <c r="Z186" i="12"/>
  <c r="X47" i="12"/>
  <c r="U42" i="12"/>
  <c r="V122" i="12"/>
  <c r="Y202" i="12"/>
  <c r="U114" i="12"/>
  <c r="Y165" i="12"/>
  <c r="Y53" i="12"/>
  <c r="Y119" i="12"/>
  <c r="Y232" i="13"/>
  <c r="AJ232" i="13" s="1"/>
  <c r="T214" i="12"/>
  <c r="W135" i="12"/>
  <c r="W124" i="12"/>
  <c r="T212" i="12"/>
  <c r="Y143" i="12"/>
  <c r="T226" i="12"/>
  <c r="Z164" i="12"/>
  <c r="U135" i="12"/>
  <c r="W206" i="12"/>
  <c r="T196" i="12"/>
  <c r="T45" i="12"/>
  <c r="X188" i="12"/>
  <c r="V159" i="12"/>
  <c r="V213" i="12"/>
  <c r="T163" i="12"/>
  <c r="X63" i="12"/>
  <c r="U138" i="12"/>
  <c r="Z143" i="12"/>
  <c r="W195" i="12"/>
  <c r="X147" i="12"/>
  <c r="W40" i="12"/>
  <c r="Y153" i="12"/>
  <c r="W175" i="9"/>
  <c r="J175" i="9" s="1"/>
  <c r="V97" i="9"/>
  <c r="I97" i="9" s="1"/>
  <c r="T37" i="9"/>
  <c r="G37" i="9" s="1"/>
  <c r="X159" i="9"/>
  <c r="K159" i="9" s="1"/>
  <c r="W89" i="9"/>
  <c r="J89" i="9" s="1"/>
  <c r="V115" i="9"/>
  <c r="I115" i="9" s="1"/>
  <c r="W128" i="9"/>
  <c r="J128" i="9" s="1"/>
  <c r="U156" i="12"/>
  <c r="Z156" i="9"/>
  <c r="M156" i="9" s="1"/>
  <c r="U57" i="9"/>
  <c r="H57" i="9" s="1"/>
  <c r="U29" i="9"/>
  <c r="H29" i="9" s="1"/>
  <c r="W110" i="9"/>
  <c r="J110" i="9" s="1"/>
  <c r="U15" i="9"/>
  <c r="H15" i="9" s="1"/>
  <c r="V28" i="9"/>
  <c r="I28" i="9" s="1"/>
  <c r="W119" i="9"/>
  <c r="J119" i="9" s="1"/>
  <c r="V115" i="12"/>
  <c r="AG115" i="12" s="1"/>
  <c r="V176" i="9"/>
  <c r="I176" i="9" s="1"/>
  <c r="T35" i="9"/>
  <c r="G35" i="9" s="1"/>
  <c r="V110" i="9"/>
  <c r="I110" i="9" s="1"/>
  <c r="Z129" i="9"/>
  <c r="M129" i="9" s="1"/>
  <c r="V39" i="9"/>
  <c r="I39" i="9" s="1"/>
  <c r="U39" i="9"/>
  <c r="H39" i="9" s="1"/>
  <c r="U42" i="9"/>
  <c r="H42" i="9" s="1"/>
  <c r="U173" i="9"/>
  <c r="H173" i="9" s="1"/>
  <c r="X8" i="9"/>
  <c r="K8" i="9" s="1"/>
  <c r="W16" i="9"/>
  <c r="J16" i="9" s="1"/>
  <c r="Y155" i="9"/>
  <c r="L155" i="9" s="1"/>
  <c r="T80" i="9"/>
  <c r="G80" i="9" s="1"/>
  <c r="V119" i="9"/>
  <c r="I119" i="9" s="1"/>
  <c r="V24" i="9"/>
  <c r="I24" i="9" s="1"/>
  <c r="V165" i="9"/>
  <c r="I165" i="9" s="1"/>
  <c r="U66" i="9"/>
  <c r="H66" i="9" s="1"/>
  <c r="W8" i="9"/>
  <c r="J8" i="9" s="1"/>
  <c r="Z39" i="9"/>
  <c r="M39" i="9" s="1"/>
  <c r="U17" i="9"/>
  <c r="H17" i="9" s="1"/>
  <c r="X155" i="9"/>
  <c r="K155" i="9" s="1"/>
  <c r="V162" i="9"/>
  <c r="I162" i="9" s="1"/>
  <c r="V131" i="9"/>
  <c r="I131" i="9" s="1"/>
  <c r="T21" i="9"/>
  <c r="G21" i="9" s="1"/>
  <c r="W41" i="12"/>
  <c r="Z53" i="12"/>
  <c r="U223" i="12"/>
  <c r="U186" i="12"/>
  <c r="W113" i="12"/>
  <c r="W121" i="12"/>
  <c r="Z141" i="12"/>
  <c r="Z183" i="12"/>
  <c r="W112" i="12"/>
  <c r="Z170" i="12"/>
  <c r="W110" i="12"/>
  <c r="W132" i="12"/>
  <c r="W51" i="12"/>
  <c r="U133" i="12"/>
  <c r="U205" i="12"/>
  <c r="W62" i="13"/>
  <c r="Y92" i="12"/>
  <c r="Z185" i="12"/>
  <c r="Y205" i="12"/>
  <c r="U132" i="12"/>
  <c r="X195" i="12"/>
  <c r="W29" i="12"/>
  <c r="Z163" i="12"/>
  <c r="T190" i="12"/>
  <c r="U158" i="12"/>
  <c r="U174" i="12"/>
  <c r="T195" i="12"/>
  <c r="Y218" i="12"/>
  <c r="T144" i="12"/>
  <c r="Z25" i="12"/>
  <c r="AK25" i="12" s="1"/>
  <c r="U41" i="12"/>
  <c r="T19" i="12"/>
  <c r="X182" i="12"/>
  <c r="AI182" i="12" s="1"/>
  <c r="W149" i="12"/>
  <c r="U30" i="13"/>
  <c r="Z196" i="12"/>
  <c r="W159" i="12"/>
  <c r="T216" i="12"/>
  <c r="W63" i="12"/>
  <c r="T128" i="12"/>
  <c r="W32" i="12"/>
  <c r="AH32" i="12" s="1"/>
  <c r="W28" i="12"/>
  <c r="V41" i="12"/>
  <c r="Z59" i="12"/>
  <c r="T222" i="12"/>
  <c r="Z61" i="12"/>
  <c r="V196" i="12"/>
  <c r="Y206" i="12"/>
  <c r="V220" i="12"/>
  <c r="W160" i="12"/>
  <c r="V147" i="12"/>
  <c r="U126" i="12"/>
  <c r="T210" i="12"/>
  <c r="X163" i="12"/>
  <c r="W140" i="12"/>
  <c r="Z219" i="13"/>
  <c r="AK219" i="13" s="1"/>
  <c r="W213" i="12"/>
  <c r="W216" i="12"/>
  <c r="T121" i="9"/>
  <c r="G121" i="9" s="1"/>
  <c r="T36" i="9"/>
  <c r="G36" i="9" s="1"/>
  <c r="T77" i="9"/>
  <c r="G77" i="9" s="1"/>
  <c r="Z44" i="9"/>
  <c r="M44" i="9" s="1"/>
  <c r="Z107" i="9"/>
  <c r="M107" i="9" s="1"/>
  <c r="T173" i="9"/>
  <c r="G173" i="9" s="1"/>
  <c r="X25" i="9"/>
  <c r="K25" i="9" s="1"/>
  <c r="V130" i="9"/>
  <c r="I130" i="9" s="1"/>
  <c r="T49" i="9"/>
  <c r="G49" i="9" s="1"/>
  <c r="Y118" i="9"/>
  <c r="L118" i="9" s="1"/>
  <c r="Z128" i="9"/>
  <c r="M128" i="9" s="1"/>
  <c r="W72" i="9"/>
  <c r="J72" i="9" s="1"/>
  <c r="X93" i="9"/>
  <c r="K93" i="9" s="1"/>
  <c r="X21" i="9"/>
  <c r="K21" i="9" s="1"/>
  <c r="T85" i="9"/>
  <c r="G85" i="9" s="1"/>
  <c r="Z149" i="9"/>
  <c r="M149" i="9" s="1"/>
  <c r="T155" i="9"/>
  <c r="G155" i="9" s="1"/>
  <c r="T82" i="9"/>
  <c r="G82" i="9" s="1"/>
  <c r="V84" i="9"/>
  <c r="I84" i="9" s="1"/>
  <c r="W150" i="9"/>
  <c r="J150" i="9" s="1"/>
  <c r="V122" i="9"/>
  <c r="I122" i="9" s="1"/>
  <c r="Z42" i="9"/>
  <c r="M42" i="9" s="1"/>
  <c r="Y174" i="9"/>
  <c r="L174" i="9" s="1"/>
  <c r="Z95" i="9"/>
  <c r="M95" i="9" s="1"/>
  <c r="V170" i="9"/>
  <c r="I170" i="9" s="1"/>
  <c r="T115" i="9"/>
  <c r="G115" i="9" s="1"/>
  <c r="V127" i="9"/>
  <c r="I127" i="9" s="1"/>
  <c r="W42" i="9"/>
  <c r="J42" i="9" s="1"/>
  <c r="U76" i="9"/>
  <c r="H76" i="9" s="1"/>
  <c r="T104" i="9"/>
  <c r="G104" i="9" s="1"/>
  <c r="X126" i="9"/>
  <c r="K126" i="9" s="1"/>
  <c r="W21" i="9"/>
  <c r="J21" i="9" s="1"/>
  <c r="Z59" i="9"/>
  <c r="M59" i="9" s="1"/>
  <c r="U61" i="9"/>
  <c r="H61" i="9" s="1"/>
  <c r="X41" i="9"/>
  <c r="K41" i="9" s="1"/>
  <c r="W31" i="9"/>
  <c r="J31" i="9" s="1"/>
  <c r="W95" i="9"/>
  <c r="J95" i="9" s="1"/>
  <c r="W103" i="9"/>
  <c r="J103" i="9" s="1"/>
  <c r="Z47" i="9"/>
  <c r="M47" i="9" s="1"/>
  <c r="V21" i="9"/>
  <c r="I21" i="9" s="1"/>
  <c r="T150" i="9"/>
  <c r="G150" i="9" s="1"/>
  <c r="T107" i="9"/>
  <c r="G107" i="9" s="1"/>
  <c r="W59" i="9"/>
  <c r="J59" i="9" s="1"/>
  <c r="T176" i="9"/>
  <c r="G176" i="9" s="1"/>
  <c r="V90" i="9"/>
  <c r="I90" i="9" s="1"/>
  <c r="U115" i="9"/>
  <c r="H115" i="9" s="1"/>
  <c r="T22" i="9"/>
  <c r="G22" i="9" s="1"/>
  <c r="Y141" i="9"/>
  <c r="L141" i="9" s="1"/>
  <c r="W17" i="9"/>
  <c r="J17" i="9" s="1"/>
  <c r="W102" i="9"/>
  <c r="J102" i="9" s="1"/>
  <c r="Y75" i="9"/>
  <c r="L75" i="9" s="1"/>
  <c r="Z78" i="9"/>
  <c r="M78" i="9" s="1"/>
  <c r="V19" i="9"/>
  <c r="I19" i="9" s="1"/>
  <c r="U155" i="9"/>
  <c r="H155" i="9" s="1"/>
  <c r="T167" i="9"/>
  <c r="G167" i="9" s="1"/>
  <c r="W86" i="9"/>
  <c r="J86" i="9" s="1"/>
  <c r="Z148" i="9"/>
  <c r="M148" i="9" s="1"/>
  <c r="Y47" i="9"/>
  <c r="L47" i="9" s="1"/>
  <c r="V46" i="9"/>
  <c r="I46" i="9" s="1"/>
  <c r="T84" i="9"/>
  <c r="G84" i="9" s="1"/>
  <c r="V50" i="9"/>
  <c r="I50" i="9" s="1"/>
  <c r="Y61" i="9"/>
  <c r="L61" i="9" s="1"/>
  <c r="T52" i="9"/>
  <c r="G52" i="9" s="1"/>
  <c r="V142" i="9"/>
  <c r="I142" i="9" s="1"/>
  <c r="Z116" i="9"/>
  <c r="M116" i="9" s="1"/>
  <c r="T103" i="9"/>
  <c r="G103" i="9" s="1"/>
  <c r="X107" i="9"/>
  <c r="K107" i="9" s="1"/>
  <c r="W170" i="9"/>
  <c r="J170" i="9" s="1"/>
  <c r="Z11" i="12"/>
  <c r="AK11" i="12" s="1"/>
  <c r="U144" i="12"/>
  <c r="Z30" i="13"/>
  <c r="AK30" i="13" s="1"/>
  <c r="Z168" i="12"/>
  <c r="Z152" i="12"/>
  <c r="X61" i="12"/>
  <c r="V45" i="13"/>
  <c r="AG45" i="13" s="1"/>
  <c r="Y168" i="12"/>
  <c r="V186" i="12"/>
  <c r="V124" i="12"/>
  <c r="W59" i="12"/>
  <c r="W120" i="12"/>
  <c r="AH120" i="12" s="1"/>
  <c r="T141" i="12"/>
  <c r="T53" i="12"/>
  <c r="Y147" i="12"/>
  <c r="T113" i="12"/>
  <c r="U196" i="12"/>
  <c r="T41" i="12"/>
  <c r="Y58" i="12"/>
  <c r="Y34" i="12"/>
  <c r="U11" i="12"/>
  <c r="U107" i="12"/>
  <c r="W115" i="12"/>
  <c r="AH115" i="12" s="1"/>
  <c r="W174" i="12"/>
  <c r="U152" i="12"/>
  <c r="T129" i="12"/>
  <c r="Y28" i="13"/>
  <c r="AJ28" i="13" s="1"/>
  <c r="T192" i="12"/>
  <c r="Z232" i="13"/>
  <c r="AK232" i="13" s="1"/>
  <c r="X128" i="12"/>
  <c r="U169" i="12"/>
  <c r="V60" i="12"/>
  <c r="V198" i="12"/>
  <c r="V123" i="12"/>
  <c r="T168" i="12"/>
  <c r="T116" i="12"/>
  <c r="Y166" i="12"/>
  <c r="AJ166" i="12" s="1"/>
  <c r="V210" i="12"/>
  <c r="Z105" i="12"/>
  <c r="W107" i="12"/>
  <c r="V11" i="12"/>
  <c r="AG11" i="12" s="1"/>
  <c r="Z209" i="13"/>
  <c r="AK209" i="13" s="1"/>
  <c r="Y164" i="12"/>
  <c r="W188" i="12"/>
  <c r="Y154" i="13"/>
  <c r="AJ154" i="13" s="1"/>
  <c r="X222" i="12"/>
  <c r="Z112" i="12"/>
  <c r="Z188" i="12"/>
  <c r="X223" i="12"/>
  <c r="X141" i="12"/>
  <c r="X152" i="12"/>
  <c r="W31" i="12"/>
  <c r="W48" i="12"/>
  <c r="V30" i="12"/>
  <c r="Y221" i="12"/>
  <c r="X82" i="9"/>
  <c r="K82" i="9" s="1"/>
  <c r="V105" i="9"/>
  <c r="I105" i="9" s="1"/>
  <c r="W28" i="9"/>
  <c r="J28" i="9" s="1"/>
  <c r="U89" i="9"/>
  <c r="H89" i="9" s="1"/>
  <c r="V150" i="9"/>
  <c r="I150" i="9" s="1"/>
  <c r="Z104" i="9"/>
  <c r="M104" i="9" s="1"/>
  <c r="T147" i="12"/>
  <c r="W127" i="9"/>
  <c r="J127" i="9" s="1"/>
  <c r="Z15" i="9"/>
  <c r="M15" i="9" s="1"/>
  <c r="X97" i="9"/>
  <c r="K97" i="9" s="1"/>
  <c r="U176" i="9"/>
  <c r="H176" i="9" s="1"/>
  <c r="V47" i="9"/>
  <c r="I47" i="9" s="1"/>
  <c r="X29" i="9"/>
  <c r="K29" i="9" s="1"/>
  <c r="V76" i="9"/>
  <c r="I76" i="9" s="1"/>
  <c r="U31" i="9"/>
  <c r="H31" i="9" s="1"/>
  <c r="Y146" i="12"/>
  <c r="AJ146" i="12" s="1"/>
  <c r="U95" i="9"/>
  <c r="H95" i="9" s="1"/>
  <c r="U143" i="9"/>
  <c r="H143" i="9" s="1"/>
  <c r="V15" i="9"/>
  <c r="I15" i="9" s="1"/>
  <c r="V172" i="9"/>
  <c r="I172" i="9" s="1"/>
  <c r="Y82" i="9"/>
  <c r="L82" i="9" s="1"/>
  <c r="V156" i="9"/>
  <c r="I156" i="9" s="1"/>
  <c r="T144" i="9"/>
  <c r="G144" i="9" s="1"/>
  <c r="U134" i="9"/>
  <c r="H134" i="9" s="1"/>
  <c r="V129" i="9"/>
  <c r="I129" i="9" s="1"/>
  <c r="Y49" i="9"/>
  <c r="L49" i="9" s="1"/>
  <c r="V154" i="9"/>
  <c r="I154" i="9" s="1"/>
  <c r="U93" i="9"/>
  <c r="H93" i="9" s="1"/>
  <c r="Y119" i="9"/>
  <c r="L119" i="9" s="1"/>
  <c r="X34" i="9"/>
  <c r="K34" i="9" s="1"/>
  <c r="U52" i="9"/>
  <c r="H52" i="9" s="1"/>
  <c r="T18" i="9"/>
  <c r="G18" i="9" s="1"/>
  <c r="V94" i="9"/>
  <c r="I94" i="9" s="1"/>
  <c r="Z137" i="9"/>
  <c r="M137" i="9" s="1"/>
  <c r="V18" i="9"/>
  <c r="I18" i="9" s="1"/>
  <c r="T29" i="9"/>
  <c r="G29" i="9" s="1"/>
  <c r="U98" i="9"/>
  <c r="H98" i="9" s="1"/>
  <c r="X47" i="9"/>
  <c r="K47" i="9" s="1"/>
  <c r="U156" i="9"/>
  <c r="H156" i="9" s="1"/>
  <c r="U142" i="14"/>
  <c r="Y50" i="9"/>
  <c r="L50" i="9" s="1"/>
  <c r="V81" i="9"/>
  <c r="I81" i="9" s="1"/>
  <c r="T94" i="9"/>
  <c r="G94" i="9" s="1"/>
  <c r="V116" i="9"/>
  <c r="I116" i="9" s="1"/>
  <c r="W111" i="9"/>
  <c r="J111" i="9" s="1"/>
  <c r="U25" i="9"/>
  <c r="H25" i="9" s="1"/>
  <c r="Y11" i="9"/>
  <c r="L11" i="9" s="1"/>
  <c r="U130" i="9"/>
  <c r="H130" i="9" s="1"/>
  <c r="Z9" i="9"/>
  <c r="M9" i="9" s="1"/>
  <c r="T98" i="9"/>
  <c r="G98" i="9" s="1"/>
  <c r="Z23" i="9"/>
  <c r="M23" i="9" s="1"/>
  <c r="U136" i="9"/>
  <c r="H136" i="9" s="1"/>
  <c r="U118" i="9"/>
  <c r="H118" i="9" s="1"/>
  <c r="W47" i="9"/>
  <c r="J47" i="9" s="1"/>
  <c r="T170" i="9"/>
  <c r="G170" i="9" s="1"/>
  <c r="Z130" i="9"/>
  <c r="M130" i="9" s="1"/>
  <c r="T175" i="9"/>
  <c r="G175" i="9" s="1"/>
  <c r="U36" i="9"/>
  <c r="H36" i="9" s="1"/>
  <c r="T233" i="14"/>
  <c r="V17" i="9"/>
  <c r="I17" i="9" s="1"/>
  <c r="U77" i="9"/>
  <c r="H77" i="9" s="1"/>
  <c r="T16" i="9"/>
  <c r="G16" i="9" s="1"/>
  <c r="T100" i="9"/>
  <c r="G100" i="9" s="1"/>
  <c r="U99" i="9"/>
  <c r="H99" i="9" s="1"/>
  <c r="U152" i="9"/>
  <c r="H152" i="9" s="1"/>
  <c r="Y30" i="9"/>
  <c r="L30" i="9" s="1"/>
  <c r="X85" i="9"/>
  <c r="K85" i="9" s="1"/>
  <c r="U50" i="9"/>
  <c r="H50" i="9" s="1"/>
  <c r="Z177" i="9"/>
  <c r="M177" i="9" s="1"/>
  <c r="U127" i="9"/>
  <c r="H127" i="9" s="1"/>
  <c r="U151" i="9"/>
  <c r="H151" i="9" s="1"/>
  <c r="T19" i="9"/>
  <c r="G19" i="9" s="1"/>
  <c r="V93" i="9"/>
  <c r="I93" i="9" s="1"/>
  <c r="V101" i="9"/>
  <c r="I101" i="9" s="1"/>
  <c r="Y142" i="9"/>
  <c r="L142" i="9" s="1"/>
  <c r="Z41" i="9"/>
  <c r="M41" i="9" s="1"/>
  <c r="Z147" i="9"/>
  <c r="M147" i="9" s="1"/>
  <c r="V164" i="9"/>
  <c r="I164" i="9" s="1"/>
  <c r="W94" i="9"/>
  <c r="J94" i="9" s="1"/>
  <c r="U35" i="9"/>
  <c r="H35" i="9" s="1"/>
  <c r="W73" i="9"/>
  <c r="J73" i="9" s="1"/>
  <c r="V83" i="9"/>
  <c r="I83" i="9" s="1"/>
  <c r="W138" i="9"/>
  <c r="J138" i="9" s="1"/>
  <c r="X156" i="9"/>
  <c r="K156" i="9" s="1"/>
  <c r="U157" i="9"/>
  <c r="H157" i="9" s="1"/>
  <c r="W149" i="9"/>
  <c r="J149" i="9" s="1"/>
  <c r="T39" i="9"/>
  <c r="G39" i="9" s="1"/>
  <c r="X66" i="9"/>
  <c r="K66" i="9" s="1"/>
  <c r="Y76" i="9"/>
  <c r="L76" i="9" s="1"/>
  <c r="Y163" i="9"/>
  <c r="L163" i="9" s="1"/>
  <c r="Y79" i="9"/>
  <c r="L79" i="9" s="1"/>
  <c r="U108" i="9"/>
  <c r="H108" i="9" s="1"/>
  <c r="W13" i="9"/>
  <c r="J13" i="9" s="1"/>
  <c r="U171" i="9"/>
  <c r="H171" i="9" s="1"/>
  <c r="X49" i="9"/>
  <c r="K49" i="9" s="1"/>
  <c r="U71" i="9"/>
  <c r="H71" i="9" s="1"/>
  <c r="U116" i="9"/>
  <c r="H116" i="9" s="1"/>
  <c r="T168" i="9"/>
  <c r="G168" i="9" s="1"/>
  <c r="W177" i="9"/>
  <c r="J177" i="9" s="1"/>
  <c r="U150" i="9"/>
  <c r="H150" i="9" s="1"/>
  <c r="T86" i="9"/>
  <c r="G86" i="9" s="1"/>
  <c r="X106" i="9"/>
  <c r="K106" i="9" s="1"/>
  <c r="W137" i="9"/>
  <c r="J137" i="9" s="1"/>
  <c r="V144" i="9"/>
  <c r="I144" i="9" s="1"/>
  <c r="X177" i="9"/>
  <c r="K177" i="9" s="1"/>
  <c r="U125" i="9"/>
  <c r="H125" i="9" s="1"/>
  <c r="X170" i="9"/>
  <c r="K170" i="9" s="1"/>
  <c r="X154" i="9"/>
  <c r="K154" i="9" s="1"/>
  <c r="T111" i="9"/>
  <c r="G111" i="9" s="1"/>
  <c r="W83" i="9"/>
  <c r="J83" i="9" s="1"/>
  <c r="U80" i="9"/>
  <c r="H80" i="9" s="1"/>
  <c r="U140" i="9"/>
  <c r="H140" i="9" s="1"/>
  <c r="W44" i="9"/>
  <c r="J44" i="9" s="1"/>
  <c r="W10" i="9"/>
  <c r="J10" i="9" s="1"/>
  <c r="Y137" i="9"/>
  <c r="L137" i="9" s="1"/>
  <c r="Z20" i="9"/>
  <c r="M20" i="9" s="1"/>
  <c r="X90" i="9"/>
  <c r="K90" i="9" s="1"/>
  <c r="Y177" i="9"/>
  <c r="L177" i="9" s="1"/>
  <c r="X18" i="9"/>
  <c r="K18" i="9" s="1"/>
  <c r="Z101" i="9"/>
  <c r="M101" i="9" s="1"/>
  <c r="X122" i="12"/>
  <c r="V15" i="12"/>
  <c r="Y141" i="12"/>
  <c r="W202" i="12"/>
  <c r="T157" i="12"/>
  <c r="Z153" i="12"/>
  <c r="T218" i="12"/>
  <c r="Z68" i="12"/>
  <c r="Y113" i="12"/>
  <c r="V156" i="12"/>
  <c r="Z174" i="12"/>
  <c r="V118" i="12"/>
  <c r="Y61" i="12"/>
  <c r="V26" i="12"/>
  <c r="V206" i="12"/>
  <c r="U28" i="12"/>
  <c r="X206" i="12"/>
  <c r="Z200" i="13"/>
  <c r="AK200" i="13" s="1"/>
  <c r="Y183" i="12"/>
  <c r="W223" i="12"/>
  <c r="V57" i="12"/>
  <c r="U119" i="12"/>
  <c r="T185" i="12"/>
  <c r="W156" i="12"/>
  <c r="Z165" i="12"/>
  <c r="X19" i="12"/>
  <c r="V155" i="12"/>
  <c r="X213" i="12"/>
  <c r="W123" i="12"/>
  <c r="X124" i="12"/>
  <c r="Z156" i="12"/>
  <c r="T57" i="12"/>
  <c r="X214" i="12"/>
  <c r="Y118" i="12"/>
  <c r="T219" i="12"/>
  <c r="U57" i="12"/>
  <c r="U157" i="12"/>
  <c r="V138" i="12"/>
  <c r="V51" i="12"/>
  <c r="Z45" i="12"/>
  <c r="Y11" i="12"/>
  <c r="AJ11" i="12" s="1"/>
  <c r="T60" i="12"/>
  <c r="W55" i="12"/>
  <c r="V154" i="12"/>
  <c r="W176" i="12"/>
  <c r="Z142" i="12"/>
  <c r="X123" i="12"/>
  <c r="X130" i="12"/>
  <c r="U219" i="12"/>
  <c r="X113" i="12"/>
  <c r="Z139" i="12"/>
  <c r="W138" i="12"/>
  <c r="V222" i="12"/>
  <c r="T200" i="12"/>
  <c r="V120" i="12"/>
  <c r="AG120" i="12" s="1"/>
  <c r="W180" i="12"/>
  <c r="Z120" i="12"/>
  <c r="AK120" i="12" s="1"/>
  <c r="U147" i="9"/>
  <c r="H147" i="9" s="1"/>
  <c r="V30" i="9"/>
  <c r="I30" i="9" s="1"/>
  <c r="W78" i="9"/>
  <c r="J78" i="9" s="1"/>
  <c r="X20" i="9"/>
  <c r="K20" i="9" s="1"/>
  <c r="T91" i="9"/>
  <c r="G91" i="9" s="1"/>
  <c r="W51" i="9"/>
  <c r="J51" i="9" s="1"/>
  <c r="Y158" i="9"/>
  <c r="L158" i="9" s="1"/>
  <c r="T117" i="9"/>
  <c r="G117" i="9" s="1"/>
  <c r="Z153" i="9"/>
  <c r="M153" i="9" s="1"/>
  <c r="Y57" i="12"/>
  <c r="Z92" i="9"/>
  <c r="M92" i="9" s="1"/>
  <c r="Y22" i="9"/>
  <c r="L22" i="9" s="1"/>
  <c r="X100" i="9"/>
  <c r="K100" i="9" s="1"/>
  <c r="Y38" i="9"/>
  <c r="L38" i="9" s="1"/>
  <c r="V141" i="9"/>
  <c r="I141" i="9" s="1"/>
  <c r="X89" i="9"/>
  <c r="K89" i="9" s="1"/>
  <c r="V159" i="9"/>
  <c r="I159" i="9" s="1"/>
  <c r="V43" i="9"/>
  <c r="I43" i="9" s="1"/>
  <c r="U19" i="9"/>
  <c r="H19" i="9" s="1"/>
  <c r="W87" i="9"/>
  <c r="J87" i="9" s="1"/>
  <c r="T23" i="9"/>
  <c r="G23" i="9" s="1"/>
  <c r="Z81" i="9"/>
  <c r="M81" i="9" s="1"/>
  <c r="X101" i="9"/>
  <c r="K101" i="9" s="1"/>
  <c r="T126" i="12"/>
  <c r="Z110" i="12"/>
  <c r="X156" i="12"/>
  <c r="Y162" i="9"/>
  <c r="L162" i="9" s="1"/>
  <c r="U172" i="9"/>
  <c r="H172" i="9" s="1"/>
  <c r="T142" i="14"/>
  <c r="X129" i="9"/>
  <c r="K129" i="9" s="1"/>
  <c r="Y71" i="9"/>
  <c r="L71" i="9" s="1"/>
  <c r="Z162" i="9"/>
  <c r="M162" i="9" s="1"/>
  <c r="Y138" i="9"/>
  <c r="L138" i="9" s="1"/>
  <c r="T124" i="9"/>
  <c r="G124" i="9" s="1"/>
  <c r="Y95" i="9"/>
  <c r="L95" i="9" s="1"/>
  <c r="U164" i="9"/>
  <c r="H164" i="9" s="1"/>
  <c r="T24" i="9"/>
  <c r="G24" i="9" s="1"/>
  <c r="Y93" i="9"/>
  <c r="L93" i="9" s="1"/>
  <c r="X11" i="9"/>
  <c r="K11" i="9" s="1"/>
  <c r="X123" i="9"/>
  <c r="K123" i="9" s="1"/>
  <c r="X43" i="9"/>
  <c r="K43" i="9" s="1"/>
  <c r="T17" i="9"/>
  <c r="G17" i="9" s="1"/>
  <c r="T41" i="9"/>
  <c r="G41" i="9" s="1"/>
  <c r="X30" i="13"/>
  <c r="AI30" i="13" s="1"/>
  <c r="Y130" i="12"/>
  <c r="T138" i="12"/>
  <c r="T182" i="12"/>
  <c r="T114" i="9"/>
  <c r="G114" i="9" s="1"/>
  <c r="U153" i="9"/>
  <c r="H153" i="9" s="1"/>
  <c r="V108" i="9"/>
  <c r="I108" i="9" s="1"/>
  <c r="U104" i="9"/>
  <c r="H104" i="9" s="1"/>
  <c r="T78" i="9"/>
  <c r="G78" i="9" s="1"/>
  <c r="X127" i="9"/>
  <c r="K127" i="9" s="1"/>
  <c r="Y153" i="9"/>
  <c r="L153" i="9" s="1"/>
  <c r="X39" i="9"/>
  <c r="K39" i="9" s="1"/>
  <c r="W130" i="9"/>
  <c r="J130" i="9" s="1"/>
  <c r="X148" i="9"/>
  <c r="K148" i="9" s="1"/>
  <c r="T95" i="9"/>
  <c r="G95" i="9" s="1"/>
  <c r="X173" i="9"/>
  <c r="K173" i="9" s="1"/>
  <c r="T57" i="9"/>
  <c r="G57" i="9" s="1"/>
  <c r="W122" i="9"/>
  <c r="J122" i="9" s="1"/>
  <c r="V11" i="9"/>
  <c r="I11" i="9" s="1"/>
  <c r="Z30" i="9"/>
  <c r="M30" i="9" s="1"/>
  <c r="U85" i="9"/>
  <c r="H85" i="9" s="1"/>
  <c r="W91" i="9"/>
  <c r="J91" i="9" s="1"/>
  <c r="W77" i="9"/>
  <c r="J77" i="9" s="1"/>
  <c r="W43" i="9"/>
  <c r="J43" i="9" s="1"/>
  <c r="X134" i="9"/>
  <c r="K134" i="9" s="1"/>
  <c r="V136" i="9"/>
  <c r="I136" i="9" s="1"/>
  <c r="V80" i="9"/>
  <c r="I80" i="9" s="1"/>
  <c r="Z73" i="9"/>
  <c r="M73" i="9" s="1"/>
  <c r="X92" i="9"/>
  <c r="K92" i="9" s="1"/>
  <c r="X102" i="9"/>
  <c r="K102" i="9" s="1"/>
  <c r="W115" i="9"/>
  <c r="J115" i="9" s="1"/>
  <c r="T149" i="9"/>
  <c r="G149" i="9" s="1"/>
  <c r="W90" i="9"/>
  <c r="J90" i="9" s="1"/>
  <c r="W34" i="9"/>
  <c r="J34" i="9" s="1"/>
  <c r="Z10" i="9"/>
  <c r="M10" i="9" s="1"/>
  <c r="X104" i="9"/>
  <c r="K104" i="9" s="1"/>
  <c r="X51" i="9"/>
  <c r="K51" i="9" s="1"/>
  <c r="W106" i="9"/>
  <c r="J106" i="9" s="1"/>
  <c r="Y103" i="9"/>
  <c r="L103" i="9" s="1"/>
  <c r="Z125" i="9"/>
  <c r="M125" i="9" s="1"/>
  <c r="V86" i="9"/>
  <c r="I86" i="9" s="1"/>
  <c r="T147" i="9"/>
  <c r="G147" i="9" s="1"/>
  <c r="W169" i="9"/>
  <c r="J169" i="9" s="1"/>
  <c r="W55" i="9"/>
  <c r="J55" i="9" s="1"/>
  <c r="V29" i="9"/>
  <c r="I29" i="9" s="1"/>
  <c r="Y122" i="9"/>
  <c r="L122" i="9" s="1"/>
  <c r="W176" i="9"/>
  <c r="J176" i="9" s="1"/>
  <c r="X168" i="9"/>
  <c r="K168" i="9" s="1"/>
  <c r="V137" i="9"/>
  <c r="I137" i="9" s="1"/>
  <c r="U84" i="9"/>
  <c r="H84" i="9" s="1"/>
  <c r="V85" i="9"/>
  <c r="I85" i="9" s="1"/>
  <c r="U45" i="9"/>
  <c r="H45" i="9" s="1"/>
  <c r="Z139" i="9"/>
  <c r="M139" i="9" s="1"/>
  <c r="U123" i="9"/>
  <c r="H123" i="9" s="1"/>
  <c r="X19" i="9"/>
  <c r="K19" i="9" s="1"/>
  <c r="Z106" i="9"/>
  <c r="M106" i="9" s="1"/>
  <c r="V65" i="9"/>
  <c r="I65" i="9" s="1"/>
  <c r="Z43" i="9"/>
  <c r="M43" i="9" s="1"/>
  <c r="U132" i="9"/>
  <c r="H132" i="9" s="1"/>
  <c r="U128" i="9"/>
  <c r="H128" i="9" s="1"/>
  <c r="Z171" i="9"/>
  <c r="M171" i="9" s="1"/>
  <c r="Y176" i="9"/>
  <c r="L176" i="9" s="1"/>
  <c r="V163" i="9"/>
  <c r="I163" i="9" s="1"/>
  <c r="Z134" i="9"/>
  <c r="M134" i="9" s="1"/>
  <c r="Z36" i="9"/>
  <c r="M36" i="9" s="1"/>
  <c r="W222" i="12"/>
  <c r="U118" i="12"/>
  <c r="V174" i="12"/>
  <c r="U146" i="12"/>
  <c r="Z220" i="12"/>
  <c r="T25" i="12"/>
  <c r="Y105" i="12"/>
  <c r="U159" i="12"/>
  <c r="U140" i="12"/>
  <c r="Y191" i="12"/>
  <c r="AJ191" i="12" s="1"/>
  <c r="W221" i="12"/>
  <c r="Y115" i="12"/>
  <c r="AJ115" i="12" s="1"/>
  <c r="X149" i="12"/>
  <c r="W34" i="12"/>
  <c r="X30" i="12"/>
  <c r="Z155" i="13"/>
  <c r="AK155" i="13" s="1"/>
  <c r="T119" i="12"/>
  <c r="T112" i="12"/>
  <c r="W57" i="12"/>
  <c r="V29" i="12"/>
  <c r="Y100" i="12"/>
  <c r="Y181" i="12"/>
  <c r="U185" i="12"/>
  <c r="Y68" i="12"/>
  <c r="V45" i="12"/>
  <c r="T173" i="12"/>
  <c r="Z198" i="13"/>
  <c r="AK198" i="13" s="1"/>
  <c r="U170" i="12"/>
  <c r="T158" i="12"/>
  <c r="U149" i="12"/>
  <c r="V160" i="12"/>
  <c r="W218" i="12"/>
  <c r="W165" i="12"/>
  <c r="T120" i="12"/>
  <c r="U58" i="12"/>
  <c r="T58" i="12"/>
  <c r="Y150" i="12"/>
  <c r="V212" i="12"/>
  <c r="Z146" i="12"/>
  <c r="AK146" i="12" s="1"/>
  <c r="W229" i="12"/>
  <c r="Y20" i="12"/>
  <c r="Y160" i="12"/>
  <c r="Y90" i="13"/>
  <c r="X174" i="12"/>
  <c r="Z147" i="12"/>
  <c r="V48" i="12"/>
  <c r="V19" i="12"/>
  <c r="Y41" i="12"/>
  <c r="W114" i="12"/>
  <c r="V216" i="12"/>
  <c r="Z150" i="12"/>
  <c r="V218" i="12"/>
  <c r="X202" i="12"/>
  <c r="U218" i="12"/>
  <c r="Y195" i="12"/>
  <c r="Z130" i="12"/>
  <c r="X137" i="12"/>
  <c r="V123" i="9"/>
  <c r="I123" i="9" s="1"/>
  <c r="X163" i="9"/>
  <c r="K163" i="9" s="1"/>
  <c r="X103" i="9"/>
  <c r="K103" i="9" s="1"/>
  <c r="U119" i="9"/>
  <c r="H119" i="9" s="1"/>
  <c r="U94" i="9"/>
  <c r="H94" i="9" s="1"/>
  <c r="U165" i="9"/>
  <c r="H165" i="9" s="1"/>
  <c r="X22" i="9"/>
  <c r="K22" i="9" s="1"/>
  <c r="T120" i="9"/>
  <c r="G120" i="9" s="1"/>
  <c r="T134" i="9"/>
  <c r="G134" i="9" s="1"/>
  <c r="W79" i="9"/>
  <c r="J79" i="9" s="1"/>
  <c r="W24" i="9"/>
  <c r="J24" i="9" s="1"/>
  <c r="W117" i="9"/>
  <c r="J117" i="9" s="1"/>
  <c r="V149" i="12"/>
  <c r="T165" i="12"/>
  <c r="W158" i="12"/>
  <c r="V221" i="12"/>
  <c r="Z160" i="12"/>
  <c r="Y182" i="12"/>
  <c r="AJ182" i="12" s="1"/>
  <c r="X205" i="12"/>
  <c r="T202" i="12"/>
  <c r="X60" i="12"/>
  <c r="X51" i="12"/>
  <c r="T180" i="12"/>
  <c r="T153" i="12"/>
  <c r="W198" i="12"/>
  <c r="T124" i="12"/>
  <c r="U122" i="12"/>
  <c r="Z221" i="12"/>
  <c r="Y114" i="12"/>
  <c r="Z158" i="13"/>
  <c r="AK158" i="13" s="1"/>
  <c r="X112" i="12"/>
  <c r="X155" i="12"/>
  <c r="Z19" i="12"/>
  <c r="V166" i="12"/>
  <c r="AG166" i="12" s="1"/>
  <c r="V52" i="12"/>
  <c r="U188" i="12"/>
  <c r="X157" i="12"/>
  <c r="Z128" i="12"/>
  <c r="U210" i="12"/>
  <c r="X71" i="9"/>
  <c r="K71" i="9" s="1"/>
  <c r="T157" i="9"/>
  <c r="G157" i="9" s="1"/>
  <c r="W158" i="9"/>
  <c r="J158" i="9" s="1"/>
  <c r="W166" i="9"/>
  <c r="J166" i="9" s="1"/>
  <c r="T169" i="9"/>
  <c r="G169" i="9" s="1"/>
  <c r="Y59" i="9"/>
  <c r="L59" i="9" s="1"/>
  <c r="V128" i="9"/>
  <c r="I128" i="9" s="1"/>
  <c r="U159" i="9"/>
  <c r="H159" i="9" s="1"/>
  <c r="V23" i="9"/>
  <c r="I23" i="9" s="1"/>
  <c r="V151" i="9"/>
  <c r="I151" i="9" s="1"/>
  <c r="V112" i="9"/>
  <c r="I112" i="9" s="1"/>
  <c r="V41" i="9"/>
  <c r="I41" i="9" s="1"/>
  <c r="W99" i="9"/>
  <c r="J99" i="9" s="1"/>
  <c r="T13" i="9"/>
  <c r="G13" i="9" s="1"/>
  <c r="Y8" i="9"/>
  <c r="L8" i="9" s="1"/>
  <c r="Y193" i="12"/>
  <c r="X34" i="12"/>
  <c r="T26" i="12"/>
  <c r="X45" i="12"/>
  <c r="X208" i="12"/>
  <c r="Y42" i="12"/>
  <c r="U220" i="12"/>
  <c r="T42" i="12"/>
  <c r="U129" i="12"/>
  <c r="V192" i="12"/>
  <c r="V168" i="12"/>
  <c r="Y19" i="12"/>
  <c r="X52" i="12"/>
  <c r="W154" i="12"/>
  <c r="U166" i="12"/>
  <c r="U63" i="12"/>
  <c r="W185" i="12"/>
  <c r="U40" i="12"/>
  <c r="T133" i="12"/>
  <c r="X29" i="12"/>
  <c r="U136" i="12"/>
  <c r="U160" i="12"/>
  <c r="T134" i="12"/>
  <c r="T139" i="12"/>
  <c r="T178" i="12"/>
  <c r="Z127" i="9"/>
  <c r="M127" i="9" s="1"/>
  <c r="T11" i="9"/>
  <c r="G11" i="9" s="1"/>
  <c r="T162" i="9"/>
  <c r="G162" i="9" s="1"/>
  <c r="W50" i="9"/>
  <c r="J50" i="9" s="1"/>
  <c r="X174" i="9"/>
  <c r="K174" i="9" s="1"/>
  <c r="U138" i="9"/>
  <c r="H138" i="9" s="1"/>
  <c r="V174" i="9"/>
  <c r="I174" i="9" s="1"/>
  <c r="T171" i="9"/>
  <c r="G171" i="9" s="1"/>
  <c r="X56" i="9"/>
  <c r="K56" i="9" s="1"/>
  <c r="W93" i="9"/>
  <c r="J93" i="9" s="1"/>
  <c r="X165" i="9"/>
  <c r="K165" i="9" s="1"/>
  <c r="X132" i="9"/>
  <c r="K132" i="9" s="1"/>
  <c r="W61" i="9"/>
  <c r="J61" i="9" s="1"/>
  <c r="X105" i="9"/>
  <c r="K105" i="9" s="1"/>
  <c r="Y63" i="9"/>
  <c r="L63" i="9" s="1"/>
  <c r="W165" i="9"/>
  <c r="J165" i="9" s="1"/>
  <c r="W142" i="9"/>
  <c r="J142" i="9" s="1"/>
  <c r="X167" i="9"/>
  <c r="K167" i="9" s="1"/>
  <c r="X137" i="9"/>
  <c r="K137" i="9" s="1"/>
  <c r="Y31" i="9"/>
  <c r="L31" i="9" s="1"/>
  <c r="Y144" i="9"/>
  <c r="L144" i="9" s="1"/>
  <c r="V130" i="12"/>
  <c r="Z118" i="12"/>
  <c r="Z113" i="12"/>
  <c r="T150" i="12"/>
  <c r="Y149" i="12"/>
  <c r="Z177" i="12"/>
  <c r="T169" i="12"/>
  <c r="X181" i="12"/>
  <c r="U192" i="12"/>
  <c r="Z138" i="12"/>
  <c r="X118" i="12"/>
  <c r="X164" i="12"/>
  <c r="U49" i="12"/>
  <c r="T142" i="12"/>
  <c r="T135" i="12"/>
  <c r="Y31" i="12"/>
  <c r="W129" i="12"/>
  <c r="U130" i="12"/>
  <c r="Z126" i="12"/>
  <c r="U110" i="12"/>
  <c r="Y40" i="12"/>
  <c r="T176" i="12"/>
  <c r="Z142" i="9"/>
  <c r="M142" i="9" s="1"/>
  <c r="Z13" i="9"/>
  <c r="M13" i="9" s="1"/>
  <c r="W147" i="9"/>
  <c r="J147" i="9" s="1"/>
  <c r="W168" i="9"/>
  <c r="J168" i="9" s="1"/>
  <c r="T105" i="9"/>
  <c r="G105" i="9" s="1"/>
  <c r="T90" i="9"/>
  <c r="G90" i="9" s="1"/>
  <c r="U166" i="9"/>
  <c r="H166" i="9" s="1"/>
  <c r="Z150" i="9"/>
  <c r="M150" i="9" s="1"/>
  <c r="T138" i="9"/>
  <c r="G138" i="9" s="1"/>
  <c r="W159" i="9"/>
  <c r="J159" i="9" s="1"/>
  <c r="U163" i="9"/>
  <c r="H163" i="9" s="1"/>
  <c r="W116" i="9"/>
  <c r="J116" i="9" s="1"/>
  <c r="W157" i="9"/>
  <c r="J157" i="9" s="1"/>
  <c r="Y181" i="9"/>
  <c r="L181" i="9" s="1"/>
  <c r="W63" i="9"/>
  <c r="J63" i="9" s="1"/>
  <c r="Y107" i="9"/>
  <c r="L107" i="9" s="1"/>
  <c r="U11" i="9"/>
  <c r="H11" i="9" s="1"/>
  <c r="Z166" i="9"/>
  <c r="M166" i="9" s="1"/>
  <c r="U92" i="9"/>
  <c r="H92" i="9" s="1"/>
  <c r="V157" i="9"/>
  <c r="I157" i="9" s="1"/>
  <c r="Y18" i="9"/>
  <c r="L18" i="9" s="1"/>
  <c r="U114" i="9"/>
  <c r="H114" i="9" s="1"/>
  <c r="X40" i="9"/>
  <c r="K40" i="9" s="1"/>
  <c r="Z170" i="9"/>
  <c r="M170" i="9" s="1"/>
  <c r="W126" i="9"/>
  <c r="J126" i="9" s="1"/>
  <c r="V100" i="9"/>
  <c r="I100" i="9" s="1"/>
  <c r="Y130" i="9"/>
  <c r="L130" i="9" s="1"/>
  <c r="T45" i="9"/>
  <c r="G45" i="9" s="1"/>
  <c r="X125" i="9"/>
  <c r="K125" i="9" s="1"/>
  <c r="Y81" i="9"/>
  <c r="L81" i="9" s="1"/>
  <c r="U131" i="9"/>
  <c r="H131" i="9" s="1"/>
  <c r="U86" i="9"/>
  <c r="H86" i="9" s="1"/>
  <c r="T125" i="9"/>
  <c r="G125" i="9" s="1"/>
  <c r="Z174" i="9"/>
  <c r="M174" i="9" s="1"/>
  <c r="W121" i="9"/>
  <c r="J121" i="9" s="1"/>
  <c r="X45" i="9"/>
  <c r="K45" i="9" s="1"/>
  <c r="W132" i="9"/>
  <c r="J132" i="9" s="1"/>
  <c r="T15" i="9"/>
  <c r="G15" i="9" s="1"/>
  <c r="W131" i="9"/>
  <c r="J131" i="9" s="1"/>
  <c r="U82" i="9"/>
  <c r="H82" i="9" s="1"/>
  <c r="U62" i="9"/>
  <c r="H62" i="9" s="1"/>
  <c r="W108" i="9"/>
  <c r="J108" i="9" s="1"/>
  <c r="Y40" i="9"/>
  <c r="L40" i="9" s="1"/>
  <c r="U154" i="9"/>
  <c r="H154" i="9" s="1"/>
  <c r="U169" i="9"/>
  <c r="H169" i="9" s="1"/>
  <c r="U106" i="9"/>
  <c r="H106" i="9" s="1"/>
  <c r="W60" i="9"/>
  <c r="J60" i="9" s="1"/>
  <c r="V91" i="9"/>
  <c r="I91" i="9" s="1"/>
  <c r="V139" i="9"/>
  <c r="I139" i="9" s="1"/>
  <c r="Z91" i="9"/>
  <c r="M91" i="9" s="1"/>
  <c r="W105" i="9"/>
  <c r="J105" i="9" s="1"/>
  <c r="W14" i="9"/>
  <c r="J14" i="9" s="1"/>
  <c r="V73" i="9"/>
  <c r="I73" i="9" s="1"/>
  <c r="X117" i="9"/>
  <c r="K117" i="9" s="1"/>
  <c r="V126" i="9"/>
  <c r="I126" i="9" s="1"/>
  <c r="X28" i="9"/>
  <c r="K28" i="9" s="1"/>
  <c r="V79" i="9"/>
  <c r="I79" i="9" s="1"/>
  <c r="Y113" i="9"/>
  <c r="L113" i="9" s="1"/>
  <c r="V57" i="9"/>
  <c r="I57" i="9" s="1"/>
  <c r="W76" i="9"/>
  <c r="J76" i="9" s="1"/>
  <c r="V138" i="9"/>
  <c r="I138" i="9" s="1"/>
  <c r="X16" i="9"/>
  <c r="K16" i="9" s="1"/>
  <c r="Z87" i="9"/>
  <c r="M87" i="9" s="1"/>
  <c r="V69" i="9"/>
  <c r="I69" i="9" s="1"/>
  <c r="Y91" i="9"/>
  <c r="L91" i="9" s="1"/>
  <c r="Y166" i="9"/>
  <c r="L166" i="9" s="1"/>
  <c r="U8" i="9"/>
  <c r="H8" i="9" s="1"/>
  <c r="V167" i="9"/>
  <c r="I167" i="9" s="1"/>
  <c r="W162" i="9"/>
  <c r="J162" i="9" s="1"/>
  <c r="W155" i="9"/>
  <c r="J155" i="9" s="1"/>
  <c r="Y88" i="9"/>
  <c r="L88" i="9" s="1"/>
  <c r="Z205" i="12"/>
  <c r="Z124" i="12"/>
  <c r="Z114" i="12"/>
  <c r="W25" i="12"/>
  <c r="AH25" i="12" s="1"/>
  <c r="T177" i="12"/>
  <c r="Y112" i="12"/>
  <c r="Y152" i="12"/>
  <c r="W169" i="12"/>
  <c r="W166" i="12"/>
  <c r="AH166" i="12" s="1"/>
  <c r="T32" i="12"/>
  <c r="Y157" i="12"/>
  <c r="Z39" i="13"/>
  <c r="AK39" i="13" s="1"/>
  <c r="Y216" i="12"/>
  <c r="Y137" i="12"/>
  <c r="T114" i="12"/>
  <c r="Z43" i="13"/>
  <c r="AK43" i="13" s="1"/>
  <c r="W200" i="12"/>
  <c r="W150" i="12"/>
  <c r="W196" i="12"/>
  <c r="V135" i="12"/>
  <c r="W47" i="12"/>
  <c r="Z122" i="12"/>
  <c r="U165" i="12"/>
  <c r="U226" i="12"/>
  <c r="T213" i="12"/>
  <c r="Y226" i="12"/>
  <c r="T130" i="12"/>
  <c r="Y132" i="13"/>
  <c r="AJ132" i="13" s="1"/>
  <c r="Z213" i="12"/>
  <c r="Y52" i="12"/>
  <c r="V40" i="12"/>
  <c r="W53" i="12"/>
  <c r="V20" i="12"/>
  <c r="U48" i="12"/>
  <c r="X53" i="12"/>
  <c r="Z47" i="13"/>
  <c r="AK47" i="13" s="1"/>
  <c r="X20" i="12"/>
  <c r="W163" i="12"/>
  <c r="V182" i="12"/>
  <c r="AG182" i="12" s="1"/>
  <c r="Y63" i="12"/>
  <c r="V25" i="12"/>
  <c r="AG25" i="12" s="1"/>
  <c r="V191" i="12"/>
  <c r="AG191" i="12" s="1"/>
  <c r="Z116" i="12"/>
  <c r="X25" i="12"/>
  <c r="AI25" i="12" s="1"/>
  <c r="W210" i="12"/>
  <c r="W45" i="12"/>
  <c r="Y163" i="12"/>
  <c r="Y45" i="12"/>
  <c r="X31" i="12"/>
  <c r="U26" i="12"/>
  <c r="V114" i="12"/>
  <c r="X221" i="12"/>
  <c r="U178" i="12"/>
  <c r="Y131" i="13"/>
  <c r="AJ131" i="13" s="1"/>
  <c r="V59" i="12"/>
  <c r="Z133" i="12"/>
  <c r="V223" i="12"/>
  <c r="V141" i="12"/>
  <c r="U55" i="12"/>
  <c r="Z99" i="12"/>
  <c r="T132" i="9"/>
  <c r="G132" i="9" s="1"/>
  <c r="W178" i="9"/>
  <c r="J178" i="9" s="1"/>
  <c r="T164" i="9"/>
  <c r="G164" i="9" s="1"/>
  <c r="X80" i="9"/>
  <c r="K80" i="9" s="1"/>
  <c r="X166" i="9"/>
  <c r="K166" i="9" s="1"/>
  <c r="V42" i="9"/>
  <c r="I42" i="9" s="1"/>
  <c r="T142" i="9"/>
  <c r="G142" i="9" s="1"/>
  <c r="V42" i="12"/>
  <c r="T96" i="9"/>
  <c r="G96" i="9" s="1"/>
  <c r="Y157" i="9"/>
  <c r="L157" i="9" s="1"/>
  <c r="Z49" i="9"/>
  <c r="M49" i="9" s="1"/>
  <c r="U116" i="12"/>
  <c r="T9" i="9"/>
  <c r="G9" i="9" s="1"/>
  <c r="W104" i="9"/>
  <c r="J104" i="9" s="1"/>
  <c r="Z181" i="9"/>
  <c r="M181" i="9" s="1"/>
  <c r="Y20" i="9"/>
  <c r="L20" i="9" s="1"/>
  <c r="W19" i="9"/>
  <c r="J19" i="9" s="1"/>
  <c r="T81" i="9"/>
  <c r="G81" i="9" s="1"/>
  <c r="V149" i="9"/>
  <c r="I149" i="9" s="1"/>
  <c r="U91" i="9"/>
  <c r="H91" i="9" s="1"/>
  <c r="Z45" i="9"/>
  <c r="M45" i="9" s="1"/>
  <c r="Z82" i="9"/>
  <c r="M82" i="9" s="1"/>
  <c r="X78" i="9"/>
  <c r="K78" i="9" s="1"/>
  <c r="T119" i="9"/>
  <c r="G119" i="9" s="1"/>
  <c r="X172" i="13"/>
  <c r="AI172" i="13" s="1"/>
  <c r="V147" i="9"/>
  <c r="I147" i="9" s="1"/>
  <c r="T61" i="9"/>
  <c r="G61" i="9" s="1"/>
  <c r="X130" i="9"/>
  <c r="K130" i="9" s="1"/>
  <c r="V169" i="9"/>
  <c r="I169" i="9" s="1"/>
  <c r="T47" i="9"/>
  <c r="G47" i="9" s="1"/>
  <c r="Y171" i="9"/>
  <c r="L171" i="9" s="1"/>
  <c r="T152" i="9"/>
  <c r="G152" i="9" s="1"/>
  <c r="Y45" i="9"/>
  <c r="L45" i="9" s="1"/>
  <c r="V102" i="9"/>
  <c r="I102" i="9" s="1"/>
  <c r="V158" i="9"/>
  <c r="I158" i="9" s="1"/>
  <c r="U103" i="9"/>
  <c r="H103" i="9" s="1"/>
  <c r="W46" i="9"/>
  <c r="J46" i="9" s="1"/>
  <c r="U13" i="9"/>
  <c r="H13" i="9" s="1"/>
  <c r="X110" i="9"/>
  <c r="K110" i="9" s="1"/>
  <c r="W57" i="9"/>
  <c r="J57" i="9" s="1"/>
  <c r="X178" i="9"/>
  <c r="K178" i="9" s="1"/>
  <c r="U14" i="9"/>
  <c r="H14" i="9" s="1"/>
  <c r="V166" i="9"/>
  <c r="I166" i="9" s="1"/>
  <c r="V10" i="9"/>
  <c r="I10" i="9" s="1"/>
  <c r="W98" i="9"/>
  <c r="J98" i="9" s="1"/>
  <c r="X94" i="9"/>
  <c r="K94" i="9" s="1"/>
  <c r="T133" i="9"/>
  <c r="G133" i="9" s="1"/>
  <c r="U122" i="9"/>
  <c r="H122" i="9" s="1"/>
  <c r="U105" i="9"/>
  <c r="H105" i="9" s="1"/>
  <c r="W109" i="9"/>
  <c r="J109" i="9" s="1"/>
  <c r="T8" i="9"/>
  <c r="G8" i="9" s="1"/>
  <c r="Z61" i="9"/>
  <c r="M61" i="9" s="1"/>
  <c r="T118" i="9"/>
  <c r="G118" i="9" s="1"/>
  <c r="W49" i="9"/>
  <c r="J49" i="9" s="1"/>
  <c r="W82" i="9"/>
  <c r="J82" i="9" s="1"/>
  <c r="V121" i="9"/>
  <c r="I121" i="9" s="1"/>
  <c r="V31" i="9"/>
  <c r="I31" i="9" s="1"/>
  <c r="V152" i="9"/>
  <c r="I152" i="9" s="1"/>
  <c r="Y178" i="9"/>
  <c r="L178" i="9" s="1"/>
  <c r="Y29" i="9"/>
  <c r="L29" i="9" s="1"/>
  <c r="Z8" i="9"/>
  <c r="M8" i="9" s="1"/>
  <c r="Z163" i="9"/>
  <c r="M163" i="9" s="1"/>
  <c r="V125" i="9"/>
  <c r="I125" i="9" s="1"/>
  <c r="Z141" i="9"/>
  <c r="M141" i="9" s="1"/>
  <c r="V173" i="9"/>
  <c r="I173" i="9" s="1"/>
  <c r="V34" i="9"/>
  <c r="I34" i="9" s="1"/>
  <c r="W97" i="9"/>
  <c r="J97" i="9" s="1"/>
  <c r="W134" i="9"/>
  <c r="J134" i="9" s="1"/>
  <c r="T65" i="9"/>
  <c r="G65" i="9" s="1"/>
  <c r="X38" i="9"/>
  <c r="K38" i="9" s="1"/>
  <c r="U68" i="9"/>
  <c r="H68" i="9" s="1"/>
  <c r="Z112" i="9"/>
  <c r="M112" i="9" s="1"/>
  <c r="W96" i="9"/>
  <c r="J96" i="9" s="1"/>
  <c r="T14" i="9"/>
  <c r="G14" i="9" s="1"/>
  <c r="V117" i="9"/>
  <c r="I117" i="9" s="1"/>
  <c r="U158" i="9"/>
  <c r="H158" i="9" s="1"/>
  <c r="W92" i="9"/>
  <c r="J92" i="9" s="1"/>
  <c r="Y25" i="12"/>
  <c r="AJ25" i="12" s="1"/>
  <c r="T123" i="12"/>
  <c r="W30" i="13"/>
  <c r="AH30" i="13" s="1"/>
  <c r="Z140" i="12"/>
  <c r="T188" i="12"/>
  <c r="Y15" i="12"/>
  <c r="X176" i="12"/>
  <c r="W146" i="12"/>
  <c r="AH146" i="12" s="1"/>
  <c r="Z191" i="12"/>
  <c r="AK191" i="12" s="1"/>
  <c r="Z29" i="12"/>
  <c r="T59" i="12"/>
  <c r="Z123" i="12"/>
  <c r="T11" i="12"/>
  <c r="W168" i="12"/>
  <c r="W119" i="12"/>
  <c r="X132" i="12"/>
  <c r="W173" i="12"/>
  <c r="Z115" i="12"/>
  <c r="AK115" i="12" s="1"/>
  <c r="U229" i="12"/>
  <c r="V226" i="12"/>
  <c r="Y188" i="12"/>
  <c r="X11" i="12"/>
  <c r="AI11" i="12" s="1"/>
  <c r="Z137" i="12"/>
  <c r="V176" i="12"/>
  <c r="T198" i="12"/>
  <c r="W219" i="12"/>
  <c r="V107" i="12"/>
  <c r="Y208" i="12"/>
  <c r="V139" i="12"/>
  <c r="W157" i="12"/>
  <c r="U214" i="12"/>
  <c r="W139" i="12"/>
  <c r="T52" i="12"/>
  <c r="Z31" i="12"/>
  <c r="W164" i="12"/>
  <c r="X119" i="12"/>
  <c r="Y107" i="12"/>
  <c r="V219" i="12"/>
  <c r="U121" i="12"/>
  <c r="V28" i="12"/>
  <c r="Z52" i="12"/>
  <c r="X26" i="12"/>
  <c r="Y124" i="12"/>
  <c r="T197" i="12"/>
  <c r="V170" i="12"/>
  <c r="W30" i="12"/>
  <c r="V195" i="12"/>
  <c r="W60" i="12"/>
  <c r="T152" i="12"/>
  <c r="W20" i="12"/>
  <c r="T223" i="12"/>
  <c r="V146" i="12"/>
  <c r="AG146" i="12" s="1"/>
  <c r="T205" i="12"/>
  <c r="T156" i="12"/>
  <c r="T110" i="12"/>
  <c r="T136" i="12"/>
  <c r="Y222" i="12"/>
  <c r="V169" i="12"/>
  <c r="T79" i="9"/>
  <c r="G79" i="9" s="1"/>
  <c r="T181" i="9"/>
  <c r="G181" i="9" s="1"/>
  <c r="T166" i="9"/>
  <c r="G166" i="9" s="1"/>
  <c r="X158" i="9"/>
  <c r="K158" i="9" s="1"/>
  <c r="T156" i="9"/>
  <c r="G156" i="9" s="1"/>
  <c r="Z169" i="9"/>
  <c r="M169" i="9" s="1"/>
  <c r="X133" i="12"/>
  <c r="V113" i="9"/>
  <c r="I113" i="9" s="1"/>
  <c r="U88" i="9"/>
  <c r="H88" i="9" s="1"/>
  <c r="Z18" i="9"/>
  <c r="M18" i="9" s="1"/>
  <c r="W35" i="9"/>
  <c r="J35" i="9" s="1"/>
  <c r="Z19" i="9"/>
  <c r="M19" i="9" s="1"/>
  <c r="T112" i="9"/>
  <c r="G112" i="9" s="1"/>
  <c r="V87" i="9"/>
  <c r="I87" i="9" s="1"/>
  <c r="T163" i="9"/>
  <c r="G163" i="9" s="1"/>
  <c r="U139" i="12"/>
  <c r="Y97" i="9"/>
  <c r="L97" i="9" s="1"/>
  <c r="X10" i="9"/>
  <c r="K10" i="9" s="1"/>
  <c r="V98" i="9"/>
  <c r="I98" i="9" s="1"/>
  <c r="Z94" i="9"/>
  <c r="M94" i="9" s="1"/>
  <c r="X115" i="9"/>
  <c r="K115" i="9" s="1"/>
  <c r="W173" i="9"/>
  <c r="J173" i="9" s="1"/>
  <c r="Z22" i="9"/>
  <c r="M22" i="9" s="1"/>
  <c r="X99" i="9"/>
  <c r="K99" i="9" s="1"/>
  <c r="T116" i="9"/>
  <c r="G116" i="9" s="1"/>
  <c r="Y47" i="12"/>
  <c r="W153" i="12"/>
  <c r="T31" i="12"/>
  <c r="T166" i="12"/>
  <c r="Y112" i="9"/>
  <c r="L112" i="9" s="1"/>
  <c r="T110" i="9"/>
  <c r="G110" i="9" s="1"/>
  <c r="W136" i="9"/>
  <c r="J136" i="9" s="1"/>
  <c r="Z16" i="9"/>
  <c r="M16" i="9" s="1"/>
  <c r="X32" i="9"/>
  <c r="K32" i="9" s="1"/>
  <c r="V38" i="9"/>
  <c r="I38" i="9" s="1"/>
  <c r="Y34" i="9"/>
  <c r="L34" i="9" s="1"/>
  <c r="W107" i="9"/>
  <c r="J107" i="9" s="1"/>
  <c r="V45" i="9"/>
  <c r="I45" i="9" s="1"/>
  <c r="Y160" i="9"/>
  <c r="L160" i="9" s="1"/>
  <c r="U83" i="9"/>
  <c r="H83" i="9" s="1"/>
  <c r="Y106" i="9"/>
  <c r="L106" i="9" s="1"/>
  <c r="X30" i="9"/>
  <c r="K30" i="9" s="1"/>
  <c r="Y15" i="9"/>
  <c r="L15" i="9" s="1"/>
  <c r="Y78" i="9"/>
  <c r="L78" i="9" s="1"/>
  <c r="U100" i="9"/>
  <c r="H100" i="9" s="1"/>
  <c r="V96" i="9"/>
  <c r="I96" i="9" s="1"/>
  <c r="U233" i="14"/>
  <c r="X42" i="9"/>
  <c r="K42" i="9" s="1"/>
  <c r="Y111" i="9"/>
  <c r="L111" i="9" s="1"/>
  <c r="T113" i="9"/>
  <c r="G113" i="9" s="1"/>
  <c r="X143" i="9"/>
  <c r="K143" i="9" s="1"/>
  <c r="T153" i="9"/>
  <c r="G153" i="9" s="1"/>
  <c r="V109" i="9"/>
  <c r="I109" i="9" s="1"/>
  <c r="Y172" i="9"/>
  <c r="L172" i="9" s="1"/>
  <c r="U34" i="9"/>
  <c r="H34" i="9" s="1"/>
  <c r="U28" i="9"/>
  <c r="H28" i="9" s="1"/>
  <c r="Y105" i="9"/>
  <c r="L105" i="9" s="1"/>
  <c r="Z152" i="9"/>
  <c r="M152" i="9" s="1"/>
  <c r="T50" i="9"/>
  <c r="G50" i="9" s="1"/>
  <c r="Y167" i="9"/>
  <c r="L167" i="9" s="1"/>
  <c r="Y10" i="9"/>
  <c r="L10" i="9" s="1"/>
  <c r="Y101" i="9"/>
  <c r="L101" i="9" s="1"/>
  <c r="Z11" i="9"/>
  <c r="M11" i="9" s="1"/>
  <c r="U148" i="9"/>
  <c r="H148" i="9" s="1"/>
  <c r="W22" i="9"/>
  <c r="J22" i="9" s="1"/>
  <c r="Z138" i="9"/>
  <c r="M138" i="9" s="1"/>
  <c r="Y104" i="9"/>
  <c r="L104" i="9" s="1"/>
  <c r="Z114" i="9"/>
  <c r="M114" i="9" s="1"/>
  <c r="T76" i="9"/>
  <c r="G76" i="9" s="1"/>
  <c r="Z75" i="9"/>
  <c r="M75" i="9" s="1"/>
  <c r="T51" i="9"/>
  <c r="G51" i="9" s="1"/>
  <c r="Z34" i="9"/>
  <c r="M34" i="9" s="1"/>
  <c r="X31" i="9"/>
  <c r="K31" i="9" s="1"/>
  <c r="V36" i="9"/>
  <c r="I36" i="9" s="1"/>
  <c r="V143" i="9"/>
  <c r="I143" i="9" s="1"/>
  <c r="T31" i="9"/>
  <c r="G31" i="9" s="1"/>
  <c r="T20" i="9"/>
  <c r="G20" i="9" s="1"/>
  <c r="T93" i="9"/>
  <c r="G93" i="9" s="1"/>
  <c r="X44" i="9"/>
  <c r="K44" i="9" s="1"/>
  <c r="T102" i="9"/>
  <c r="G102" i="9" s="1"/>
  <c r="X139" i="9"/>
  <c r="K139" i="9" s="1"/>
  <c r="T122" i="9"/>
  <c r="G122" i="9" s="1"/>
  <c r="Y169" i="9"/>
  <c r="L169" i="9" s="1"/>
  <c r="W144" i="9"/>
  <c r="J144" i="9" s="1"/>
  <c r="Z63" i="9"/>
  <c r="M63" i="9" s="1"/>
  <c r="T174" i="9"/>
  <c r="G174" i="9" s="1"/>
  <c r="T10" i="9"/>
  <c r="G10" i="9" s="1"/>
  <c r="T25" i="9"/>
  <c r="G25" i="9" s="1"/>
  <c r="U63" i="9"/>
  <c r="H63" i="9" s="1"/>
  <c r="T151" i="9"/>
  <c r="G151" i="9" s="1"/>
  <c r="U117" i="9"/>
  <c r="H117" i="9" s="1"/>
  <c r="Z173" i="9"/>
  <c r="M173" i="9" s="1"/>
  <c r="X35" i="9"/>
  <c r="K35" i="9" s="1"/>
  <c r="W38" i="9"/>
  <c r="J38" i="9" s="1"/>
  <c r="V175" i="9"/>
  <c r="I175" i="9" s="1"/>
  <c r="X108" i="9"/>
  <c r="K108" i="9" s="1"/>
  <c r="X63" i="9"/>
  <c r="K63" i="9" s="1"/>
  <c r="T43" i="9"/>
  <c r="G43" i="9" s="1"/>
  <c r="V120" i="9"/>
  <c r="I120" i="9" s="1"/>
  <c r="T42" i="9"/>
  <c r="G42" i="9" s="1"/>
  <c r="Y164" i="9"/>
  <c r="L164" i="9" s="1"/>
  <c r="U102" i="9"/>
  <c r="H102" i="9" s="1"/>
  <c r="V197" i="12"/>
  <c r="X198" i="12"/>
  <c r="V208" i="12"/>
  <c r="Y213" i="12"/>
  <c r="X120" i="12"/>
  <c r="AI120" i="12" s="1"/>
  <c r="X28" i="12"/>
  <c r="Y210" i="12"/>
  <c r="Y128" i="12"/>
  <c r="Z196" i="13"/>
  <c r="AK196" i="13" s="1"/>
  <c r="V53" i="12"/>
  <c r="Y173" i="12"/>
  <c r="X40" i="12"/>
  <c r="Y185" i="12"/>
  <c r="X220" i="12"/>
  <c r="X166" i="12"/>
  <c r="AI166" i="12" s="1"/>
  <c r="T183" i="12"/>
  <c r="U29" i="12"/>
  <c r="V32" i="12"/>
  <c r="AG32" i="12" s="1"/>
  <c r="Y174" i="12"/>
  <c r="V128" i="12"/>
  <c r="Y51" i="12"/>
  <c r="Y229" i="12"/>
  <c r="Y224" i="13"/>
  <c r="AJ224" i="13" s="1"/>
  <c r="X178" i="12"/>
  <c r="Z107" i="12"/>
  <c r="U134" i="12"/>
  <c r="Y178" i="12"/>
  <c r="X200" i="12"/>
  <c r="W11" i="12"/>
  <c r="AH11" i="12" s="1"/>
  <c r="Y211" i="13"/>
  <c r="AJ211" i="13" s="1"/>
  <c r="V144" i="12"/>
  <c r="T164" i="12"/>
  <c r="V129" i="12"/>
  <c r="T47" i="12"/>
  <c r="X48" i="12"/>
  <c r="W181" i="12"/>
  <c r="Z34" i="12"/>
  <c r="Y48" i="12"/>
  <c r="Y186" i="12"/>
  <c r="Y73" i="13"/>
  <c r="W220" i="12"/>
  <c r="T154" i="12"/>
  <c r="U123" i="12"/>
  <c r="U30" i="12"/>
  <c r="Y24" i="13"/>
  <c r="AJ24" i="13" s="1"/>
  <c r="W61" i="12"/>
  <c r="V132" i="12"/>
  <c r="Y158" i="12"/>
  <c r="X186" i="12"/>
  <c r="W197" i="12"/>
  <c r="Y110" i="12"/>
  <c r="T170" i="12"/>
  <c r="Z92" i="12"/>
  <c r="Z19" i="13"/>
  <c r="AK19" i="13" s="1"/>
  <c r="X177" i="12"/>
  <c r="T40" i="12"/>
  <c r="Y139" i="12"/>
  <c r="Z178" i="9"/>
  <c r="M178" i="9" s="1"/>
  <c r="U142" i="9"/>
  <c r="H142" i="9" s="1"/>
  <c r="V118" i="9"/>
  <c r="I118" i="9" s="1"/>
  <c r="V107" i="9"/>
  <c r="I107" i="9" s="1"/>
  <c r="T106" i="9"/>
  <c r="G106" i="9" s="1"/>
  <c r="Y44" i="9"/>
  <c r="L44" i="9" s="1"/>
  <c r="Y129" i="12"/>
  <c r="U111" i="9"/>
  <c r="H111" i="9" s="1"/>
  <c r="Y154" i="9"/>
  <c r="L154" i="9" s="1"/>
  <c r="V78" i="9"/>
  <c r="I78" i="9" s="1"/>
  <c r="Y83" i="9"/>
  <c r="L83" i="9" s="1"/>
  <c r="V124" i="9"/>
  <c r="I124" i="9" s="1"/>
  <c r="W40" i="9"/>
  <c r="J40" i="9" s="1"/>
  <c r="Z73" i="13"/>
  <c r="W101" i="9"/>
  <c r="J101" i="9" s="1"/>
  <c r="V89" i="9"/>
  <c r="I89" i="9" s="1"/>
  <c r="X147" i="9"/>
  <c r="K147" i="9" s="1"/>
  <c r="T46" i="9"/>
  <c r="G46" i="9" s="1"/>
  <c r="Y114" i="9"/>
  <c r="L114" i="9" s="1"/>
  <c r="V77" i="9"/>
  <c r="I77" i="9" s="1"/>
  <c r="V59" i="9"/>
  <c r="I59" i="9" s="1"/>
  <c r="U107" i="9"/>
  <c r="H107" i="9" s="1"/>
  <c r="X124" i="9"/>
  <c r="K124" i="9" s="1"/>
  <c r="W160" i="9"/>
  <c r="J160" i="9" s="1"/>
  <c r="Z57" i="9"/>
  <c r="M57" i="9" s="1"/>
  <c r="U197" i="12"/>
  <c r="V82" i="9"/>
  <c r="I82" i="9" s="1"/>
  <c r="V178" i="9"/>
  <c r="I178" i="9" s="1"/>
  <c r="Y123" i="9"/>
  <c r="L123" i="9" s="1"/>
  <c r="X23" i="9"/>
  <c r="K23" i="9" s="1"/>
  <c r="X138" i="9"/>
  <c r="K138" i="9" s="1"/>
  <c r="Z175" i="9"/>
  <c r="M175" i="9" s="1"/>
  <c r="X86" i="9"/>
  <c r="K86" i="9" s="1"/>
  <c r="T34" i="9"/>
  <c r="G34" i="9" s="1"/>
  <c r="X118" i="9"/>
  <c r="K118" i="9" s="1"/>
  <c r="U178" i="9"/>
  <c r="H178" i="9" s="1"/>
  <c r="X171" i="9"/>
  <c r="K171" i="9" s="1"/>
  <c r="X61" i="9"/>
  <c r="K61" i="9" s="1"/>
  <c r="T141" i="9"/>
  <c r="G141" i="9" s="1"/>
  <c r="U113" i="9"/>
  <c r="H113" i="9" s="1"/>
  <c r="Z85" i="9"/>
  <c r="M85" i="9" s="1"/>
  <c r="Z25" i="9"/>
  <c r="M25" i="9" s="1"/>
  <c r="U78" i="9"/>
  <c r="H78" i="9" s="1"/>
  <c r="T73" i="9"/>
  <c r="G73" i="9" s="1"/>
  <c r="Y36" i="9"/>
  <c r="L36" i="9" s="1"/>
  <c r="Y132" i="9"/>
  <c r="L132" i="9" s="1"/>
  <c r="Z86" i="9"/>
  <c r="M86" i="9" s="1"/>
  <c r="X122" i="9"/>
  <c r="K122" i="9" s="1"/>
  <c r="Y109" i="9"/>
  <c r="L109" i="9" s="1"/>
  <c r="U124" i="9"/>
  <c r="H124" i="9" s="1"/>
  <c r="W140" i="9"/>
  <c r="J140" i="9" s="1"/>
  <c r="Z109" i="9"/>
  <c r="M109" i="9" s="1"/>
  <c r="X150" i="9"/>
  <c r="K150" i="9" s="1"/>
  <c r="W163" i="9"/>
  <c r="J163" i="9" s="1"/>
  <c r="V51" i="9"/>
  <c r="I51" i="9" s="1"/>
  <c r="X9" i="9"/>
  <c r="K9" i="9" s="1"/>
  <c r="Y14" i="9"/>
  <c r="L14" i="9" s="1"/>
  <c r="Y89" i="9"/>
  <c r="L89" i="9" s="1"/>
  <c r="Y28" i="9"/>
  <c r="L28" i="9" s="1"/>
  <c r="T128" i="9"/>
  <c r="G128" i="9" s="1"/>
  <c r="U121" i="9"/>
  <c r="H121" i="9" s="1"/>
  <c r="V40" i="9"/>
  <c r="I40" i="9" s="1"/>
  <c r="Y41" i="9"/>
  <c r="L41" i="9" s="1"/>
  <c r="Z79" i="9"/>
  <c r="M79" i="9" s="1"/>
  <c r="W29" i="9"/>
  <c r="J29" i="9" s="1"/>
  <c r="V104" i="9"/>
  <c r="I104" i="9" s="1"/>
  <c r="Y125" i="9"/>
  <c r="L125" i="9" s="1"/>
  <c r="V35" i="9"/>
  <c r="I35" i="9" s="1"/>
  <c r="W11" i="9"/>
  <c r="J11" i="9" s="1"/>
  <c r="W167" i="9"/>
  <c r="J167" i="9" s="1"/>
  <c r="W45" i="9"/>
  <c r="J45" i="9" s="1"/>
  <c r="W120" i="9"/>
  <c r="J120" i="9" s="1"/>
  <c r="Y39" i="9"/>
  <c r="L39" i="9" s="1"/>
  <c r="Y116" i="9"/>
  <c r="L116" i="9" s="1"/>
  <c r="Y86" i="9"/>
  <c r="L86" i="9" s="1"/>
  <c r="Y159" i="9"/>
  <c r="L159" i="9" s="1"/>
  <c r="U44" i="9"/>
  <c r="H44" i="9" s="1"/>
  <c r="X162" i="9"/>
  <c r="K162" i="9" s="1"/>
  <c r="Z71" i="9"/>
  <c r="M71" i="9" s="1"/>
  <c r="V95" i="9"/>
  <c r="I95" i="9" s="1"/>
  <c r="Y57" i="9"/>
  <c r="L57" i="9" s="1"/>
  <c r="X116" i="9"/>
  <c r="K116" i="9" s="1"/>
  <c r="V25" i="9"/>
  <c r="I25" i="9" s="1"/>
  <c r="V153" i="9"/>
  <c r="I153" i="9" s="1"/>
  <c r="Y87" i="9"/>
  <c r="L87" i="9" s="1"/>
  <c r="U162" i="9"/>
  <c r="H162" i="9" s="1"/>
  <c r="V148" i="9"/>
  <c r="I148" i="9" s="1"/>
  <c r="W20" i="9"/>
  <c r="J20" i="9" s="1"/>
  <c r="W88" i="9"/>
  <c r="J88" i="9" s="1"/>
  <c r="W100" i="9"/>
  <c r="J100" i="9" s="1"/>
  <c r="U10" i="9"/>
  <c r="H10" i="9" s="1"/>
  <c r="W154" i="9"/>
  <c r="J154" i="9" s="1"/>
  <c r="Z80" i="9"/>
  <c r="M80" i="9" s="1"/>
  <c r="Z108" i="9"/>
  <c r="M108" i="9" s="1"/>
  <c r="W81" i="9"/>
  <c r="J81" i="9" s="1"/>
  <c r="X218" i="12"/>
  <c r="X15" i="12"/>
  <c r="T29" i="12"/>
  <c r="V58" i="12"/>
  <c r="V188" i="12"/>
  <c r="T208" i="12"/>
  <c r="X216" i="12"/>
  <c r="U206" i="12"/>
  <c r="Z10" i="12"/>
  <c r="X134" i="12"/>
  <c r="V202" i="12"/>
  <c r="T132" i="12"/>
  <c r="Z166" i="12"/>
  <c r="AK166" i="12" s="1"/>
  <c r="T229" i="12"/>
  <c r="Y223" i="12"/>
  <c r="X212" i="12"/>
  <c r="X229" i="12"/>
  <c r="Z178" i="12"/>
  <c r="U52" i="12"/>
  <c r="V110" i="12"/>
  <c r="W208" i="12"/>
  <c r="T121" i="12"/>
  <c r="W122" i="12"/>
  <c r="X144" i="12"/>
  <c r="W191" i="12"/>
  <c r="AH191" i="12" s="1"/>
  <c r="X136" i="12"/>
  <c r="U59" i="12"/>
  <c r="X57" i="12"/>
  <c r="W116" i="12"/>
  <c r="U124" i="12"/>
  <c r="U155" i="12"/>
  <c r="W118" i="12"/>
  <c r="T63" i="12"/>
  <c r="Y126" i="12"/>
  <c r="V136" i="12"/>
  <c r="T55" i="12"/>
  <c r="Y128" i="13"/>
  <c r="AJ128" i="13" s="1"/>
  <c r="W144" i="12"/>
  <c r="V140" i="12"/>
  <c r="T206" i="12"/>
  <c r="T146" i="12"/>
  <c r="X107" i="12"/>
  <c r="X135" i="12"/>
  <c r="V165" i="12"/>
  <c r="Y123" i="12"/>
  <c r="Y219" i="12"/>
  <c r="V158" i="12"/>
  <c r="X55" i="12"/>
  <c r="Y155" i="12"/>
  <c r="Z119" i="12"/>
  <c r="X160" i="12"/>
  <c r="X191" i="12"/>
  <c r="AI191" i="12" s="1"/>
  <c r="U176" i="12"/>
  <c r="Z216" i="12"/>
  <c r="Z15" i="12"/>
  <c r="U25" i="12"/>
  <c r="W19" i="12"/>
  <c r="W178" i="12"/>
  <c r="T155" i="12"/>
  <c r="T28" i="12"/>
  <c r="Y84" i="9"/>
  <c r="L84" i="9" s="1"/>
  <c r="X95" i="9"/>
  <c r="K95" i="9" s="1"/>
  <c r="X15" i="9"/>
  <c r="K15" i="9" s="1"/>
  <c r="W151" i="9"/>
  <c r="J151" i="9" s="1"/>
  <c r="Z97" i="9"/>
  <c r="M97" i="9" s="1"/>
  <c r="Z105" i="9"/>
  <c r="M105" i="9" s="1"/>
  <c r="U160" i="9"/>
  <c r="H160" i="9" s="1"/>
  <c r="U32" i="9"/>
  <c r="H32" i="9" s="1"/>
  <c r="V9" i="9"/>
  <c r="I9" i="9" s="1"/>
  <c r="V14" i="9"/>
  <c r="I14" i="9" s="1"/>
  <c r="U139" i="9"/>
  <c r="H139" i="9" s="1"/>
  <c r="V30" i="13"/>
  <c r="AG30" i="13" s="1"/>
  <c r="Y213" i="13"/>
  <c r="AJ213" i="13" s="1"/>
  <c r="X153" i="12"/>
  <c r="Y140" i="12"/>
  <c r="W182" i="12"/>
  <c r="AH182" i="12" s="1"/>
  <c r="X129" i="12"/>
  <c r="T30" i="12"/>
  <c r="X197" i="12"/>
  <c r="Y170" i="12"/>
  <c r="V214" i="12"/>
  <c r="Z193" i="13"/>
  <c r="AK193" i="13" s="1"/>
  <c r="V200" i="12"/>
  <c r="U198" i="12"/>
  <c r="Z208" i="12"/>
  <c r="V150" i="12"/>
  <c r="U195" i="12"/>
  <c r="U32" i="12"/>
  <c r="W126" i="12"/>
  <c r="W134" i="12"/>
  <c r="Y122" i="12"/>
  <c r="X110" i="12"/>
  <c r="W105" i="12"/>
  <c r="U180" i="12"/>
  <c r="T122" i="12"/>
  <c r="U216" i="12"/>
  <c r="T148" i="9"/>
  <c r="G148" i="9" s="1"/>
  <c r="X136" i="9"/>
  <c r="K136" i="9" s="1"/>
  <c r="X114" i="9"/>
  <c r="K114" i="9" s="1"/>
  <c r="V171" i="9"/>
  <c r="I171" i="9" s="1"/>
  <c r="Y147" i="9"/>
  <c r="L147" i="9" s="1"/>
  <c r="U175" i="9"/>
  <c r="H175" i="9" s="1"/>
  <c r="T109" i="9"/>
  <c r="G109" i="9" s="1"/>
  <c r="X141" i="9"/>
  <c r="K141" i="9" s="1"/>
  <c r="Z119" i="9"/>
  <c r="M119" i="9" s="1"/>
  <c r="U31" i="12"/>
  <c r="V173" i="12"/>
  <c r="U128" i="12"/>
  <c r="X185" i="12"/>
  <c r="U208" i="12"/>
  <c r="V153" i="12"/>
  <c r="Y116" i="12"/>
  <c r="U47" i="12"/>
  <c r="T107" i="12"/>
  <c r="U213" i="12"/>
  <c r="X59" i="12"/>
  <c r="Y198" i="12"/>
  <c r="W128" i="12"/>
  <c r="V116" i="12"/>
  <c r="Y200" i="12"/>
  <c r="U51" i="12"/>
  <c r="Z55" i="12"/>
  <c r="Y138" i="12"/>
  <c r="V63" i="12"/>
  <c r="V119" i="12"/>
  <c r="W214" i="12"/>
  <c r="Y59" i="12"/>
  <c r="T34" i="12"/>
  <c r="W137" i="12"/>
  <c r="V190" i="12"/>
  <c r="Z132" i="9"/>
  <c r="M132" i="9" s="1"/>
  <c r="X79" i="9"/>
  <c r="K79" i="9" s="1"/>
  <c r="V111" i="9"/>
  <c r="I111" i="9" s="1"/>
  <c r="Z32" i="9"/>
  <c r="M32" i="9" s="1"/>
  <c r="U41" i="9"/>
  <c r="H41" i="9" s="1"/>
  <c r="Y134" i="9"/>
  <c r="L134" i="9" s="1"/>
  <c r="T127" i="9"/>
  <c r="G127" i="9" s="1"/>
  <c r="U144" i="9"/>
  <c r="H144" i="9" s="1"/>
  <c r="U9" i="9"/>
  <c r="H9" i="9" s="1"/>
  <c r="W156" i="9"/>
  <c r="J156" i="9" s="1"/>
  <c r="T131" i="9"/>
  <c r="G131" i="9" s="1"/>
  <c r="V75" i="9"/>
  <c r="I75" i="9" s="1"/>
  <c r="W113" i="9"/>
  <c r="J113" i="9" s="1"/>
  <c r="Y23" i="9"/>
  <c r="L23" i="9" s="1"/>
  <c r="X84" i="9"/>
  <c r="K84" i="9" s="1"/>
  <c r="Y19" i="9"/>
  <c r="L19" i="9" s="1"/>
  <c r="X36" i="9"/>
  <c r="K36" i="9" s="1"/>
  <c r="W15" i="9"/>
  <c r="J15" i="9" s="1"/>
  <c r="X157" i="9"/>
  <c r="K157" i="9" s="1"/>
  <c r="W80" i="9"/>
  <c r="J80" i="9" s="1"/>
  <c r="Y133" i="12"/>
  <c r="Y114" i="13"/>
  <c r="AJ114" i="13" s="1"/>
  <c r="T220" i="12"/>
  <c r="U181" i="12"/>
  <c r="U168" i="12"/>
  <c r="T174" i="12"/>
  <c r="Z218" i="12"/>
  <c r="V105" i="12"/>
  <c r="V152" i="12"/>
  <c r="U15" i="12"/>
  <c r="V181" i="12"/>
  <c r="V113" i="12"/>
  <c r="X139" i="12"/>
  <c r="X226" i="12"/>
  <c r="U112" i="12"/>
  <c r="T186" i="12"/>
  <c r="Z28" i="12"/>
  <c r="U173" i="12"/>
  <c r="Z149" i="12"/>
  <c r="T160" i="12"/>
  <c r="Z206" i="12"/>
  <c r="U34" i="12"/>
  <c r="U200" i="12"/>
  <c r="W177" i="12"/>
  <c r="T99" i="9"/>
  <c r="G99" i="9" s="1"/>
  <c r="T129" i="9"/>
  <c r="G129" i="9" s="1"/>
  <c r="Z50" i="9"/>
  <c r="M50" i="9" s="1"/>
  <c r="W23" i="9"/>
  <c r="J23" i="9" s="1"/>
  <c r="T136" i="9"/>
  <c r="G136" i="9" s="1"/>
  <c r="Y10" i="14"/>
  <c r="Y80" i="9"/>
  <c r="L80" i="9" s="1"/>
  <c r="Y25" i="9"/>
  <c r="L25" i="9" s="1"/>
  <c r="Z102" i="9"/>
  <c r="M102" i="9" s="1"/>
  <c r="W164" i="9"/>
  <c r="J164" i="9" s="1"/>
  <c r="V140" i="9"/>
  <c r="I140" i="9" s="1"/>
  <c r="Z31" i="9"/>
  <c r="M31" i="9" s="1"/>
  <c r="Y32" i="9"/>
  <c r="L32" i="9" s="1"/>
  <c r="U18" i="9"/>
  <c r="H18" i="9" s="1"/>
  <c r="X76" i="9"/>
  <c r="K76" i="9" s="1"/>
  <c r="U101" i="9"/>
  <c r="H101" i="9" s="1"/>
  <c r="T83" i="9"/>
  <c r="G83" i="9" s="1"/>
  <c r="Y152" i="9"/>
  <c r="L152" i="9" s="1"/>
  <c r="X175" i="9"/>
  <c r="K175" i="9" s="1"/>
  <c r="T160" i="9"/>
  <c r="G160" i="9" s="1"/>
  <c r="W143" i="9"/>
  <c r="J143" i="9" s="1"/>
  <c r="T40" i="9"/>
  <c r="G40" i="9" s="1"/>
  <c r="V22" i="9"/>
  <c r="I22" i="9" s="1"/>
  <c r="W32" i="9"/>
  <c r="J32" i="9" s="1"/>
  <c r="T87" i="9"/>
  <c r="G87" i="9" s="1"/>
  <c r="U133" i="9"/>
  <c r="H133" i="9" s="1"/>
  <c r="U51" i="9"/>
  <c r="H51" i="9" s="1"/>
  <c r="U30" i="9"/>
  <c r="H30" i="9" s="1"/>
  <c r="W75" i="9"/>
  <c r="J75" i="9" s="1"/>
  <c r="X83" i="9"/>
  <c r="K83" i="9" s="1"/>
  <c r="Z66" i="9"/>
  <c r="M66" i="9" s="1"/>
  <c r="X128" i="9"/>
  <c r="K128" i="9" s="1"/>
  <c r="Y139" i="9"/>
  <c r="L139" i="9" s="1"/>
  <c r="W171" i="9"/>
  <c r="J171" i="9" s="1"/>
  <c r="X96" i="9"/>
  <c r="K96" i="9" s="1"/>
  <c r="Z144" i="9"/>
  <c r="M144" i="9" s="1"/>
  <c r="T101" i="9"/>
  <c r="G101" i="9" s="1"/>
  <c r="U174" i="9"/>
  <c r="H174" i="9" s="1"/>
  <c r="U79" i="9"/>
  <c r="H79" i="9" s="1"/>
  <c r="V71" i="9"/>
  <c r="I71" i="9" s="1"/>
  <c r="V16" i="9"/>
  <c r="I16" i="9" s="1"/>
  <c r="Y126" i="9"/>
  <c r="L126" i="9" s="1"/>
  <c r="U37" i="9"/>
  <c r="H37" i="9" s="1"/>
  <c r="T44" i="9"/>
  <c r="G44" i="9" s="1"/>
  <c r="X109" i="9"/>
  <c r="K109" i="9" s="1"/>
  <c r="Y43" i="9"/>
  <c r="L43" i="9" s="1"/>
  <c r="Y129" i="9"/>
  <c r="L129" i="9" s="1"/>
  <c r="W129" i="9"/>
  <c r="J129" i="9" s="1"/>
  <c r="T130" i="9"/>
  <c r="G130" i="9" s="1"/>
  <c r="W139" i="9"/>
  <c r="J139" i="9" s="1"/>
  <c r="V114" i="9"/>
  <c r="I114" i="9" s="1"/>
  <c r="T66" i="9"/>
  <c r="G66" i="9" s="1"/>
  <c r="X87" i="9"/>
  <c r="K87" i="9" s="1"/>
  <c r="Z121" i="9"/>
  <c r="M121" i="9" s="1"/>
  <c r="X149" i="9"/>
  <c r="K149" i="9" s="1"/>
  <c r="V61" i="9"/>
  <c r="I61" i="9" s="1"/>
  <c r="W41" i="9"/>
  <c r="J41" i="9" s="1"/>
  <c r="V155" i="9"/>
  <c r="I155" i="9" s="1"/>
  <c r="W153" i="9"/>
  <c r="J153" i="9" s="1"/>
  <c r="U75" i="9"/>
  <c r="H75" i="9" s="1"/>
  <c r="V133" i="9"/>
  <c r="I133" i="9" s="1"/>
  <c r="Z103" i="9"/>
  <c r="M103" i="9" s="1"/>
  <c r="T177" i="9"/>
  <c r="G177" i="9" s="1"/>
  <c r="Z155" i="9"/>
  <c r="M155" i="9" s="1"/>
  <c r="V103" i="9"/>
  <c r="I103" i="9" s="1"/>
  <c r="X160" i="9"/>
  <c r="K160" i="9" s="1"/>
  <c r="U53" i="9"/>
  <c r="H53" i="9" s="1"/>
  <c r="T59" i="9"/>
  <c r="G59" i="9" s="1"/>
  <c r="Y13" i="9"/>
  <c r="L13" i="9" s="1"/>
  <c r="Z143" i="9"/>
  <c r="M143" i="9" s="1"/>
  <c r="Y127" i="9"/>
  <c r="L127" i="9" s="1"/>
  <c r="Y120" i="9"/>
  <c r="L120" i="9" s="1"/>
  <c r="V177" i="9"/>
  <c r="I177" i="9" s="1"/>
  <c r="V20" i="9"/>
  <c r="I20" i="9" s="1"/>
  <c r="U164" i="12"/>
  <c r="Y156" i="12"/>
  <c r="T30" i="13"/>
  <c r="U115" i="12"/>
  <c r="Y196" i="12"/>
  <c r="U137" i="12"/>
  <c r="Y120" i="12"/>
  <c r="AJ120" i="12" s="1"/>
  <c r="U142" i="12"/>
  <c r="V112" i="12"/>
  <c r="U212" i="12"/>
  <c r="W136" i="12"/>
  <c r="X121" i="12"/>
  <c r="V205" i="12"/>
  <c r="U53" i="12"/>
  <c r="Z158" i="12"/>
  <c r="X196" i="12"/>
  <c r="V137" i="12"/>
  <c r="X140" i="12"/>
  <c r="X183" i="12"/>
  <c r="V177" i="12"/>
  <c r="U113" i="12"/>
  <c r="X173" i="12"/>
  <c r="X116" i="12"/>
  <c r="Z181" i="12"/>
  <c r="Z173" i="12"/>
  <c r="W130" i="12"/>
  <c r="X150" i="12"/>
  <c r="X146" i="12"/>
  <c r="AI146" i="12" s="1"/>
  <c r="T115" i="12"/>
  <c r="V178" i="12"/>
  <c r="U141" i="12"/>
  <c r="V133" i="12"/>
  <c r="Y144" i="12"/>
  <c r="T137" i="12"/>
  <c r="U120" i="12"/>
  <c r="T181" i="12"/>
  <c r="W192" i="12"/>
  <c r="U105" i="12"/>
  <c r="W58" i="12"/>
  <c r="X114" i="12"/>
  <c r="V55" i="12"/>
  <c r="U147" i="12"/>
  <c r="W183" i="12"/>
  <c r="U183" i="12"/>
  <c r="U202" i="12"/>
  <c r="Y130" i="13"/>
  <c r="AJ130" i="13" s="1"/>
  <c r="Y55" i="12"/>
  <c r="W142" i="12"/>
  <c r="Y163" i="13"/>
  <c r="Z223" i="12"/>
  <c r="Y29" i="12"/>
  <c r="T15" i="12"/>
  <c r="V31" i="12"/>
  <c r="Y30" i="13"/>
  <c r="AJ30" i="13" s="1"/>
  <c r="X219" i="12"/>
  <c r="T20" i="12"/>
  <c r="X190" i="13"/>
  <c r="AI190" i="13" s="1"/>
  <c r="AF172" i="11"/>
  <c r="H172" i="11"/>
  <c r="I188" i="13"/>
  <c r="AE207" i="11"/>
  <c r="G207" i="11"/>
  <c r="J188" i="13"/>
  <c r="J144" i="11"/>
  <c r="AH144" i="11"/>
  <c r="M60" i="11"/>
  <c r="AK60" i="11"/>
  <c r="K146" i="11"/>
  <c r="AI146" i="11"/>
  <c r="AJ60" i="12"/>
  <c r="AH176" i="11"/>
  <c r="J176" i="11"/>
  <c r="H142" i="11"/>
  <c r="AF142" i="11"/>
  <c r="AE134" i="11"/>
  <c r="G134" i="11"/>
  <c r="L194" i="11"/>
  <c r="AJ194" i="11"/>
  <c r="I173" i="11"/>
  <c r="AG173" i="11"/>
  <c r="AF58" i="13"/>
  <c r="H58" i="13"/>
  <c r="G141" i="11"/>
  <c r="AE141" i="11"/>
  <c r="J49" i="11"/>
  <c r="AH49" i="11"/>
  <c r="AK54" i="11"/>
  <c r="M54" i="11"/>
  <c r="H17" i="11"/>
  <c r="AF17" i="11"/>
  <c r="G100" i="11"/>
  <c r="AE100" i="11"/>
  <c r="H155" i="11"/>
  <c r="AF155" i="11"/>
  <c r="H146" i="11"/>
  <c r="AF146" i="11"/>
  <c r="AG119" i="11"/>
  <c r="I119" i="11"/>
  <c r="AJ167" i="11"/>
  <c r="L167" i="11"/>
  <c r="K39" i="11"/>
  <c r="AI39" i="11"/>
  <c r="AH198" i="11"/>
  <c r="J198" i="11"/>
  <c r="AK214" i="11"/>
  <c r="M214" i="11"/>
  <c r="AH211" i="11"/>
  <c r="J211" i="11"/>
  <c r="AI54" i="11"/>
  <c r="K54" i="11"/>
  <c r="I31" i="11"/>
  <c r="AG31" i="11"/>
  <c r="H16" i="11"/>
  <c r="AF16" i="11"/>
  <c r="M39" i="11"/>
  <c r="AK39" i="11"/>
  <c r="J139" i="11"/>
  <c r="AH139" i="11"/>
  <c r="M151" i="12"/>
  <c r="AK151" i="12"/>
  <c r="AI150" i="11"/>
  <c r="K150" i="11"/>
  <c r="AG58" i="11"/>
  <c r="I58" i="11"/>
  <c r="AJ176" i="12"/>
  <c r="AI159" i="12"/>
  <c r="AJ206" i="11"/>
  <c r="L206" i="11"/>
  <c r="I136" i="11"/>
  <c r="AG136" i="11"/>
  <c r="AH192" i="11"/>
  <c r="J192" i="11"/>
  <c r="K109" i="11"/>
  <c r="AI109" i="11"/>
  <c r="AF56" i="11"/>
  <c r="H56" i="11"/>
  <c r="K161" i="11"/>
  <c r="AI161" i="11"/>
  <c r="AF145" i="11"/>
  <c r="H145" i="11"/>
  <c r="AF180" i="11"/>
  <c r="H180" i="11"/>
  <c r="J22" i="11"/>
  <c r="AH22" i="11"/>
  <c r="I175" i="11"/>
  <c r="AG175" i="11"/>
  <c r="K132" i="11"/>
  <c r="AI132" i="11"/>
  <c r="G46" i="11"/>
  <c r="AE46" i="11"/>
  <c r="J161" i="11"/>
  <c r="AH161" i="11"/>
  <c r="J127" i="11"/>
  <c r="AH127" i="11"/>
  <c r="AJ186" i="11"/>
  <c r="L186" i="11"/>
  <c r="AF208" i="11"/>
  <c r="H208" i="11"/>
  <c r="M172" i="11"/>
  <c r="AK172" i="11"/>
  <c r="I115" i="11"/>
  <c r="AG115" i="11"/>
  <c r="AJ94" i="11"/>
  <c r="L94" i="11"/>
  <c r="M46" i="11"/>
  <c r="AK46" i="11"/>
  <c r="AE181" i="11"/>
  <c r="G181" i="11"/>
  <c r="AE47" i="11"/>
  <c r="G47" i="11"/>
  <c r="J135" i="11"/>
  <c r="AH135" i="11"/>
  <c r="AK183" i="11"/>
  <c r="M183" i="11"/>
  <c r="AE112" i="11"/>
  <c r="G112" i="11"/>
  <c r="M186" i="11"/>
  <c r="AK186" i="11"/>
  <c r="I170" i="11"/>
  <c r="AG170" i="11"/>
  <c r="AI119" i="11"/>
  <c r="K119" i="11"/>
  <c r="J14" i="11"/>
  <c r="AH14" i="11"/>
  <c r="AH39" i="11"/>
  <c r="J39" i="11"/>
  <c r="I128" i="11"/>
  <c r="AG128" i="11"/>
  <c r="K156" i="11"/>
  <c r="AI156" i="11"/>
  <c r="I214" i="11"/>
  <c r="AG214" i="11"/>
  <c r="AI170" i="11"/>
  <c r="K170" i="11"/>
  <c r="AK53" i="11"/>
  <c r="M53" i="11"/>
  <c r="I149" i="11"/>
  <c r="AG149" i="11"/>
  <c r="AE48" i="11"/>
  <c r="G48" i="11"/>
  <c r="AK137" i="11"/>
  <c r="M137" i="11"/>
  <c r="K197" i="11"/>
  <c r="AI197" i="11"/>
  <c r="AH147" i="11"/>
  <c r="J147" i="11"/>
  <c r="AI100" i="11"/>
  <c r="K100" i="11"/>
  <c r="AI159" i="11"/>
  <c r="K159" i="11"/>
  <c r="G151" i="11"/>
  <c r="AE151" i="11"/>
  <c r="AE44" i="11"/>
  <c r="G44" i="11"/>
  <c r="L24" i="11"/>
  <c r="AJ24" i="11"/>
  <c r="AG154" i="11"/>
  <c r="I154" i="11"/>
  <c r="M208" i="11"/>
  <c r="AK208" i="11"/>
  <c r="K136" i="11"/>
  <c r="AI136" i="11"/>
  <c r="AH190" i="12"/>
  <c r="I45" i="11"/>
  <c r="AG45" i="11"/>
  <c r="AK100" i="12"/>
  <c r="M100" i="12"/>
  <c r="AK226" i="12"/>
  <c r="M123" i="11"/>
  <c r="AK123" i="11"/>
  <c r="AG155" i="11"/>
  <c r="I155" i="11"/>
  <c r="AK40" i="12"/>
  <c r="L136" i="11"/>
  <c r="AJ136" i="11"/>
  <c r="AF42" i="11"/>
  <c r="H42" i="11"/>
  <c r="AF177" i="12"/>
  <c r="H177" i="12"/>
  <c r="AI38" i="11"/>
  <c r="K38" i="11"/>
  <c r="AF181" i="11"/>
  <c r="H181" i="11"/>
  <c r="AF207" i="11"/>
  <c r="H207" i="11"/>
  <c r="M176" i="11"/>
  <c r="AK176" i="11"/>
  <c r="AI45" i="11"/>
  <c r="K45" i="11"/>
  <c r="AF39" i="11"/>
  <c r="H39" i="11"/>
  <c r="I116" i="11"/>
  <c r="AG116" i="11"/>
  <c r="L190" i="11"/>
  <c r="AJ190" i="11"/>
  <c r="AF108" i="11"/>
  <c r="H108" i="11"/>
  <c r="L156" i="11"/>
  <c r="AJ156" i="11"/>
  <c r="AJ50" i="11"/>
  <c r="L50" i="11"/>
  <c r="AJ113" i="11"/>
  <c r="L113" i="11"/>
  <c r="L230" i="12"/>
  <c r="AJ230" i="12"/>
  <c r="AE200" i="11"/>
  <c r="G200" i="11"/>
  <c r="J129" i="11"/>
  <c r="AH129" i="11"/>
  <c r="J118" i="11"/>
  <c r="AH118" i="11"/>
  <c r="AE198" i="11"/>
  <c r="G198" i="11"/>
  <c r="L204" i="11"/>
  <c r="AJ204" i="11"/>
  <c r="G211" i="11"/>
  <c r="AE211" i="11"/>
  <c r="AK58" i="11"/>
  <c r="M58" i="11"/>
  <c r="AF129" i="11"/>
  <c r="H129" i="11"/>
  <c r="J193" i="11"/>
  <c r="AH193" i="11"/>
  <c r="G185" i="11"/>
  <c r="AE185" i="11"/>
  <c r="AE42" i="11"/>
  <c r="G42" i="11"/>
  <c r="K178" i="11"/>
  <c r="AI178" i="11"/>
  <c r="AG151" i="11"/>
  <c r="I151" i="11"/>
  <c r="AG199" i="11"/>
  <c r="I199" i="11"/>
  <c r="G155" i="11"/>
  <c r="AE155" i="11"/>
  <c r="AI60" i="11"/>
  <c r="K60" i="11"/>
  <c r="AF132" i="11"/>
  <c r="H132" i="11"/>
  <c r="AK204" i="11"/>
  <c r="M204" i="11"/>
  <c r="AH184" i="11"/>
  <c r="J184" i="11"/>
  <c r="K139" i="11"/>
  <c r="AI139" i="11"/>
  <c r="AH37" i="11"/>
  <c r="J37" i="11"/>
  <c r="AJ145" i="11"/>
  <c r="L145" i="11"/>
  <c r="AF148" i="11"/>
  <c r="H148" i="11"/>
  <c r="I109" i="11"/>
  <c r="AG109" i="11"/>
  <c r="J38" i="11"/>
  <c r="AH38" i="11"/>
  <c r="M50" i="11"/>
  <c r="AK50" i="11"/>
  <c r="H209" i="11"/>
  <c r="AF209" i="11"/>
  <c r="AF176" i="11"/>
  <c r="H176" i="11"/>
  <c r="J107" i="11"/>
  <c r="AH107" i="11"/>
  <c r="J115" i="11"/>
  <c r="AH115" i="11"/>
  <c r="AK135" i="11"/>
  <c r="M135" i="11"/>
  <c r="AK173" i="11"/>
  <c r="M173" i="11"/>
  <c r="J12" i="11"/>
  <c r="AH12" i="11"/>
  <c r="AK161" i="11"/>
  <c r="M161" i="11"/>
  <c r="J105" i="11"/>
  <c r="AH105" i="11"/>
  <c r="J126" i="11"/>
  <c r="AH126" i="11"/>
  <c r="J48" i="11"/>
  <c r="AH48" i="11"/>
  <c r="AF127" i="11"/>
  <c r="H127" i="11"/>
  <c r="H192" i="11"/>
  <c r="AF192" i="11"/>
  <c r="AH66" i="12"/>
  <c r="J66" i="12"/>
  <c r="L66" i="12" s="1"/>
  <c r="AJ87" i="11"/>
  <c r="L87" i="11"/>
  <c r="AK175" i="11"/>
  <c r="M175" i="11"/>
  <c r="AJ192" i="11"/>
  <c r="L192" i="11"/>
  <c r="AF126" i="11"/>
  <c r="H126" i="11"/>
  <c r="K184" i="11"/>
  <c r="AI184" i="11"/>
  <c r="J25" i="11"/>
  <c r="AH25" i="11"/>
  <c r="AK155" i="11"/>
  <c r="M155" i="11"/>
  <c r="AE180" i="11"/>
  <c r="G180" i="11"/>
  <c r="K204" i="11"/>
  <c r="AI204" i="11"/>
  <c r="H150" i="11"/>
  <c r="AF150" i="11"/>
  <c r="AF165" i="11"/>
  <c r="H165" i="11"/>
  <c r="AE184" i="11"/>
  <c r="G184" i="11"/>
  <c r="L203" i="11"/>
  <c r="AJ203" i="11"/>
  <c r="AE137" i="11"/>
  <c r="G137" i="11"/>
  <c r="AK21" i="11"/>
  <c r="M21" i="11"/>
  <c r="AI194" i="11"/>
  <c r="K194" i="11"/>
  <c r="AF38" i="11"/>
  <c r="H38" i="11"/>
  <c r="AE16" i="11"/>
  <c r="G16" i="11"/>
  <c r="K172" i="11"/>
  <c r="AI172" i="11"/>
  <c r="AH141" i="11"/>
  <c r="J141" i="11"/>
  <c r="H33" i="12"/>
  <c r="J33" i="12" s="1"/>
  <c r="L33" i="12" s="1"/>
  <c r="AF33" i="12"/>
  <c r="AK185" i="11"/>
  <c r="M185" i="11"/>
  <c r="J151" i="11"/>
  <c r="AH151" i="11"/>
  <c r="G202" i="11"/>
  <c r="AE202" i="11"/>
  <c r="J60" i="11"/>
  <c r="AH60" i="11"/>
  <c r="AE122" i="11"/>
  <c r="G122" i="11"/>
  <c r="J29" i="11"/>
  <c r="AH29" i="11"/>
  <c r="J24" i="11"/>
  <c r="AH24" i="11"/>
  <c r="AE204" i="11"/>
  <c r="G204" i="11"/>
  <c r="I38" i="11"/>
  <c r="AG38" i="11"/>
  <c r="AK55" i="11"/>
  <c r="M55" i="11"/>
  <c r="G208" i="11"/>
  <c r="AE208" i="11"/>
  <c r="AK57" i="11"/>
  <c r="M57" i="11"/>
  <c r="AG185" i="11"/>
  <c r="I185" i="11"/>
  <c r="AJ193" i="11"/>
  <c r="L193" i="11"/>
  <c r="I206" i="11"/>
  <c r="AG206" i="11"/>
  <c r="AH152" i="11"/>
  <c r="J152" i="11"/>
  <c r="I139" i="11"/>
  <c r="AG139" i="11"/>
  <c r="K23" i="11"/>
  <c r="AI23" i="11"/>
  <c r="H119" i="11"/>
  <c r="AF119" i="11"/>
  <c r="AE197" i="11"/>
  <c r="G197" i="11"/>
  <c r="K155" i="11"/>
  <c r="AI155" i="11"/>
  <c r="J134" i="11"/>
  <c r="AH134" i="11"/>
  <c r="AK219" i="12"/>
  <c r="AH199" i="11"/>
  <c r="J199" i="11"/>
  <c r="AH202" i="11"/>
  <c r="J202" i="11"/>
  <c r="AG194" i="11"/>
  <c r="I194" i="11"/>
  <c r="AK10" i="11"/>
  <c r="M10" i="11"/>
  <c r="H137" i="11"/>
  <c r="AF137" i="11"/>
  <c r="AK33" i="12"/>
  <c r="AK159" i="11"/>
  <c r="M159" i="11"/>
  <c r="AK144" i="11"/>
  <c r="M144" i="11"/>
  <c r="K57" i="11"/>
  <c r="AI57" i="11"/>
  <c r="AG49" i="12"/>
  <c r="L159" i="11"/>
  <c r="AJ159" i="11"/>
  <c r="I176" i="11"/>
  <c r="AG176" i="11"/>
  <c r="AG118" i="11"/>
  <c r="I118" i="11"/>
  <c r="AH55" i="11"/>
  <c r="J55" i="11"/>
  <c r="J114" i="11"/>
  <c r="AH114" i="11"/>
  <c r="AE135" i="11"/>
  <c r="G135" i="11"/>
  <c r="AE50" i="11"/>
  <c r="G50" i="11"/>
  <c r="AJ139" i="11"/>
  <c r="L139" i="11"/>
  <c r="G107" i="11"/>
  <c r="AE107" i="11"/>
  <c r="H185" i="11"/>
  <c r="AF185" i="11"/>
  <c r="G38" i="11"/>
  <c r="AE38" i="11"/>
  <c r="L54" i="11"/>
  <c r="AJ54" i="11"/>
  <c r="AJ31" i="11"/>
  <c r="L31" i="11"/>
  <c r="H10" i="11"/>
  <c r="AF10" i="11"/>
  <c r="AF102" i="11"/>
  <c r="H102" i="11"/>
  <c r="AH109" i="11"/>
  <c r="J109" i="11"/>
  <c r="AH165" i="11"/>
  <c r="J165" i="11"/>
  <c r="J23" i="11"/>
  <c r="AH23" i="11"/>
  <c r="H144" i="11"/>
  <c r="AF144" i="11"/>
  <c r="AE123" i="11"/>
  <c r="G123" i="11"/>
  <c r="AJ30" i="12"/>
  <c r="AE182" i="11"/>
  <c r="G182" i="11"/>
  <c r="AK230" i="12"/>
  <c r="M230" i="12"/>
  <c r="K122" i="11"/>
  <c r="AI122" i="11"/>
  <c r="AF160" i="11"/>
  <c r="H160" i="11"/>
  <c r="AG56" i="11"/>
  <c r="I56" i="11"/>
  <c r="I187" i="11"/>
  <c r="AG187" i="11"/>
  <c r="I117" i="11"/>
  <c r="AG117" i="11"/>
  <c r="AE159" i="11"/>
  <c r="G159" i="11"/>
  <c r="AE110" i="11"/>
  <c r="G110" i="11"/>
  <c r="L13" i="11"/>
  <c r="AJ13" i="11"/>
  <c r="AJ157" i="11"/>
  <c r="L157" i="11"/>
  <c r="I197" i="11"/>
  <c r="AG197" i="11"/>
  <c r="M100" i="11"/>
  <c r="AK100" i="11"/>
  <c r="G13" i="11"/>
  <c r="AE13" i="11"/>
  <c r="J102" i="11"/>
  <c r="AH102" i="11"/>
  <c r="AG10" i="11"/>
  <c r="I10" i="11"/>
  <c r="AK210" i="12"/>
  <c r="L58" i="11"/>
  <c r="AJ58" i="11"/>
  <c r="J178" i="11"/>
  <c r="AH178" i="11"/>
  <c r="AJ154" i="12"/>
  <c r="AI208" i="11"/>
  <c r="K208" i="11"/>
  <c r="K28" i="11"/>
  <c r="AI28" i="11"/>
  <c r="M12" i="11"/>
  <c r="AK12" i="11"/>
  <c r="M178" i="11"/>
  <c r="AK178" i="11"/>
  <c r="AI209" i="11"/>
  <c r="K209" i="11"/>
  <c r="K135" i="11"/>
  <c r="AI135" i="11"/>
  <c r="AI144" i="11"/>
  <c r="K144" i="11"/>
  <c r="AK28" i="11"/>
  <c r="M28" i="11"/>
  <c r="J27" i="11"/>
  <c r="AH27" i="11"/>
  <c r="AH46" i="11"/>
  <c r="J46" i="11"/>
  <c r="I13" i="11"/>
  <c r="AG13" i="11"/>
  <c r="AG26" i="11"/>
  <c r="I26" i="11"/>
  <c r="L207" i="11"/>
  <c r="AJ207" i="11"/>
  <c r="G139" i="11"/>
  <c r="AE139" i="11"/>
  <c r="AJ138" i="11"/>
  <c r="L138" i="11"/>
  <c r="J141" i="13"/>
  <c r="I232" i="13"/>
  <c r="AI116" i="11"/>
  <c r="K116" i="11"/>
  <c r="I14" i="11"/>
  <c r="AG14" i="11"/>
  <c r="AJ135" i="11"/>
  <c r="L135" i="11"/>
  <c r="J190" i="11"/>
  <c r="AH190" i="11"/>
  <c r="G149" i="11"/>
  <c r="AE149" i="11"/>
  <c r="AK145" i="11"/>
  <c r="M145" i="11"/>
  <c r="G203" i="11"/>
  <c r="AE203" i="11"/>
  <c r="M64" i="11"/>
  <c r="AK64" i="11"/>
  <c r="L107" i="11"/>
  <c r="AJ107" i="11"/>
  <c r="AG148" i="11"/>
  <c r="I148" i="11"/>
  <c r="AK165" i="11"/>
  <c r="M165" i="11"/>
  <c r="I112" i="11"/>
  <c r="AG112" i="11"/>
  <c r="AJ57" i="11"/>
  <c r="L57" i="11"/>
  <c r="AG22" i="11"/>
  <c r="I22" i="11"/>
  <c r="AG193" i="11"/>
  <c r="I193" i="11"/>
  <c r="H24" i="11"/>
  <c r="AF24" i="11"/>
  <c r="K193" i="11"/>
  <c r="AI193" i="11"/>
  <c r="AK202" i="12"/>
  <c r="AJ173" i="11"/>
  <c r="L173" i="11"/>
  <c r="J209" i="11"/>
  <c r="AH209" i="11"/>
  <c r="I53" i="11"/>
  <c r="AG53" i="11"/>
  <c r="AF113" i="11"/>
  <c r="H113" i="11"/>
  <c r="G175" i="11"/>
  <c r="AE175" i="11"/>
  <c r="AH148" i="11"/>
  <c r="J148" i="11"/>
  <c r="M156" i="11"/>
  <c r="AK156" i="11"/>
  <c r="AI16" i="11"/>
  <c r="K16" i="11"/>
  <c r="I147" i="11"/>
  <c r="AG147" i="11"/>
  <c r="AI199" i="11"/>
  <c r="K199" i="11"/>
  <c r="J117" i="11"/>
  <c r="AH117" i="11"/>
  <c r="AI118" i="11"/>
  <c r="K118" i="11"/>
  <c r="M148" i="11"/>
  <c r="AK148" i="11"/>
  <c r="L23" i="11"/>
  <c r="AJ23" i="11"/>
  <c r="G53" i="11"/>
  <c r="AE53" i="11"/>
  <c r="K200" i="11"/>
  <c r="AI200" i="11"/>
  <c r="AJ112" i="11"/>
  <c r="L112" i="11"/>
  <c r="G205" i="11"/>
  <c r="AE205" i="11"/>
  <c r="H53" i="11"/>
  <c r="AF53" i="11"/>
  <c r="H149" i="11"/>
  <c r="AF149" i="11"/>
  <c r="I132" i="11"/>
  <c r="AG132" i="11"/>
  <c r="AG48" i="11"/>
  <c r="I48" i="11"/>
  <c r="M42" i="11"/>
  <c r="AK42" i="11"/>
  <c r="AJ10" i="11"/>
  <c r="L10" i="11"/>
  <c r="G56" i="11"/>
  <c r="AE56" i="11"/>
  <c r="AH51" i="11"/>
  <c r="J51" i="11"/>
  <c r="AG146" i="11"/>
  <c r="I146" i="11"/>
  <c r="J166" i="11"/>
  <c r="AH166" i="11"/>
  <c r="M136" i="11"/>
  <c r="AK136" i="11"/>
  <c r="AI117" i="11"/>
  <c r="K117" i="11"/>
  <c r="AI124" i="11"/>
  <c r="K124" i="11"/>
  <c r="AF205" i="11"/>
  <c r="H205" i="11"/>
  <c r="AF13" i="11"/>
  <c r="H13" i="11"/>
  <c r="K107" i="11"/>
  <c r="AI107" i="11"/>
  <c r="M133" i="11"/>
  <c r="AK133" i="11"/>
  <c r="AH132" i="11"/>
  <c r="J132" i="11"/>
  <c r="I208" i="11"/>
  <c r="AG208" i="11"/>
  <c r="AE188" i="11"/>
  <c r="G188" i="11"/>
  <c r="AG114" i="11"/>
  <c r="I114" i="11"/>
  <c r="AH170" i="11"/>
  <c r="J170" i="11"/>
  <c r="AK114" i="11"/>
  <c r="M114" i="11"/>
  <c r="AE194" i="11"/>
  <c r="G194" i="11"/>
  <c r="AJ53" i="11"/>
  <c r="L53" i="11"/>
  <c r="G119" i="11"/>
  <c r="AE119" i="11"/>
  <c r="M105" i="11"/>
  <c r="AK105" i="11"/>
  <c r="AI148" i="11"/>
  <c r="K148" i="11"/>
  <c r="I141" i="13"/>
  <c r="AI33" i="12"/>
  <c r="AJ124" i="11"/>
  <c r="L124" i="11"/>
  <c r="G132" i="11"/>
  <c r="AE132" i="11"/>
  <c r="G172" i="11"/>
  <c r="AE172" i="11"/>
  <c r="J208" i="11"/>
  <c r="AH208" i="11"/>
  <c r="H112" i="11"/>
  <c r="AF112" i="11"/>
  <c r="I165" i="11"/>
  <c r="AG165" i="11"/>
  <c r="H138" i="11"/>
  <c r="AF138" i="11"/>
  <c r="AK206" i="11"/>
  <c r="M206" i="11"/>
  <c r="AE21" i="11"/>
  <c r="G21" i="11"/>
  <c r="AJ100" i="11"/>
  <c r="L100" i="11"/>
  <c r="AF151" i="11"/>
  <c r="H151" i="11"/>
  <c r="AF134" i="11"/>
  <c r="H134" i="11"/>
  <c r="L181" i="11"/>
  <c r="AJ181" i="11"/>
  <c r="J207" i="11"/>
  <c r="AH207" i="11"/>
  <c r="AJ109" i="11"/>
  <c r="L109" i="11"/>
  <c r="AI141" i="11"/>
  <c r="K141" i="11"/>
  <c r="AH31" i="11"/>
  <c r="J31" i="11"/>
  <c r="K26" i="11"/>
  <c r="AI26" i="11"/>
  <c r="AK155" i="12"/>
  <c r="G113" i="11"/>
  <c r="AE113" i="11"/>
  <c r="AE12" i="11"/>
  <c r="G12" i="11"/>
  <c r="J53" i="11"/>
  <c r="AH53" i="11"/>
  <c r="AK44" i="11"/>
  <c r="M44" i="11"/>
  <c r="I25" i="11"/>
  <c r="AG25" i="11"/>
  <c r="AJ95" i="11"/>
  <c r="L95" i="11"/>
  <c r="AJ171" i="11"/>
  <c r="L171" i="11"/>
  <c r="AF175" i="11"/>
  <c r="H175" i="11"/>
  <c r="AF179" i="11"/>
  <c r="H179" i="11"/>
  <c r="L64" i="11"/>
  <c r="AJ64" i="11"/>
  <c r="AG42" i="11"/>
  <c r="I42" i="11"/>
  <c r="G164" i="11"/>
  <c r="AE164" i="11"/>
  <c r="AK200" i="12"/>
  <c r="AF161" i="11"/>
  <c r="H161" i="11"/>
  <c r="G150" i="11"/>
  <c r="AE150" i="11"/>
  <c r="AF141" i="11"/>
  <c r="H141" i="11"/>
  <c r="I179" i="11"/>
  <c r="AG179" i="11"/>
  <c r="AG152" i="11"/>
  <c r="I152" i="11"/>
  <c r="AH203" i="11"/>
  <c r="J203" i="11"/>
  <c r="AH156" i="11"/>
  <c r="J156" i="11"/>
  <c r="AE114" i="11"/>
  <c r="G114" i="11"/>
  <c r="AF54" i="11"/>
  <c r="H54" i="11"/>
  <c r="G54" i="11"/>
  <c r="AE54" i="11"/>
  <c r="L142" i="11"/>
  <c r="AJ142" i="11"/>
  <c r="AG198" i="11"/>
  <c r="I198" i="11"/>
  <c r="AK138" i="11"/>
  <c r="M138" i="11"/>
  <c r="AH214" i="11"/>
  <c r="J214" i="11"/>
  <c r="AJ17" i="11"/>
  <c r="L17" i="11"/>
  <c r="AJ152" i="11"/>
  <c r="L152" i="11"/>
  <c r="AJ95" i="12"/>
  <c r="L95" i="12"/>
  <c r="K165" i="11"/>
  <c r="AI165" i="11"/>
  <c r="M139" i="11"/>
  <c r="AK139" i="11"/>
  <c r="I46" i="11"/>
  <c r="AG46" i="11"/>
  <c r="I16" i="11"/>
  <c r="AG16" i="11"/>
  <c r="L38" i="11"/>
  <c r="AJ38" i="11"/>
  <c r="J108" i="11"/>
  <c r="AH108" i="11"/>
  <c r="H44" i="11"/>
  <c r="AF44" i="11"/>
  <c r="I202" i="11"/>
  <c r="AG202" i="11"/>
  <c r="M142" i="11"/>
  <c r="AK142" i="11"/>
  <c r="I203" i="11"/>
  <c r="AG203" i="11"/>
  <c r="AK13" i="11"/>
  <c r="M13" i="11"/>
  <c r="AI190" i="11"/>
  <c r="K190" i="11"/>
  <c r="H203" i="11"/>
  <c r="AF203" i="11"/>
  <c r="AJ184" i="11"/>
  <c r="L184" i="11"/>
  <c r="AK124" i="11"/>
  <c r="M124" i="11"/>
  <c r="K131" i="11"/>
  <c r="AI131" i="11"/>
  <c r="AG141" i="11"/>
  <c r="I141" i="11"/>
  <c r="AE156" i="11"/>
  <c r="G156" i="11"/>
  <c r="AH150" i="11"/>
  <c r="J150" i="11"/>
  <c r="AG207" i="11"/>
  <c r="I207" i="11"/>
  <c r="M152" i="11"/>
  <c r="AK152" i="11"/>
  <c r="L172" i="11"/>
  <c r="AJ172" i="11"/>
  <c r="K192" i="11"/>
  <c r="AI192" i="11"/>
  <c r="AE190" i="11"/>
  <c r="G190" i="11"/>
  <c r="K56" i="11"/>
  <c r="AI56" i="11"/>
  <c r="K48" i="11"/>
  <c r="AI48" i="11"/>
  <c r="AE170" i="11"/>
  <c r="G170" i="11"/>
  <c r="AE145" i="11"/>
  <c r="G145" i="11"/>
  <c r="AH187" i="11"/>
  <c r="J187" i="11"/>
  <c r="AE118" i="11"/>
  <c r="G118" i="11"/>
  <c r="AF116" i="11"/>
  <c r="H116" i="11"/>
  <c r="AK207" i="11"/>
  <c r="M207" i="11"/>
  <c r="G179" i="11"/>
  <c r="AE179" i="11"/>
  <c r="L108" i="11"/>
  <c r="AJ108" i="11"/>
  <c r="AK157" i="12"/>
  <c r="K12" i="11"/>
  <c r="AI12" i="11"/>
  <c r="AI147" i="11"/>
  <c r="K147" i="11"/>
  <c r="M16" i="11"/>
  <c r="AK16" i="11"/>
  <c r="I157" i="11"/>
  <c r="AG157" i="11"/>
  <c r="I49" i="11"/>
  <c r="AG49" i="11"/>
  <c r="AF178" i="11"/>
  <c r="H178" i="11"/>
  <c r="AI149" i="11"/>
  <c r="K149" i="11"/>
  <c r="M122" i="11"/>
  <c r="AK122" i="11"/>
  <c r="AF197" i="11"/>
  <c r="H197" i="11"/>
  <c r="L183" i="11"/>
  <c r="AJ183" i="11"/>
  <c r="AI31" i="11"/>
  <c r="K31" i="11"/>
  <c r="AE22" i="11"/>
  <c r="G22" i="11"/>
  <c r="AI42" i="11"/>
  <c r="K42" i="11"/>
  <c r="AI196" i="11"/>
  <c r="K196" i="11"/>
  <c r="AJ39" i="11"/>
  <c r="L39" i="11"/>
  <c r="AF206" i="11"/>
  <c r="H206" i="11"/>
  <c r="G39" i="11"/>
  <c r="AE39" i="11"/>
  <c r="AF123" i="11"/>
  <c r="H123" i="11"/>
  <c r="I182" i="11"/>
  <c r="AG182" i="11"/>
  <c r="I159" i="11"/>
  <c r="AG159" i="11"/>
  <c r="L16" i="11"/>
  <c r="AJ16" i="11"/>
  <c r="AI49" i="11"/>
  <c r="K49" i="11"/>
  <c r="AH146" i="11"/>
  <c r="J146" i="11"/>
  <c r="H157" i="11"/>
  <c r="AF157" i="11"/>
  <c r="H60" i="11"/>
  <c r="AF60" i="11"/>
  <c r="J175" i="11"/>
  <c r="AH175" i="11"/>
  <c r="AF37" i="11"/>
  <c r="H37" i="11"/>
  <c r="G127" i="11"/>
  <c r="AE127" i="11"/>
  <c r="AI25" i="11"/>
  <c r="K25" i="11"/>
  <c r="AF130" i="11"/>
  <c r="H130" i="11"/>
  <c r="AF152" i="11"/>
  <c r="H152" i="11"/>
  <c r="G128" i="11"/>
  <c r="AE128" i="11"/>
  <c r="G133" i="11"/>
  <c r="AE133" i="11"/>
  <c r="AE168" i="11"/>
  <c r="G168" i="11"/>
  <c r="I124" i="11"/>
  <c r="AG124" i="11"/>
  <c r="AK112" i="11"/>
  <c r="M112" i="11"/>
  <c r="AK107" i="11"/>
  <c r="M107" i="11"/>
  <c r="AG58" i="13"/>
  <c r="I58" i="13"/>
  <c r="AE142" i="11"/>
  <c r="G142" i="11"/>
  <c r="L141" i="11"/>
  <c r="AJ141" i="11"/>
  <c r="AK167" i="11"/>
  <c r="M167" i="11"/>
  <c r="G160" i="11"/>
  <c r="AE160" i="11"/>
  <c r="AI171" i="11"/>
  <c r="K171" i="11"/>
  <c r="H182" i="11"/>
  <c r="AF182" i="11"/>
  <c r="M132" i="11"/>
  <c r="AK132" i="11"/>
  <c r="AI112" i="11"/>
  <c r="K112" i="11"/>
  <c r="K58" i="11"/>
  <c r="AI58" i="11"/>
  <c r="H47" i="11"/>
  <c r="AF47" i="11"/>
  <c r="G136" i="11"/>
  <c r="AE136" i="11"/>
  <c r="G129" i="11"/>
  <c r="AE129" i="11"/>
  <c r="AJ27" i="11"/>
  <c r="L27" i="11"/>
  <c r="J123" i="11"/>
  <c r="AH123" i="11"/>
  <c r="AF124" i="11"/>
  <c r="H124" i="11"/>
  <c r="AK119" i="11"/>
  <c r="M119" i="11"/>
  <c r="AF105" i="11"/>
  <c r="H105" i="11"/>
  <c r="L37" i="11"/>
  <c r="AJ37" i="11"/>
  <c r="G166" i="11"/>
  <c r="AE166" i="11"/>
  <c r="AH194" i="11"/>
  <c r="J194" i="11"/>
  <c r="AK192" i="11"/>
  <c r="M192" i="11"/>
  <c r="AK118" i="11"/>
  <c r="M118" i="11"/>
  <c r="AK108" i="11"/>
  <c r="M108" i="11"/>
  <c r="J21" i="11"/>
  <c r="AH21" i="11"/>
  <c r="G167" i="11"/>
  <c r="AE167" i="11"/>
  <c r="AJ12" i="11"/>
  <c r="L12" i="11"/>
  <c r="AJ144" i="11"/>
  <c r="L144" i="11"/>
  <c r="AH160" i="11"/>
  <c r="J160" i="11"/>
  <c r="AH157" i="11"/>
  <c r="J157" i="11"/>
  <c r="G29" i="11"/>
  <c r="AE29" i="11"/>
  <c r="L149" i="11"/>
  <c r="AJ149" i="11"/>
  <c r="AK41" i="12"/>
  <c r="AJ202" i="11"/>
  <c r="L202" i="11"/>
  <c r="L131" i="11"/>
  <c r="AJ131" i="11"/>
  <c r="AE108" i="11"/>
  <c r="G108" i="11"/>
  <c r="AK47" i="12"/>
  <c r="J188" i="11"/>
  <c r="AH188" i="11"/>
  <c r="J142" i="11"/>
  <c r="AH142" i="11"/>
  <c r="J185" i="11"/>
  <c r="AH185" i="11"/>
  <c r="AG129" i="11"/>
  <c r="I129" i="11"/>
  <c r="J45" i="11"/>
  <c r="AH45" i="11"/>
  <c r="AK116" i="11"/>
  <c r="M116" i="11"/>
  <c r="H156" i="11"/>
  <c r="AF156" i="11"/>
  <c r="AF211" i="11"/>
  <c r="H211" i="11"/>
  <c r="AE199" i="11"/>
  <c r="G199" i="11"/>
  <c r="L211" i="11"/>
  <c r="AJ211" i="11"/>
  <c r="G124" i="11"/>
  <c r="AE124" i="11"/>
  <c r="AJ136" i="12"/>
  <c r="M199" i="11"/>
  <c r="AK199" i="11"/>
  <c r="AJ49" i="11"/>
  <c r="L49" i="11"/>
  <c r="AG37" i="11"/>
  <c r="I37" i="11"/>
  <c r="J50" i="11"/>
  <c r="AH50" i="11"/>
  <c r="I17" i="11"/>
  <c r="AG17" i="11"/>
  <c r="AF46" i="11"/>
  <c r="H46" i="11"/>
  <c r="AI50" i="11"/>
  <c r="K50" i="11"/>
  <c r="AK51" i="12"/>
  <c r="AI17" i="11"/>
  <c r="K17" i="11"/>
  <c r="AH155" i="11"/>
  <c r="J155" i="11"/>
  <c r="I172" i="11"/>
  <c r="AG172" i="11"/>
  <c r="L60" i="11"/>
  <c r="AJ60" i="11"/>
  <c r="AG21" i="11"/>
  <c r="I21" i="11"/>
  <c r="AG181" i="11"/>
  <c r="I181" i="11"/>
  <c r="M110" i="11"/>
  <c r="AK110" i="11"/>
  <c r="AI21" i="11"/>
  <c r="K21" i="11"/>
  <c r="J154" i="11"/>
  <c r="AH154" i="11"/>
  <c r="J197" i="11"/>
  <c r="AH197" i="11"/>
  <c r="AH42" i="11"/>
  <c r="J42" i="11"/>
  <c r="L155" i="11"/>
  <c r="AJ155" i="11"/>
  <c r="L42" i="11"/>
  <c r="AJ42" i="11"/>
  <c r="AI27" i="11"/>
  <c r="K27" i="11"/>
  <c r="AF22" i="11"/>
  <c r="H22" i="11"/>
  <c r="AG108" i="11"/>
  <c r="I108" i="11"/>
  <c r="AI207" i="11"/>
  <c r="K207" i="11"/>
  <c r="H168" i="11"/>
  <c r="AF168" i="11"/>
  <c r="AJ135" i="12"/>
  <c r="I55" i="11"/>
  <c r="AG55" i="11"/>
  <c r="M127" i="11"/>
  <c r="AK127" i="11"/>
  <c r="AG209" i="11"/>
  <c r="I209" i="11"/>
  <c r="I135" i="11"/>
  <c r="AG135" i="11"/>
  <c r="H51" i="11"/>
  <c r="AF51" i="11"/>
  <c r="M94" i="11"/>
  <c r="AK94" i="11"/>
  <c r="I39" i="11"/>
  <c r="AG39" i="11"/>
  <c r="AF110" i="11"/>
  <c r="H110" i="11"/>
  <c r="AI169" i="12"/>
  <c r="AJ21" i="11"/>
  <c r="L21" i="11"/>
  <c r="G117" i="11"/>
  <c r="AE117" i="11"/>
  <c r="AH33" i="12"/>
  <c r="AK134" i="11"/>
  <c r="M134" i="11"/>
  <c r="G178" i="11"/>
  <c r="AE178" i="11"/>
  <c r="AJ14" i="11"/>
  <c r="L14" i="11"/>
  <c r="AI166" i="11"/>
  <c r="K166" i="11"/>
  <c r="J204" i="11"/>
  <c r="AH204" i="11"/>
  <c r="J138" i="11"/>
  <c r="AH138" i="11"/>
  <c r="AK181" i="11"/>
  <c r="M181" i="11"/>
  <c r="AK25" i="11"/>
  <c r="M25" i="11"/>
  <c r="G55" i="11"/>
  <c r="AE55" i="11"/>
  <c r="AK117" i="11"/>
  <c r="M117" i="11"/>
  <c r="G10" i="11"/>
  <c r="AE10" i="11"/>
  <c r="AH159" i="11"/>
  <c r="J159" i="11"/>
  <c r="J113" i="11"/>
  <c r="AH113" i="11"/>
  <c r="AI126" i="11"/>
  <c r="K126" i="11"/>
  <c r="AH164" i="11"/>
  <c r="J164" i="11"/>
  <c r="AK109" i="11"/>
  <c r="M109" i="11"/>
  <c r="H214" i="11"/>
  <c r="AF214" i="11"/>
  <c r="AG211" i="11"/>
  <c r="I211" i="11"/>
  <c r="AJ178" i="11"/>
  <c r="L178" i="11"/>
  <c r="AI10" i="11"/>
  <c r="K10" i="11"/>
  <c r="AK131" i="11"/>
  <c r="M131" i="11"/>
  <c r="I166" i="11"/>
  <c r="AG166" i="11"/>
  <c r="AE187" i="11"/>
  <c r="G187" i="11"/>
  <c r="AH205" i="11"/>
  <c r="J205" i="11"/>
  <c r="I102" i="11"/>
  <c r="AG102" i="11"/>
  <c r="AJ196" i="11"/>
  <c r="L196" i="11"/>
  <c r="AG133" i="11"/>
  <c r="I133" i="11"/>
  <c r="J149" i="11"/>
  <c r="AH149" i="11"/>
  <c r="AF200" i="11"/>
  <c r="H200" i="11"/>
  <c r="AH133" i="11"/>
  <c r="J133" i="11"/>
  <c r="G49" i="11"/>
  <c r="AE49" i="11"/>
  <c r="H28" i="11"/>
  <c r="AF28" i="11"/>
  <c r="M27" i="11"/>
  <c r="AK27" i="11"/>
  <c r="J58" i="11"/>
  <c r="AH58" i="11"/>
  <c r="K113" i="11"/>
  <c r="AI113" i="11"/>
  <c r="AJ102" i="11"/>
  <c r="L102" i="11"/>
  <c r="I205" i="11"/>
  <c r="AG205" i="11"/>
  <c r="AJ44" i="11"/>
  <c r="L44" i="11"/>
  <c r="H115" i="11"/>
  <c r="AF115" i="11"/>
  <c r="I24" i="11"/>
  <c r="AG24" i="11"/>
  <c r="M49" i="11"/>
  <c r="AK49" i="11"/>
  <c r="K22" i="11"/>
  <c r="AI22" i="11"/>
  <c r="AJ118" i="11"/>
  <c r="L118" i="11"/>
  <c r="G186" i="11"/>
  <c r="AE186" i="11"/>
  <c r="I161" i="11"/>
  <c r="AG161" i="11"/>
  <c r="J26" i="11"/>
  <c r="AH26" i="11"/>
  <c r="AG184" i="11"/>
  <c r="I184" i="11"/>
  <c r="J56" i="11"/>
  <c r="AH56" i="11"/>
  <c r="AE144" i="11"/>
  <c r="G144" i="11"/>
  <c r="AH17" i="11"/>
  <c r="J17" i="11"/>
  <c r="AE209" i="11"/>
  <c r="G209" i="11"/>
  <c r="AG138" i="11"/>
  <c r="I138" i="11"/>
  <c r="G192" i="11"/>
  <c r="AE192" i="11"/>
  <c r="AE148" i="11"/>
  <c r="G148" i="11"/>
  <c r="G105" i="11"/>
  <c r="AE105" i="11"/>
  <c r="AE130" i="11"/>
  <c r="G130" i="11"/>
  <c r="AJ208" i="11"/>
  <c r="L208" i="11"/>
  <c r="AG160" i="11"/>
  <c r="I160" i="11"/>
  <c r="K127" i="11"/>
  <c r="AI127" i="11"/>
  <c r="AF133" i="11"/>
  <c r="H133" i="11"/>
  <c r="AH28" i="11"/>
  <c r="J28" i="11"/>
  <c r="AJ45" i="11"/>
  <c r="L45" i="11"/>
  <c r="J145" i="11"/>
  <c r="AH145" i="11"/>
  <c r="G27" i="11"/>
  <c r="AE27" i="11"/>
  <c r="AE157" i="11"/>
  <c r="G157" i="11"/>
  <c r="J232" i="13"/>
  <c r="I186" i="11"/>
  <c r="AG186" i="11"/>
  <c r="H204" i="11"/>
  <c r="AF204" i="11"/>
  <c r="K187" i="11"/>
  <c r="AI187" i="11"/>
  <c r="I196" i="11"/>
  <c r="AG196" i="11"/>
  <c r="L199" i="11"/>
  <c r="AJ199" i="11"/>
  <c r="AI114" i="11"/>
  <c r="K114" i="11"/>
  <c r="K24" i="11"/>
  <c r="AI24" i="11"/>
  <c r="AJ197" i="11"/>
  <c r="L197" i="11"/>
  <c r="L122" i="11"/>
  <c r="AJ122" i="11"/>
  <c r="AI154" i="11"/>
  <c r="K154" i="11"/>
  <c r="AK198" i="12"/>
  <c r="AG50" i="11"/>
  <c r="I50" i="11"/>
  <c r="L164" i="11"/>
  <c r="AJ164" i="11"/>
  <c r="AI37" i="11"/>
  <c r="K37" i="11"/>
  <c r="L175" i="11"/>
  <c r="AJ175" i="11"/>
  <c r="K206" i="11"/>
  <c r="AI206" i="11"/>
  <c r="K157" i="11"/>
  <c r="AI157" i="11"/>
  <c r="G23" i="11"/>
  <c r="AE23" i="11"/>
  <c r="I44" i="11"/>
  <c r="AG44" i="11"/>
  <c r="AE173" i="11"/>
  <c r="G173" i="11"/>
  <c r="H25" i="11"/>
  <c r="AF25" i="11"/>
  <c r="J44" i="11"/>
  <c r="AH44" i="11"/>
  <c r="I29" i="11"/>
  <c r="AG29" i="11"/>
  <c r="L165" i="11"/>
  <c r="AJ165" i="11"/>
  <c r="I122" i="11"/>
  <c r="AG122" i="11"/>
  <c r="AJ48" i="11"/>
  <c r="L48" i="11"/>
  <c r="AJ214" i="11"/>
  <c r="L214" i="11"/>
  <c r="AJ180" i="12"/>
  <c r="K168" i="11"/>
  <c r="AI168" i="11"/>
  <c r="M102" i="11"/>
  <c r="AK102" i="11"/>
  <c r="H128" i="11"/>
  <c r="AF128" i="11"/>
  <c r="L168" i="11"/>
  <c r="AJ168" i="11"/>
  <c r="K188" i="11"/>
  <c r="AI188" i="11"/>
  <c r="AH10" i="11"/>
  <c r="J10" i="11"/>
  <c r="AJ212" i="12"/>
  <c r="I137" i="11"/>
  <c r="AG137" i="11"/>
  <c r="AE58" i="11"/>
  <c r="G58" i="11"/>
  <c r="AG123" i="11"/>
  <c r="I123" i="11"/>
  <c r="AE45" i="11"/>
  <c r="G45" i="11"/>
  <c r="K46" i="11"/>
  <c r="AI46" i="11"/>
  <c r="AH171" i="11"/>
  <c r="J171" i="11"/>
  <c r="AK31" i="11"/>
  <c r="M31" i="11"/>
  <c r="AJ46" i="11"/>
  <c r="L46" i="11"/>
  <c r="L176" i="11"/>
  <c r="AJ176" i="11"/>
  <c r="AJ78" i="12"/>
  <c r="L78" i="12"/>
  <c r="J206" i="11"/>
  <c r="AH206" i="11"/>
  <c r="AE146" i="11"/>
  <c r="G146" i="11"/>
  <c r="AF117" i="11"/>
  <c r="H117" i="11"/>
  <c r="AF26" i="11"/>
  <c r="H26" i="11"/>
  <c r="AJ26" i="12"/>
  <c r="J57" i="11"/>
  <c r="AH57" i="11"/>
  <c r="AG126" i="11"/>
  <c r="I126" i="11"/>
  <c r="M23" i="11"/>
  <c r="AK23" i="11"/>
  <c r="L150" i="11"/>
  <c r="AJ150" i="11"/>
  <c r="K176" i="11"/>
  <c r="AI176" i="11"/>
  <c r="AH186" i="11"/>
  <c r="J186" i="11"/>
  <c r="AJ105" i="11"/>
  <c r="L105" i="11"/>
  <c r="AE161" i="11"/>
  <c r="G161" i="11"/>
  <c r="AK87" i="11"/>
  <c r="M87" i="11"/>
  <c r="AK20" i="12"/>
  <c r="AI167" i="11"/>
  <c r="K167" i="11"/>
  <c r="G37" i="11"/>
  <c r="AE37" i="11"/>
  <c r="L133" i="11"/>
  <c r="AJ133" i="11"/>
  <c r="L123" i="11"/>
  <c r="AJ123" i="11"/>
  <c r="AK78" i="12"/>
  <c r="M78" i="12"/>
  <c r="AF186" i="11"/>
  <c r="H186" i="11"/>
  <c r="AI203" i="11"/>
  <c r="K203" i="11"/>
  <c r="AI14" i="11"/>
  <c r="K14" i="11"/>
  <c r="G25" i="11"/>
  <c r="AE25" i="11"/>
  <c r="AG54" i="11"/>
  <c r="I54" i="11"/>
  <c r="AG178" i="11"/>
  <c r="I178" i="11"/>
  <c r="AE196" i="11"/>
  <c r="G196" i="11"/>
  <c r="AI202" i="11"/>
  <c r="K202" i="11"/>
  <c r="AF193" i="11"/>
  <c r="H193" i="11"/>
  <c r="M194" i="11"/>
  <c r="AK194" i="11"/>
  <c r="AI128" i="11"/>
  <c r="K128" i="11"/>
  <c r="AI44" i="11"/>
  <c r="K44" i="11"/>
  <c r="AG190" i="11"/>
  <c r="I190" i="11"/>
  <c r="AE126" i="11"/>
  <c r="G126" i="11"/>
  <c r="M157" i="11"/>
  <c r="AK157" i="11"/>
  <c r="G214" i="11"/>
  <c r="AE214" i="11"/>
  <c r="L209" i="11"/>
  <c r="AJ209" i="11"/>
  <c r="K198" i="11"/>
  <c r="AI198" i="11"/>
  <c r="K214" i="11"/>
  <c r="AI214" i="11"/>
  <c r="AK168" i="11"/>
  <c r="M168" i="11"/>
  <c r="AF49" i="11"/>
  <c r="H49" i="11"/>
  <c r="AG105" i="11"/>
  <c r="I105" i="11"/>
  <c r="AH196" i="11"/>
  <c r="J196" i="11"/>
  <c r="AE115" i="11"/>
  <c r="G115" i="11"/>
  <c r="J116" i="11"/>
  <c r="AH116" i="11"/>
  <c r="AI137" i="11"/>
  <c r="K137" i="11"/>
  <c r="J181" i="11"/>
  <c r="AH181" i="11"/>
  <c r="AI130" i="11"/>
  <c r="K130" i="11"/>
  <c r="H55" i="11"/>
  <c r="AF55" i="11"/>
  <c r="K53" i="11"/>
  <c r="AI53" i="11"/>
  <c r="J110" i="11"/>
  <c r="AH110" i="11"/>
  <c r="AF118" i="11"/>
  <c r="H118" i="11"/>
  <c r="H147" i="11"/>
  <c r="AF147" i="11"/>
  <c r="J112" i="11"/>
  <c r="AH112" i="11"/>
  <c r="G60" i="11"/>
  <c r="AE60" i="11"/>
  <c r="AJ119" i="11"/>
  <c r="L119" i="11"/>
  <c r="AG130" i="11"/>
  <c r="I130" i="11"/>
  <c r="G51" i="11"/>
  <c r="AE51" i="11"/>
  <c r="AJ132" i="12"/>
  <c r="AH137" i="11"/>
  <c r="J137" i="11"/>
  <c r="I134" i="11"/>
  <c r="AG134" i="11"/>
  <c r="AE193" i="11"/>
  <c r="G193" i="11"/>
  <c r="AE138" i="11"/>
  <c r="G138" i="11"/>
  <c r="AI102" i="11"/>
  <c r="K102" i="11"/>
  <c r="AI129" i="11"/>
  <c r="K129" i="11"/>
  <c r="I156" i="11"/>
  <c r="AG156" i="11"/>
  <c r="AJ117" i="11"/>
  <c r="L117" i="11"/>
  <c r="L205" i="11"/>
  <c r="AJ205" i="11"/>
  <c r="AG150" i="11"/>
  <c r="I150" i="11"/>
  <c r="K51" i="11"/>
  <c r="AI51" i="11"/>
  <c r="AJ147" i="11"/>
  <c r="L147" i="11"/>
  <c r="M113" i="11"/>
  <c r="AK113" i="11"/>
  <c r="K152" i="11"/>
  <c r="AI152" i="11"/>
  <c r="AE52" i="13"/>
  <c r="G52" i="13"/>
  <c r="K181" i="11"/>
  <c r="AI181" i="11"/>
  <c r="H166" i="11"/>
  <c r="AF166" i="11"/>
  <c r="AK202" i="11"/>
  <c r="M202" i="11"/>
  <c r="M14" i="11"/>
  <c r="AK14" i="11"/>
  <c r="AF21" i="11"/>
  <c r="H21" i="11"/>
  <c r="J16" i="11"/>
  <c r="AH16" i="11"/>
  <c r="AH168" i="11"/>
  <c r="J168" i="11"/>
  <c r="G147" i="11"/>
  <c r="AE147" i="11"/>
  <c r="G24" i="11"/>
  <c r="AE24" i="11"/>
  <c r="AG33" i="12"/>
  <c r="AJ214" i="12"/>
  <c r="K145" i="11"/>
  <c r="AI145" i="11"/>
  <c r="L134" i="11"/>
  <c r="AJ134" i="11"/>
  <c r="J172" i="11"/>
  <c r="AH172" i="11"/>
  <c r="K123" i="11"/>
  <c r="AI123" i="11"/>
  <c r="G26" i="11"/>
  <c r="AE26" i="11"/>
  <c r="AI186" i="11"/>
  <c r="K186" i="11"/>
  <c r="AJ161" i="11"/>
  <c r="L161" i="11"/>
  <c r="AG200" i="11"/>
  <c r="I200" i="11"/>
  <c r="AK195" i="12"/>
  <c r="I188" i="11"/>
  <c r="AG188" i="11"/>
  <c r="H187" i="11"/>
  <c r="AF187" i="11"/>
  <c r="AK196" i="11"/>
  <c r="M196" i="11"/>
  <c r="AG142" i="11"/>
  <c r="I142" i="11"/>
  <c r="AF184" i="11"/>
  <c r="H184" i="11"/>
  <c r="AF29" i="11"/>
  <c r="H29" i="11"/>
  <c r="J119" i="11"/>
  <c r="AH119" i="11"/>
  <c r="AH128" i="11"/>
  <c r="J128" i="11"/>
  <c r="L116" i="11"/>
  <c r="AJ116" i="11"/>
  <c r="AI105" i="11"/>
  <c r="K105" i="11"/>
  <c r="AH100" i="11"/>
  <c r="J100" i="11"/>
  <c r="H170" i="11"/>
  <c r="AF170" i="11"/>
  <c r="G116" i="11"/>
  <c r="AE116" i="11"/>
  <c r="H202" i="11"/>
  <c r="AF202" i="11"/>
  <c r="H27" i="11"/>
  <c r="AF27" i="11"/>
  <c r="I164" i="11"/>
  <c r="AG164" i="11"/>
  <c r="AF122" i="11"/>
  <c r="H122" i="11"/>
  <c r="AI175" i="11"/>
  <c r="K175" i="11"/>
  <c r="H196" i="11"/>
  <c r="AF196" i="11"/>
  <c r="I145" i="11"/>
  <c r="AG145" i="11"/>
  <c r="AJ110" i="11"/>
  <c r="L110" i="11"/>
  <c r="AF45" i="11"/>
  <c r="H45" i="11"/>
  <c r="AE102" i="11"/>
  <c r="G102" i="11"/>
  <c r="AF199" i="11"/>
  <c r="H199" i="11"/>
  <c r="K55" i="11"/>
  <c r="AI55" i="11"/>
  <c r="AJ187" i="11"/>
  <c r="L187" i="11"/>
  <c r="AH122" i="11"/>
  <c r="J122" i="11"/>
  <c r="AG110" i="11"/>
  <c r="I110" i="11"/>
  <c r="L188" i="11"/>
  <c r="AJ188" i="11"/>
  <c r="AJ28" i="11"/>
  <c r="L28" i="11"/>
  <c r="AF48" i="11"/>
  <c r="H48" i="11"/>
  <c r="M51" i="11"/>
  <c r="AK51" i="11"/>
  <c r="AJ132" i="11"/>
  <c r="L132" i="11"/>
  <c r="AG60" i="11"/>
  <c r="I60" i="11"/>
  <c r="AG113" i="11"/>
  <c r="I113" i="11"/>
  <c r="AG23" i="11"/>
  <c r="I23" i="11"/>
  <c r="AH200" i="11"/>
  <c r="J200" i="11"/>
  <c r="L55" i="11"/>
  <c r="AJ55" i="11"/>
  <c r="G31" i="11"/>
  <c r="AE31" i="11"/>
  <c r="J131" i="11"/>
  <c r="AH131" i="11"/>
  <c r="I180" i="11"/>
  <c r="AG180" i="11"/>
  <c r="AJ127" i="11"/>
  <c r="L127" i="11"/>
  <c r="AJ121" i="12"/>
  <c r="AE206" i="11"/>
  <c r="G206" i="11"/>
  <c r="H171" i="11"/>
  <c r="AF171" i="11"/>
  <c r="AF159" i="11"/>
  <c r="H159" i="11"/>
  <c r="AE165" i="11"/>
  <c r="G165" i="11"/>
  <c r="M203" i="11"/>
  <c r="AK203" i="11"/>
  <c r="AH13" i="11"/>
  <c r="J13" i="11"/>
  <c r="I28" i="11"/>
  <c r="AG28" i="11"/>
  <c r="AG100" i="11"/>
  <c r="I100" i="11"/>
  <c r="I144" i="11"/>
  <c r="AG144" i="11"/>
  <c r="AF14" i="11"/>
  <c r="H14" i="11"/>
  <c r="AG171" i="11"/>
  <c r="I171" i="11"/>
  <c r="I107" i="11"/>
  <c r="AG107" i="11"/>
  <c r="K133" i="11"/>
  <c r="AI133" i="11"/>
  <c r="K211" i="11"/>
  <c r="AI211" i="11"/>
  <c r="AF12" i="11"/>
  <c r="H12" i="11"/>
  <c r="I204" i="11"/>
  <c r="AG204" i="11"/>
  <c r="AE176" i="11"/>
  <c r="G176" i="11"/>
  <c r="AK24" i="11"/>
  <c r="M24" i="11"/>
  <c r="AF164" i="11"/>
  <c r="H164" i="11"/>
  <c r="AK141" i="11"/>
  <c r="M141" i="11"/>
  <c r="H23" i="11"/>
  <c r="AF23" i="11"/>
  <c r="G152" i="11"/>
  <c r="AE152" i="11"/>
  <c r="M193" i="11"/>
  <c r="AK193" i="11"/>
  <c r="AF31" i="11"/>
  <c r="H31" i="11"/>
  <c r="H188" i="11"/>
  <c r="AF188" i="11"/>
  <c r="AH167" i="11"/>
  <c r="J167" i="11"/>
  <c r="AF58" i="11"/>
  <c r="H58" i="11"/>
  <c r="L148" i="11"/>
  <c r="AJ148" i="11"/>
  <c r="AE33" i="12"/>
  <c r="G33" i="12"/>
  <c r="I33" i="12" s="1"/>
  <c r="K33" i="12" s="1"/>
  <c r="M33" i="12" s="1"/>
  <c r="H109" i="11"/>
  <c r="AF109" i="11"/>
  <c r="AF154" i="11"/>
  <c r="H154" i="11"/>
  <c r="L185" i="11"/>
  <c r="AJ185" i="11"/>
  <c r="AF52" i="13"/>
  <c r="H52" i="13"/>
  <c r="G28" i="11"/>
  <c r="AE28" i="11"/>
  <c r="K13" i="11"/>
  <c r="AI13" i="11"/>
  <c r="AF131" i="11"/>
  <c r="H131" i="11"/>
  <c r="AJ114" i="11"/>
  <c r="L114" i="11"/>
  <c r="AF136" i="11"/>
  <c r="H136" i="11"/>
  <c r="AG12" i="11"/>
  <c r="I12" i="11"/>
  <c r="H198" i="11"/>
  <c r="AF198" i="11"/>
  <c r="AH130" i="11"/>
  <c r="J130" i="11"/>
  <c r="AI115" i="11"/>
  <c r="K115" i="11"/>
  <c r="AG192" i="11"/>
  <c r="I192" i="11"/>
  <c r="H50" i="11"/>
  <c r="AF50" i="11"/>
  <c r="M150" i="11"/>
  <c r="AK150" i="11"/>
  <c r="AI185" i="11"/>
  <c r="K185" i="11"/>
  <c r="I131" i="11"/>
  <c r="AG131" i="11"/>
  <c r="K134" i="11"/>
  <c r="AI134" i="11"/>
  <c r="K173" i="11"/>
  <c r="AI173" i="11"/>
  <c r="I167" i="11"/>
  <c r="AG167" i="11"/>
  <c r="AF107" i="11"/>
  <c r="H107" i="11"/>
  <c r="AI164" i="11"/>
  <c r="K164" i="11"/>
  <c r="K110" i="11"/>
  <c r="AI110" i="11"/>
  <c r="AK171" i="11"/>
  <c r="M171" i="11"/>
  <c r="M164" i="11"/>
  <c r="AK164" i="11"/>
  <c r="J124" i="11"/>
  <c r="AH124" i="11"/>
  <c r="K142" i="11"/>
  <c r="AI142" i="11"/>
  <c r="AI138" i="11"/>
  <c r="K138" i="11"/>
  <c r="G109" i="11"/>
  <c r="AE109" i="11"/>
  <c r="AG168" i="11"/>
  <c r="I168" i="11"/>
  <c r="AF135" i="11"/>
  <c r="H135" i="11"/>
  <c r="AG127" i="11"/>
  <c r="I127" i="11"/>
  <c r="L137" i="11"/>
  <c r="AJ137" i="11"/>
  <c r="AE154" i="11"/>
  <c r="G154" i="11"/>
  <c r="AE131" i="11"/>
  <c r="G131" i="11"/>
  <c r="H114" i="11"/>
  <c r="AF114" i="11"/>
  <c r="AE171" i="11"/>
  <c r="G171" i="11"/>
  <c r="J182" i="11"/>
  <c r="AH182" i="11"/>
  <c r="H100" i="11"/>
  <c r="AF100" i="11"/>
  <c r="AH54" i="11"/>
  <c r="J54" i="11"/>
  <c r="AI108" i="11"/>
  <c r="K108" i="11"/>
  <c r="AG51" i="11"/>
  <c r="I51" i="11"/>
  <c r="AF139" i="11"/>
  <c r="H139" i="11"/>
  <c r="AH173" i="11"/>
  <c r="J173" i="11"/>
  <c r="H173" i="11"/>
  <c r="AF173" i="11"/>
  <c r="H190" i="11"/>
  <c r="AF190" i="11"/>
  <c r="AJ134" i="12"/>
  <c r="AF194" i="11"/>
  <c r="H194" i="11"/>
  <c r="L51" i="11"/>
  <c r="AJ51" i="11"/>
  <c r="J136" i="11"/>
  <c r="AH136" i="11"/>
  <c r="AJ162" i="12"/>
  <c r="L162" i="12"/>
  <c r="M209" i="11"/>
  <c r="AK209" i="11"/>
  <c r="L25" i="11"/>
  <c r="AJ25" i="11"/>
  <c r="G14" i="11"/>
  <c r="AE14" i="11"/>
  <c r="AG27" i="11"/>
  <c r="I27" i="11"/>
  <c r="AJ33" i="12"/>
  <c r="AI205" i="11"/>
  <c r="K205" i="11"/>
  <c r="G17" i="11"/>
  <c r="AE17" i="11"/>
  <c r="AI192" i="12"/>
  <c r="U166" i="13" a="1"/>
  <c r="X159" i="13" a="1"/>
  <c r="X136" i="13" a="1"/>
  <c r="T110" i="13" a="1"/>
  <c r="W40" i="13" a="1"/>
  <c r="Y26" i="13" a="1"/>
  <c r="W117" i="13" a="1"/>
  <c r="U136" i="13" a="1"/>
  <c r="W128" i="13" a="1"/>
  <c r="U175" i="13" a="1"/>
  <c r="T123" i="13" a="1"/>
  <c r="X166" i="13" a="1"/>
  <c r="T124" i="13" a="1"/>
  <c r="W100" i="13" a="1"/>
  <c r="V28" i="13" a="1"/>
  <c r="T158" i="13" a="1"/>
  <c r="Y182" i="13" a="1"/>
  <c r="X213" i="13" a="1"/>
  <c r="X116" i="13" a="1"/>
  <c r="T136" i="13" a="1"/>
  <c r="U160" i="13" a="1"/>
  <c r="Y181" i="13" a="1"/>
  <c r="T54" i="13" a="1"/>
  <c r="V215" i="13" a="1"/>
  <c r="X56" i="13" a="1"/>
  <c r="V48" i="13" a="1"/>
  <c r="U124" i="13" a="1"/>
  <c r="T130" i="13" a="1"/>
  <c r="Y146" i="13" a="1"/>
  <c r="Z120" i="13" a="1"/>
  <c r="U229" i="13" a="1"/>
  <c r="W166" i="13" a="1"/>
  <c r="X223" i="13" a="1"/>
  <c r="V100" i="13" a="1"/>
  <c r="Z48" i="13" a="1"/>
  <c r="T103" i="13" a="1"/>
  <c r="Y209" i="13" a="1"/>
  <c r="Y47" i="13" a="1"/>
  <c r="X44" i="13" a="1"/>
  <c r="X185" i="13" a="1"/>
  <c r="Z10" i="13" a="1"/>
  <c r="W115" i="13" a="1"/>
  <c r="X161" i="13" a="1"/>
  <c r="X195" i="13" a="1"/>
  <c r="W98" i="13" a="1"/>
  <c r="V174" i="13" a="1"/>
  <c r="U47" i="13" a="1"/>
  <c r="X137" i="13" a="1"/>
  <c r="V203" i="13" a="1"/>
  <c r="X147" i="13" a="1"/>
  <c r="V51" i="13" a="1"/>
  <c r="X219" i="13" a="1"/>
  <c r="T178" i="13" a="1"/>
  <c r="T182" i="13" a="1"/>
  <c r="W110" i="13" a="1"/>
  <c r="X152" i="13" a="1"/>
  <c r="Y140" i="13" a="1"/>
  <c r="V160" i="13" a="1"/>
  <c r="W27" i="13" a="1"/>
  <c r="Y171" i="13" a="1"/>
  <c r="X139" i="13" a="1"/>
  <c r="X115" i="13" a="1"/>
  <c r="T226" i="13" a="1"/>
  <c r="U27" i="13" a="1"/>
  <c r="T59" i="13" a="1"/>
  <c r="V149" i="13" a="1"/>
  <c r="X108" i="13" a="1"/>
  <c r="W43" i="13" a="1"/>
  <c r="V103" i="13" a="1"/>
  <c r="W149" i="13" a="1"/>
  <c r="U154" i="13" a="1"/>
  <c r="V165" i="13" a="1"/>
  <c r="T44" i="13" a="1"/>
  <c r="Z195" i="13" a="1"/>
  <c r="Z225" i="13" a="1"/>
  <c r="U223" i="13" a="1"/>
  <c r="T211" i="13" a="1"/>
  <c r="Z141" i="13" a="1"/>
  <c r="W47" i="13" a="1"/>
  <c r="T193" i="13" a="1"/>
  <c r="W138" i="13" a="1"/>
  <c r="T139" i="13" a="1"/>
  <c r="Y223" i="13" a="1"/>
  <c r="Z152" i="13" a="1"/>
  <c r="W226" i="13" a="1"/>
  <c r="Y110" i="13" a="1"/>
  <c r="X126" i="13" a="1"/>
  <c r="U138" i="13" a="1"/>
  <c r="U184" i="13" a="1"/>
  <c r="Y147" i="13" a="1"/>
  <c r="Z147" i="13" a="1"/>
  <c r="X47" i="13" a="1"/>
  <c r="U187" i="13" a="1"/>
  <c r="V190" i="13" a="1"/>
  <c r="T137" i="13" a="1"/>
  <c r="Z178" i="13" a="1"/>
  <c r="U103" i="13" a="1"/>
  <c r="Y158" i="13" a="1"/>
  <c r="T212" i="13" a="1"/>
  <c r="U179" i="13" a="1"/>
  <c r="W171" i="13" a="1"/>
  <c r="Y205" i="13" a="1"/>
  <c r="X24" i="13" a="1"/>
  <c r="T132" i="13" a="1"/>
  <c r="Y43" i="13" a="1"/>
  <c r="Y123" i="13" a="1"/>
  <c r="Y231" i="13" a="1"/>
  <c r="W181" i="13" a="1"/>
  <c r="W195" i="13" a="1"/>
  <c r="Y124" i="13" a="1"/>
  <c r="X130" i="13" a="1"/>
  <c r="X142" i="13" a="1"/>
  <c r="W142" i="13" a="1"/>
  <c r="Y173" i="13" a="1"/>
  <c r="U224" i="13" a="1"/>
  <c r="U123" i="13" a="1"/>
  <c r="Z51" i="13" a="1"/>
  <c r="X229" i="13" a="1"/>
  <c r="U49" i="13" a="1"/>
  <c r="U144" i="13" a="1"/>
  <c r="T19" i="13" a="1"/>
  <c r="W142" i="14" a="1"/>
  <c r="X173" i="13" a="1"/>
  <c r="V19" i="13" a="1"/>
  <c r="W19" i="13" a="1"/>
  <c r="V205" i="13" a="1"/>
  <c r="U48" i="13" a="1"/>
  <c r="U189" i="13" a="1"/>
  <c r="X117" i="13" a="1"/>
  <c r="W167" i="13" a="1"/>
  <c r="Y40" i="13" a="1"/>
  <c r="Y29" i="13" a="1"/>
  <c r="X49" i="13" a="1"/>
  <c r="T205" i="13" a="1"/>
  <c r="U211" i="13" a="1"/>
  <c r="T223" i="13" a="1"/>
  <c r="Z59" i="13" a="1"/>
  <c r="V120" i="13" a="1"/>
  <c r="W173" i="13" a="1"/>
  <c r="V224" i="13" a="1"/>
  <c r="X167" i="13" a="1"/>
  <c r="X140" i="13" a="1"/>
  <c r="Z185" i="13" a="1"/>
  <c r="Y141" i="13" a="1"/>
  <c r="W193" i="13" a="1"/>
  <c r="U129" i="13" a="1"/>
  <c r="Y218" i="13" a="1"/>
  <c r="W26" i="13" a="1"/>
  <c r="T49" i="13" a="1"/>
  <c r="T190" i="13" a="1"/>
  <c r="T218" i="13" a="1"/>
  <c r="V53" i="13" a="1"/>
  <c r="T219" i="13" a="1"/>
  <c r="U219" i="13" a="1"/>
  <c r="Y64" i="13" a="1"/>
  <c r="V211" i="13" a="1"/>
  <c r="V218" i="13" a="1"/>
  <c r="T224" i="13" a="1"/>
  <c r="X158" i="13" a="1"/>
  <c r="V171" i="13" a="1"/>
  <c r="T179" i="13" a="1"/>
  <c r="T172" i="13" a="1"/>
  <c r="Y38" i="13" a="1"/>
  <c r="Y229" i="13" a="1"/>
  <c r="Y59" i="13" a="1"/>
  <c r="V40" i="13" a="1"/>
  <c r="W111" i="13" a="1"/>
  <c r="V137" i="13" a="1"/>
  <c r="Y117" i="13" a="1"/>
  <c r="Y225" i="13" a="1"/>
  <c r="W152" i="13" a="1"/>
  <c r="Z31" i="13" a="1"/>
  <c r="Y103" i="13" a="1"/>
  <c r="V200" i="13" a="1"/>
  <c r="V138" i="13" a="1"/>
  <c r="U177" i="13" a="1"/>
  <c r="V213" i="13" a="1"/>
  <c r="T115" i="13" a="1"/>
  <c r="X184" i="13" a="1"/>
  <c r="Y136" i="13" a="1"/>
  <c r="Y129" i="13" a="1"/>
  <c r="U105" i="13" a="1"/>
  <c r="U165" i="13" a="1"/>
  <c r="Z159" i="13" a="1"/>
  <c r="W182" i="13" a="1"/>
  <c r="V233" i="14" a="1"/>
  <c r="V31" i="13" a="1"/>
  <c r="U18" i="13" a="1"/>
  <c r="W51" i="13" a="1"/>
  <c r="T105" i="13" a="1"/>
  <c r="T129" i="13" a="1"/>
  <c r="X129" i="13" a="1"/>
  <c r="W53" i="13" a="1"/>
  <c r="Y212" i="13" a="1"/>
  <c r="W178" i="13" a="1"/>
  <c r="U98" i="13" a="1"/>
  <c r="X154" i="13" a="1"/>
  <c r="Y178" i="13" a="1"/>
  <c r="W129" i="13" a="1"/>
  <c r="X120" i="13" a="1"/>
  <c r="V231" i="13" a="1"/>
  <c r="X43" i="13" a="1"/>
  <c r="T229" i="13" a="1"/>
  <c r="X144" i="13" a="1"/>
  <c r="W39" i="13" a="1"/>
  <c r="U203" i="13" a="1"/>
  <c r="T142" i="13" a="1"/>
  <c r="V39" i="13" a="1"/>
  <c r="W212" i="13" a="1"/>
  <c r="Y144" i="13" a="1"/>
  <c r="Y165" i="13" a="1"/>
  <c r="Z64" i="13" a="1"/>
  <c r="U111" i="13" a="1"/>
  <c r="U53" i="13" a="1"/>
  <c r="X106" i="13" a="1"/>
  <c r="W223" i="13" a="1"/>
  <c r="V42" i="13" a="1"/>
  <c r="X200" i="13" a="1"/>
  <c r="T152" i="13" a="1"/>
  <c r="Z123" i="13" a="1"/>
  <c r="Y18" i="13" a="1"/>
  <c r="X181" i="13" a="1"/>
  <c r="T177" i="13" a="1"/>
  <c r="Y215" i="13" a="1"/>
  <c r="T126" i="13" a="1"/>
  <c r="V55" i="13" a="1"/>
  <c r="T116" i="13" a="1"/>
  <c r="X128" i="13" a="1"/>
  <c r="W158" i="13" a="1"/>
  <c r="T195" i="13" a="1"/>
  <c r="V172" i="13" a="1"/>
  <c r="T29" i="13" a="1"/>
  <c r="V49" i="13" a="1"/>
  <c r="X179" i="13" a="1"/>
  <c r="Y44" i="13" a="1"/>
  <c r="T173" i="13" a="1"/>
  <c r="T128" i="13" a="1"/>
  <c r="X132" i="13" a="1"/>
  <c r="T204" i="13" a="1"/>
  <c r="Z215" i="13" a="1"/>
  <c r="U215" i="13" a="1"/>
  <c r="U205" i="13" a="1"/>
  <c r="V59" i="13" a="1"/>
  <c r="T185" i="13" a="1"/>
  <c r="Y157" i="13" a="1"/>
  <c r="X194" i="13" a="1"/>
  <c r="V179" i="13" a="1"/>
  <c r="U182" i="13" a="1"/>
  <c r="T111" i="13" a="1"/>
  <c r="Y166" i="13" a="1"/>
  <c r="V54" i="13" a="1"/>
  <c r="Y219" i="13" a="1"/>
  <c r="T26" i="13" a="1"/>
  <c r="X55" i="13" a="1"/>
  <c r="V98" i="13" a="1"/>
  <c r="X174" i="13" a="1"/>
  <c r="T131" i="13" a="1"/>
  <c r="W105" i="13" a="1"/>
  <c r="V144" i="13" a="1"/>
  <c r="V14" i="13" a="1"/>
  <c r="V18" i="13" a="1"/>
  <c r="X155" i="13" a="1"/>
  <c r="X27" i="13" a="1"/>
  <c r="Y149" i="13" a="1"/>
  <c r="T165" i="13" a="1"/>
  <c r="X40" i="13" a="1"/>
  <c r="Y220" i="13" a="1"/>
  <c r="Y195" i="13" a="1"/>
  <c r="W14" i="13" a="1"/>
  <c r="X224" i="13" a="1"/>
  <c r="V43" i="13" a="1"/>
  <c r="U40" i="13" a="1"/>
  <c r="Z165" i="13" a="1"/>
  <c r="W38" i="13" a="1"/>
  <c r="Z49" i="13" a="1"/>
  <c r="Z55" i="13" a="1"/>
  <c r="W215" i="13" a="1"/>
  <c r="U142" i="13" a="1"/>
  <c r="T106" i="13" a="1"/>
  <c r="X123" i="13" a="1"/>
  <c r="W187" i="13" a="1"/>
  <c r="Y106" i="13" a="1"/>
  <c r="T184" i="13" a="1"/>
  <c r="U158" i="13" a="1"/>
  <c r="Z137" i="13" a="1"/>
  <c r="T174" i="13" a="1"/>
  <c r="W231" i="13" a="1"/>
  <c r="U218" i="13" a="1"/>
  <c r="W196" i="13" a="1"/>
  <c r="U209" i="13" a="1"/>
  <c r="X48" i="13" a="1"/>
  <c r="U190" i="13" a="1"/>
  <c r="Y135" i="13" a="1"/>
  <c r="Z129" i="13" a="1"/>
  <c r="W174" i="13" a="1"/>
  <c r="U213" i="13" a="1"/>
  <c r="V173" i="13" a="1"/>
  <c r="Y174" i="13" a="1"/>
  <c r="Z100" i="13" a="1"/>
  <c r="Y185" i="13" a="1"/>
  <c r="Z87" i="13" a="1"/>
  <c r="U55" i="13" a="1"/>
  <c r="Z14" i="13" a="1"/>
  <c r="V198" i="13" a="1"/>
  <c r="V152" i="13" a="1"/>
  <c r="V111" i="13" a="1"/>
  <c r="T220" i="13" a="1"/>
  <c r="Z26" i="13" a="1"/>
  <c r="V135" i="13" a="1"/>
  <c r="U139" i="13" a="1"/>
  <c r="U200" i="13" a="1"/>
  <c r="V142" i="14" a="1"/>
  <c r="T146" i="13" a="1"/>
  <c r="V223" i="13" a="1"/>
  <c r="T181" i="13" a="1"/>
  <c r="W57" i="13" a="1"/>
  <c r="X51" i="13" a="1"/>
  <c r="W185" i="13" a="1"/>
  <c r="W211" i="13" a="1"/>
  <c r="V140" i="13" a="1"/>
  <c r="U225" i="13" a="1"/>
  <c r="Z53" i="13" a="1"/>
  <c r="V115" i="13" a="1"/>
  <c r="U131" i="13" a="1"/>
  <c r="Y152" i="13" a="1"/>
  <c r="U226" i="13" a="1"/>
  <c r="Y87" i="13" a="1"/>
  <c r="U39" i="13" a="1"/>
  <c r="T225" i="13" a="1"/>
  <c r="U194" i="13" a="1"/>
  <c r="U172" i="13" a="1"/>
  <c r="V157" i="13" a="1"/>
  <c r="W157" i="13" a="1"/>
  <c r="V136" i="13" a="1"/>
  <c r="W136" i="13" a="1"/>
  <c r="X146" i="13" a="1"/>
  <c r="Y19" i="13" a="1"/>
  <c r="Y193" i="13" a="1"/>
  <c r="T117" i="13" a="1"/>
  <c r="W154" i="13" a="1"/>
  <c r="Z136" i="13" a="1"/>
  <c r="Z203" i="13" a="1"/>
  <c r="T107" i="13" a="1"/>
  <c r="Z212" i="13" a="1"/>
  <c r="Z108" i="13" a="1"/>
  <c r="V226" i="13" a="1"/>
  <c r="Z138" i="13" a="1"/>
  <c r="W137" i="13" a="1"/>
  <c r="W28" i="13" a="1"/>
  <c r="U137" i="13" a="1"/>
  <c r="X38" i="13" a="1"/>
  <c r="U130" i="13" a="1"/>
  <c r="T231" i="13" a="1"/>
  <c r="X53" i="13" a="1"/>
  <c r="X100" i="13" a="1"/>
  <c r="U196" i="13" a="1"/>
  <c r="Y108" i="13" a="1"/>
  <c r="W213" i="13" a="1"/>
  <c r="U181" i="13" a="1"/>
  <c r="U174" i="13" a="1"/>
  <c r="X138" i="13" a="1"/>
  <c r="V129" i="13" a="1"/>
  <c r="V189" i="14" a="1"/>
  <c r="Z144" i="13" a="1"/>
  <c r="X42" i="13" a="1"/>
  <c r="T140" i="13" a="1"/>
  <c r="W194" i="13" a="1"/>
  <c r="X111" i="13" a="1"/>
  <c r="X196" i="13" a="1"/>
  <c r="U140" i="13" a="1"/>
  <c r="W155" i="13" a="1"/>
  <c r="Y111" i="13" a="1"/>
  <c r="Z182" i="13" a="1"/>
  <c r="Z194" i="13" a="1"/>
  <c r="W161" i="13" a="1"/>
  <c r="T108" i="13" a="1"/>
  <c r="V204" i="13" a="1"/>
  <c r="V126" i="13" a="1"/>
  <c r="Y100" i="13" a="1"/>
  <c r="V187" i="13" a="1"/>
  <c r="V159" i="13" a="1"/>
  <c r="Y138" i="13" a="1"/>
  <c r="W120" i="13" a="1"/>
  <c r="Y196" i="13" a="1"/>
  <c r="V105" i="13" a="1"/>
  <c r="W190" i="13" a="1"/>
  <c r="Y27" i="13" a="1"/>
  <c r="X98" i="13" a="1"/>
  <c r="W160" i="13" a="1"/>
  <c r="Z220" i="13" a="1"/>
  <c r="Z110" i="13" a="1"/>
  <c r="U147" i="13" a="1"/>
  <c r="Z231" i="13" a="1"/>
  <c r="W203" i="13" a="1"/>
  <c r="V130" i="13" a="1"/>
  <c r="V158" i="13" a="1"/>
  <c r="Y200" i="13" a="1"/>
  <c r="W204" i="13" a="1"/>
  <c r="U185" i="13" a="1"/>
  <c r="Z184" i="13" a="1"/>
  <c r="T18" i="13" a="1"/>
  <c r="Z57" i="13" a="1"/>
  <c r="Z171" i="13" a="1"/>
  <c r="T39" i="13" a="1"/>
  <c r="V56" i="13" a="1"/>
  <c r="X225" i="13" a="1"/>
  <c r="Z175" i="13" a="1"/>
  <c r="Z167" i="13" a="1"/>
  <c r="V47" i="13" a="1"/>
  <c r="V225" i="13" a="1"/>
  <c r="Y53" i="13" a="1"/>
  <c r="T120" i="13" a="1"/>
  <c r="W31" i="13" a="1"/>
  <c r="U173" i="13" a="1"/>
  <c r="Y161" i="13" a="1"/>
  <c r="Z126" i="13" a="1"/>
  <c r="V146" i="13" a="1"/>
  <c r="U115" i="13" a="1"/>
  <c r="Y191" i="13" a="1"/>
  <c r="X110" i="13" a="1"/>
  <c r="Z117" i="13" a="1"/>
  <c r="Y48" i="13" a="1"/>
  <c r="V139" i="13" a="1"/>
  <c r="U108" i="13" a="1"/>
  <c r="T187" i="13" a="1"/>
  <c r="U231" i="13" a="1"/>
  <c r="T48" i="13" a="1"/>
  <c r="V193" i="13" a="1"/>
  <c r="Y184" i="13" a="1"/>
  <c r="Y179" i="13" a="1"/>
  <c r="W220" i="13" a="1"/>
  <c r="X178" i="13" a="1"/>
  <c r="U195" i="13" a="1"/>
  <c r="X218" i="13" a="1"/>
  <c r="Y226" i="13" a="1"/>
  <c r="W108" i="13" a="1"/>
  <c r="X131" i="13" a="1"/>
  <c r="W18" i="13" a="1"/>
  <c r="Z205" i="13" a="1"/>
  <c r="U43" i="13" a="1"/>
  <c r="Y55" i="13" a="1"/>
  <c r="U171" i="13" a="1"/>
  <c r="Z146" i="13" a="1"/>
  <c r="Y194" i="13" a="1"/>
  <c r="X182" i="13" a="1"/>
  <c r="Y142" i="13" a="1"/>
  <c r="Y51" i="13" a="1"/>
  <c r="T52" i="14" a="1"/>
  <c r="V178" i="13" a="1"/>
  <c r="V161" i="13" a="1"/>
  <c r="U28" i="13" a="1"/>
  <c r="Z179" i="13" a="1"/>
  <c r="U31" i="13" a="1"/>
  <c r="U100" i="13" a="1"/>
  <c r="W116" i="13" a="1"/>
  <c r="W218" i="13" a="1"/>
  <c r="V44" i="13" a="1"/>
  <c r="X105" i="13" a="1"/>
  <c r="X205" i="13" a="1"/>
  <c r="Y105" i="13" a="1"/>
  <c r="U44" i="13" a="1"/>
  <c r="Y42" i="13" a="1"/>
  <c r="Z135" i="13" a="1"/>
  <c r="U42" i="13" a="1"/>
  <c r="V212" i="13" a="1"/>
  <c r="Z166" i="13" a="1"/>
  <c r="V185" i="13" a="1"/>
  <c r="X149" i="13" a="1"/>
  <c r="U26" i="13" a="1"/>
  <c r="W130" i="13" a="1"/>
  <c r="T138" i="13" a="1"/>
  <c r="W229" i="13" a="1"/>
  <c r="V114" i="13" a="1"/>
  <c r="T47" i="13" a="1"/>
  <c r="Z124" i="13" a="1"/>
  <c r="U107" i="13" a="1"/>
  <c r="T194" i="13" a="1"/>
  <c r="W106" i="13" a="1"/>
  <c r="Y203" i="13" a="1"/>
  <c r="V194" i="13" a="1"/>
  <c r="Z149" i="13" a="1"/>
  <c r="Y54" i="13" a="1"/>
  <c r="V196" i="13" a="1"/>
  <c r="Z105" i="13" a="1"/>
  <c r="V110" i="13" a="1"/>
  <c r="X18" i="13" a="1"/>
  <c r="Z42" i="13" a="1"/>
  <c r="T198" i="13" a="1"/>
  <c r="Z103" i="13" a="1"/>
  <c r="W225" i="13" a="1"/>
  <c r="X28" i="13" a="1"/>
  <c r="T159" i="13" a="1"/>
  <c r="X135" i="13" a="1"/>
  <c r="T167" i="13" a="1"/>
  <c r="Z223" i="13" a="1"/>
  <c r="X31" i="13" a="1"/>
  <c r="U59" i="13" a="1"/>
  <c r="X165" i="13" a="1"/>
  <c r="Z107" i="13" a="1"/>
  <c r="W198" i="13" a="1"/>
  <c r="V38" i="13" a="1"/>
  <c r="W209" i="13" a="1"/>
  <c r="U51" i="13" a="1"/>
  <c r="Y14" i="13" a="1"/>
  <c r="V229" i="13" a="1"/>
  <c r="Z29" i="13" a="1"/>
  <c r="W56" i="13" a="1"/>
  <c r="X220" i="13" a="1"/>
  <c r="X198" i="13" a="1"/>
  <c r="T154" i="13" a="1"/>
  <c r="T38" i="13" a="1"/>
  <c r="X14" i="13" a="1"/>
  <c r="X211" i="13" a="1"/>
  <c r="U117" i="13" a="1"/>
  <c r="V167" i="13" a="1"/>
  <c r="W179" i="13" a="1"/>
  <c r="V147" i="13" a="1"/>
  <c r="T100" i="13" a="1"/>
  <c r="T31" i="13" a="1"/>
  <c r="T175" i="13" a="1"/>
  <c r="T161" i="13" a="1"/>
  <c r="U135" i="13" a="1"/>
  <c r="T135" i="13" a="1"/>
  <c r="W140" i="13" a="1"/>
  <c r="X212" i="13" a="1"/>
  <c r="U38" i="13" a="1"/>
  <c r="V189" i="13" a="1"/>
  <c r="U152" i="13" a="1"/>
  <c r="U198" i="13" a="1"/>
  <c r="V219" i="13" a="1"/>
  <c r="V182" i="13" a="1"/>
  <c r="X54" i="13" a="1"/>
  <c r="U56" i="13" a="1"/>
  <c r="Y93" i="13" a="1"/>
  <c r="Z142" i="13" a="1"/>
  <c r="V166" i="13" a="1"/>
  <c r="Y167" i="13" a="1"/>
  <c r="T42" i="13" a="1"/>
  <c r="W114" i="13" a="1"/>
  <c r="U128" i="13" a="1"/>
  <c r="W146" i="13" a="1"/>
  <c r="Y204" i="13" a="1"/>
  <c r="X57" i="13" a="1"/>
  <c r="Y31" i="13" a="1"/>
  <c r="V116" i="13" a="1"/>
  <c r="Z187" i="13" a="1"/>
  <c r="T144" i="13" a="1"/>
  <c r="Y57" i="13" a="1"/>
  <c r="V155" i="13" a="1"/>
  <c r="X157" i="13" a="1"/>
  <c r="U110" i="13" a="1"/>
  <c r="U146" i="13" a="1"/>
  <c r="X175" i="13" a="1"/>
  <c r="W159" i="13" a="1"/>
  <c r="Y107" i="13" a="1"/>
  <c r="T24" i="13" a="1"/>
  <c r="W184" i="13" a="1"/>
  <c r="U45" i="13" a="1"/>
  <c r="W147" i="13" a="1"/>
  <c r="W49" i="13" a="1"/>
  <c r="W42" i="13" a="1"/>
  <c r="Z93" i="13" a="1"/>
  <c r="X177" i="13" a="1"/>
  <c r="Y187" i="13" a="1"/>
  <c r="W165" i="13" a="1"/>
  <c r="T149" i="13" a="1"/>
  <c r="V195" i="13" a="1"/>
  <c r="U116" i="13" a="1"/>
  <c r="Y137" i="13" a="1"/>
  <c r="T27" i="13" a="1"/>
  <c r="X231" i="13" a="1"/>
  <c r="U155" i="13" a="1"/>
  <c r="Y116" i="13" a="1"/>
  <c r="T155" i="13" a="1"/>
  <c r="U193" i="13" a="1"/>
  <c r="U212" i="13" a="1"/>
  <c r="W135" i="13" a="1"/>
  <c r="Z218" i="13" a="1"/>
  <c r="Z204" i="13" a="1"/>
  <c r="U106" i="13" a="1"/>
  <c r="W189" i="14" a="1"/>
  <c r="V58" i="14" a="1"/>
  <c r="Z44" i="13" a="1"/>
  <c r="Y49" i="13" a="1"/>
  <c r="X187" i="13" a="1"/>
  <c r="Z139" i="13" a="1"/>
  <c r="X193" i="13" a="1"/>
  <c r="V220" i="13" a="1"/>
  <c r="T171" i="13" a="1"/>
  <c r="X226" i="13" a="1"/>
  <c r="V24" i="13" a="1"/>
  <c r="T56" i="13" a="1"/>
  <c r="W224" i="13" a="1"/>
  <c r="V175" i="13" a="1"/>
  <c r="Z161" i="13" a="1"/>
  <c r="T45" i="13" a="1"/>
  <c r="V177" i="13" a="1"/>
  <c r="U14" i="13" a="1"/>
  <c r="Z181" i="13" a="1"/>
  <c r="U19" i="13" a="1"/>
  <c r="W144" i="13" a="1"/>
  <c r="W24" i="13" a="1"/>
  <c r="W139" i="13" a="1"/>
  <c r="X171" i="13" a="1"/>
  <c r="T213" i="13" a="1"/>
  <c r="T166" i="13" a="1"/>
  <c r="Z173" i="13" a="1"/>
  <c r="T189" i="13" a="1"/>
  <c r="T215" i="13" a="1"/>
  <c r="U120" i="13" a="1"/>
  <c r="V117" i="13" a="1"/>
  <c r="W175" i="13" a="1"/>
  <c r="V209" i="13" a="1"/>
  <c r="W29" i="13" a="1"/>
  <c r="Y139" i="13" a="1"/>
  <c r="X204" i="13" a="1"/>
  <c r="Z157" i="13" a="1"/>
  <c r="W177" i="13" a="1"/>
  <c r="V27" i="13" a="1"/>
  <c r="Y39" i="13" a="1"/>
  <c r="X203" i="13" a="1"/>
  <c r="Z18" i="13" a="1"/>
  <c r="U220" i="13" a="1"/>
  <c r="U132" i="13" a="1"/>
  <c r="Z106" i="13" a="1"/>
  <c r="W124" i="13" a="1"/>
  <c r="W172" i="13" a="1"/>
  <c r="Z115" i="13" a="1"/>
  <c r="U24" i="13" a="1"/>
  <c r="T55" i="13" a="1"/>
  <c r="T196" i="13" a="1"/>
  <c r="U114" i="13" a="1"/>
  <c r="T203" i="13" a="1"/>
  <c r="Y175" i="13" a="1"/>
  <c r="V124" i="13" a="1"/>
  <c r="V128" i="13" a="1"/>
  <c r="X215" i="13" a="1"/>
  <c r="W205" i="13" a="1"/>
  <c r="V132" i="13" a="1"/>
  <c r="Y155" i="13" a="1"/>
  <c r="X124" i="13" a="1"/>
  <c r="Y115" i="13" a="1"/>
  <c r="V108" i="13" a="1"/>
  <c r="V181" i="13" a="1"/>
  <c r="W132" i="13" a="1"/>
  <c r="Z174" i="13" a="1"/>
  <c r="W54" i="13" a="1"/>
  <c r="V29" i="13" a="1"/>
  <c r="W233" i="14" a="1"/>
  <c r="U52" i="14" a="1"/>
  <c r="X209" i="13" a="1"/>
  <c r="Z54" i="13" a="1"/>
  <c r="V154" i="13" a="1"/>
  <c r="Z27" i="13" a="1"/>
  <c r="W123" i="13" a="1"/>
  <c r="T98" i="13" a="1"/>
  <c r="V184" i="13" a="1"/>
  <c r="Z191" i="13" a="1"/>
  <c r="T160" i="13" a="1"/>
  <c r="X39" i="13" a="1"/>
  <c r="W131" i="13" a="1"/>
  <c r="X59" i="13" a="1"/>
  <c r="U157" i="13" a="1"/>
  <c r="W103" i="13" a="1"/>
  <c r="U159" i="13" a="1"/>
  <c r="W59" i="13" a="1"/>
  <c r="T209" i="13" a="1"/>
  <c r="W55" i="13" a="1"/>
  <c r="U149" i="13" a="1"/>
  <c r="Z98" i="13" a="1"/>
  <c r="W44" i="13" a="1"/>
  <c r="W200" i="13" a="1"/>
  <c r="T53" i="13" a="1"/>
  <c r="Z140" i="13" a="1"/>
  <c r="Y126" i="13" a="1"/>
  <c r="Y98" i="13" a="1"/>
  <c r="Y94" i="13" a="1"/>
  <c r="U54" i="13" a="1"/>
  <c r="W107" i="13" a="1"/>
  <c r="T200" i="13" a="1"/>
  <c r="T40" i="13" a="1"/>
  <c r="U161" i="13" a="1"/>
  <c r="T147" i="13" a="1"/>
  <c r="U126" i="13" a="1"/>
  <c r="U167" i="13" a="1"/>
  <c r="X19" i="13" a="1"/>
  <c r="V107" i="13" a="1"/>
  <c r="Z116" i="13" a="1"/>
  <c r="W219" i="13" a="1"/>
  <c r="V26" i="13" a="1"/>
  <c r="T157" i="13" a="1"/>
  <c r="X26" i="13" a="1"/>
  <c r="V123" i="13" a="1"/>
  <c r="T43" i="13" a="1"/>
  <c r="Y159" i="13" a="1"/>
  <c r="U204" i="13" a="1"/>
  <c r="T114" i="13" a="1"/>
  <c r="T51" i="13" a="1"/>
  <c r="Z111" i="13" a="1"/>
  <c r="T28" i="13" a="1"/>
  <c r="X103" i="13" a="1"/>
  <c r="U29" i="13" a="1"/>
  <c r="Y198" i="13" a="1"/>
  <c r="V106" i="13" a="1"/>
  <c r="X114" i="13" a="1"/>
  <c r="W126" i="13" a="1"/>
  <c r="X107" i="13" a="1"/>
  <c r="U58" i="14" a="1"/>
  <c r="Z226" i="13" a="1"/>
  <c r="W48" i="13" a="1"/>
  <c r="V131" i="13" a="1"/>
  <c r="V142" i="13" a="1"/>
  <c r="Z40" i="13" a="1"/>
  <c r="X29" i="13" a="1"/>
  <c r="Y120" i="13" a="1"/>
  <c r="T14" i="13" a="1"/>
  <c r="T14" i="13" l="1"/>
  <c r="Y120" i="13"/>
  <c r="AJ120" i="13" s="1"/>
  <c r="X29" i="13"/>
  <c r="AI29" i="13" s="1"/>
  <c r="Z40" i="13"/>
  <c r="AK40" i="13" s="1"/>
  <c r="V142" i="13"/>
  <c r="AG142" i="13" s="1"/>
  <c r="V131" i="13"/>
  <c r="AG131" i="13" s="1"/>
  <c r="W48" i="13"/>
  <c r="AH48" i="13" s="1"/>
  <c r="Z226" i="13"/>
  <c r="AK226" i="13" s="1"/>
  <c r="U58" i="14"/>
  <c r="X107" i="13"/>
  <c r="AI107" i="13" s="1"/>
  <c r="W126" i="13"/>
  <c r="AH126" i="13" s="1"/>
  <c r="X114" i="13"/>
  <c r="AI114" i="13" s="1"/>
  <c r="V106" i="13"/>
  <c r="AG106" i="13" s="1"/>
  <c r="Y198" i="13"/>
  <c r="AJ198" i="13" s="1"/>
  <c r="U29" i="13"/>
  <c r="X103" i="13"/>
  <c r="AI103" i="13" s="1"/>
  <c r="T28" i="13"/>
  <c r="Z111" i="13"/>
  <c r="AK111" i="13" s="1"/>
  <c r="T51" i="13"/>
  <c r="T114" i="13"/>
  <c r="U204" i="13"/>
  <c r="Y159" i="13"/>
  <c r="AJ159" i="13" s="1"/>
  <c r="T43" i="13"/>
  <c r="V123" i="13"/>
  <c r="AG123" i="13" s="1"/>
  <c r="X26" i="13"/>
  <c r="AI26" i="13" s="1"/>
  <c r="T157" i="13"/>
  <c r="V26" i="13"/>
  <c r="AG26" i="13" s="1"/>
  <c r="W219" i="13"/>
  <c r="AH219" i="13" s="1"/>
  <c r="Z116" i="13"/>
  <c r="AK116" i="13" s="1"/>
  <c r="V107" i="13"/>
  <c r="AG107" i="13" s="1"/>
  <c r="X19" i="13"/>
  <c r="AI19" i="13" s="1"/>
  <c r="U167" i="13"/>
  <c r="U126" i="13"/>
  <c r="T147" i="13"/>
  <c r="U161" i="13"/>
  <c r="T40" i="13"/>
  <c r="T200" i="13"/>
  <c r="W107" i="13"/>
  <c r="AH107" i="13" s="1"/>
  <c r="U54" i="13"/>
  <c r="Y94" i="13"/>
  <c r="Y98" i="13"/>
  <c r="AJ98" i="13" s="1"/>
  <c r="Y126" i="13"/>
  <c r="AJ126" i="13" s="1"/>
  <c r="Z140" i="13"/>
  <c r="AK140" i="13" s="1"/>
  <c r="T53" i="13"/>
  <c r="W200" i="13"/>
  <c r="AH200" i="13" s="1"/>
  <c r="W44" i="13"/>
  <c r="AH44" i="13" s="1"/>
  <c r="Z98" i="13"/>
  <c r="AK98" i="13" s="1"/>
  <c r="U149" i="13"/>
  <c r="W55" i="13"/>
  <c r="AH55" i="13" s="1"/>
  <c r="T209" i="13"/>
  <c r="W59" i="13"/>
  <c r="AH59" i="13" s="1"/>
  <c r="U159" i="13"/>
  <c r="W103" i="13"/>
  <c r="AH103" i="13" s="1"/>
  <c r="U157" i="13"/>
  <c r="X59" i="13"/>
  <c r="AI59" i="13" s="1"/>
  <c r="W131" i="13"/>
  <c r="AH131" i="13" s="1"/>
  <c r="X39" i="13"/>
  <c r="AI39" i="13" s="1"/>
  <c r="T160" i="13"/>
  <c r="Z191" i="13"/>
  <c r="V184" i="13"/>
  <c r="AG184" i="13" s="1"/>
  <c r="T98" i="13"/>
  <c r="W123" i="13"/>
  <c r="AH123" i="13" s="1"/>
  <c r="Z27" i="13"/>
  <c r="AK27" i="13" s="1"/>
  <c r="V154" i="13"/>
  <c r="AG154" i="13" s="1"/>
  <c r="Z54" i="13"/>
  <c r="AK54" i="13" s="1"/>
  <c r="X209" i="13"/>
  <c r="AI209" i="13" s="1"/>
  <c r="U52" i="14"/>
  <c r="W233" i="14"/>
  <c r="AH233" i="14" s="1"/>
  <c r="V29" i="13"/>
  <c r="AG29" i="13" s="1"/>
  <c r="W54" i="13"/>
  <c r="AH54" i="13" s="1"/>
  <c r="Z174" i="13"/>
  <c r="AK174" i="13" s="1"/>
  <c r="W132" i="13"/>
  <c r="AH132" i="13" s="1"/>
  <c r="V181" i="13"/>
  <c r="AG181" i="13" s="1"/>
  <c r="V108" i="13"/>
  <c r="AG108" i="13" s="1"/>
  <c r="Y115" i="13"/>
  <c r="AJ115" i="13" s="1"/>
  <c r="X124" i="13"/>
  <c r="AI124" i="13" s="1"/>
  <c r="Y155" i="13"/>
  <c r="AJ155" i="13" s="1"/>
  <c r="V132" i="13"/>
  <c r="AG132" i="13" s="1"/>
  <c r="W205" i="13"/>
  <c r="AH205" i="13" s="1"/>
  <c r="X215" i="13"/>
  <c r="AI215" i="13" s="1"/>
  <c r="V128" i="13"/>
  <c r="AG128" i="13" s="1"/>
  <c r="V124" i="13"/>
  <c r="AG124" i="13" s="1"/>
  <c r="Y175" i="13"/>
  <c r="AJ175" i="13" s="1"/>
  <c r="T203" i="13"/>
  <c r="U114" i="13"/>
  <c r="T196" i="13"/>
  <c r="T55" i="13"/>
  <c r="U24" i="13"/>
  <c r="Z115" i="13"/>
  <c r="AK115" i="13" s="1"/>
  <c r="W172" i="13"/>
  <c r="AH172" i="13" s="1"/>
  <c r="W124" i="13"/>
  <c r="AH124" i="13" s="1"/>
  <c r="Z106" i="13"/>
  <c r="AK106" i="13" s="1"/>
  <c r="U132" i="13"/>
  <c r="U220" i="13"/>
  <c r="Z18" i="13"/>
  <c r="AK18" i="13" s="1"/>
  <c r="X203" i="13"/>
  <c r="AI203" i="13" s="1"/>
  <c r="Y39" i="13"/>
  <c r="AJ39" i="13" s="1"/>
  <c r="V27" i="13"/>
  <c r="AG27" i="13" s="1"/>
  <c r="W177" i="13"/>
  <c r="AH177" i="13" s="1"/>
  <c r="Z157" i="13"/>
  <c r="AK157" i="13" s="1"/>
  <c r="X204" i="13"/>
  <c r="AI204" i="13" s="1"/>
  <c r="Y139" i="13"/>
  <c r="AJ139" i="13" s="1"/>
  <c r="W29" i="13"/>
  <c r="AH29" i="13" s="1"/>
  <c r="V209" i="13"/>
  <c r="AG209" i="13" s="1"/>
  <c r="W175" i="13"/>
  <c r="AH175" i="13" s="1"/>
  <c r="V117" i="13"/>
  <c r="AG117" i="13" s="1"/>
  <c r="U120" i="13"/>
  <c r="T215" i="13"/>
  <c r="T189" i="13"/>
  <c r="Z173" i="13"/>
  <c r="AK173" i="13" s="1"/>
  <c r="T166" i="13"/>
  <c r="T213" i="13"/>
  <c r="X171" i="13"/>
  <c r="AI171" i="13" s="1"/>
  <c r="W139" i="13"/>
  <c r="AH139" i="13" s="1"/>
  <c r="W24" i="13"/>
  <c r="AH24" i="13" s="1"/>
  <c r="W144" i="13"/>
  <c r="AH144" i="13" s="1"/>
  <c r="U19" i="13"/>
  <c r="Z181" i="13"/>
  <c r="AK181" i="13" s="1"/>
  <c r="U14" i="13"/>
  <c r="V177" i="13"/>
  <c r="AG177" i="13" s="1"/>
  <c r="T45" i="13"/>
  <c r="Z161" i="13"/>
  <c r="AK161" i="13" s="1"/>
  <c r="V175" i="13"/>
  <c r="AG175" i="13" s="1"/>
  <c r="W224" i="13"/>
  <c r="AH224" i="13" s="1"/>
  <c r="T56" i="13"/>
  <c r="V24" i="13"/>
  <c r="AG24" i="13" s="1"/>
  <c r="X226" i="13"/>
  <c r="AI226" i="13" s="1"/>
  <c r="T171" i="13"/>
  <c r="V220" i="13"/>
  <c r="AG220" i="13" s="1"/>
  <c r="X193" i="13"/>
  <c r="AI193" i="13" s="1"/>
  <c r="Z139" i="13"/>
  <c r="AK139" i="13" s="1"/>
  <c r="X187" i="13"/>
  <c r="AI187" i="13" s="1"/>
  <c r="Y49" i="13"/>
  <c r="AJ49" i="13" s="1"/>
  <c r="Z44" i="13"/>
  <c r="AK44" i="13" s="1"/>
  <c r="V58" i="14"/>
  <c r="W189" i="14"/>
  <c r="AH189" i="14" s="1"/>
  <c r="U106" i="13"/>
  <c r="Z204" i="13"/>
  <c r="AK204" i="13" s="1"/>
  <c r="Z218" i="13"/>
  <c r="AK218" i="13" s="1"/>
  <c r="W135" i="13"/>
  <c r="AH135" i="13" s="1"/>
  <c r="U212" i="13"/>
  <c r="U193" i="13"/>
  <c r="T155" i="13"/>
  <c r="Y116" i="13"/>
  <c r="AJ116" i="13" s="1"/>
  <c r="U155" i="13"/>
  <c r="X231" i="13"/>
  <c r="AI231" i="13" s="1"/>
  <c r="T27" i="13"/>
  <c r="Y137" i="13"/>
  <c r="AJ137" i="13" s="1"/>
  <c r="U116" i="13"/>
  <c r="V195" i="13"/>
  <c r="AG195" i="13" s="1"/>
  <c r="T149" i="13"/>
  <c r="W165" i="13"/>
  <c r="AH165" i="13" s="1"/>
  <c r="Y187" i="13"/>
  <c r="AJ187" i="13" s="1"/>
  <c r="X177" i="13"/>
  <c r="AI177" i="13" s="1"/>
  <c r="Z93" i="13"/>
  <c r="W42" i="13"/>
  <c r="AH42" i="13" s="1"/>
  <c r="W49" i="13"/>
  <c r="AH49" i="13" s="1"/>
  <c r="W147" i="13"/>
  <c r="AH147" i="13" s="1"/>
  <c r="U45" i="13"/>
  <c r="W184" i="13"/>
  <c r="AH184" i="13" s="1"/>
  <c r="T24" i="13"/>
  <c r="Y107" i="13"/>
  <c r="AJ107" i="13" s="1"/>
  <c r="W159" i="13"/>
  <c r="AH159" i="13" s="1"/>
  <c r="X175" i="13"/>
  <c r="AI175" i="13" s="1"/>
  <c r="U146" i="13"/>
  <c r="U110" i="13"/>
  <c r="X157" i="13"/>
  <c r="AI157" i="13" s="1"/>
  <c r="V155" i="13"/>
  <c r="AG155" i="13" s="1"/>
  <c r="Y57" i="13"/>
  <c r="AJ57" i="13" s="1"/>
  <c r="T144" i="13"/>
  <c r="Z187" i="13"/>
  <c r="AK187" i="13" s="1"/>
  <c r="V116" i="13"/>
  <c r="AG116" i="13" s="1"/>
  <c r="Y31" i="13"/>
  <c r="AJ31" i="13" s="1"/>
  <c r="X57" i="13"/>
  <c r="Y204" i="13"/>
  <c r="AJ204" i="13" s="1"/>
  <c r="W146" i="13"/>
  <c r="AH146" i="13" s="1"/>
  <c r="U128" i="13"/>
  <c r="W114" i="13"/>
  <c r="AH114" i="13" s="1"/>
  <c r="T42" i="13"/>
  <c r="Y167" i="13"/>
  <c r="AJ167" i="13" s="1"/>
  <c r="V166" i="13"/>
  <c r="AG166" i="13" s="1"/>
  <c r="Z142" i="13"/>
  <c r="AK142" i="13" s="1"/>
  <c r="Y93" i="13"/>
  <c r="U56" i="13"/>
  <c r="X54" i="13"/>
  <c r="AI54" i="13" s="1"/>
  <c r="V182" i="13"/>
  <c r="AG182" i="13" s="1"/>
  <c r="V219" i="13"/>
  <c r="AG219" i="13" s="1"/>
  <c r="U198" i="13"/>
  <c r="U152" i="13"/>
  <c r="V189" i="13"/>
  <c r="AG189" i="13" s="1"/>
  <c r="U38" i="13"/>
  <c r="X212" i="13"/>
  <c r="AI212" i="13" s="1"/>
  <c r="W140" i="13"/>
  <c r="AH140" i="13" s="1"/>
  <c r="T135" i="13"/>
  <c r="U135" i="13"/>
  <c r="T161" i="13"/>
  <c r="T175" i="13"/>
  <c r="T31" i="13"/>
  <c r="T100" i="13"/>
  <c r="V147" i="13"/>
  <c r="AG147" i="13" s="1"/>
  <c r="W179" i="13"/>
  <c r="AH179" i="13" s="1"/>
  <c r="V167" i="13"/>
  <c r="AG167" i="13" s="1"/>
  <c r="U117" i="13"/>
  <c r="X211" i="13"/>
  <c r="AI211" i="13" s="1"/>
  <c r="X14" i="13"/>
  <c r="AI14" i="13" s="1"/>
  <c r="T38" i="13"/>
  <c r="T154" i="13"/>
  <c r="X198" i="13"/>
  <c r="AI198" i="13" s="1"/>
  <c r="X220" i="13"/>
  <c r="AI220" i="13" s="1"/>
  <c r="W56" i="13"/>
  <c r="AH56" i="13" s="1"/>
  <c r="Z29" i="13"/>
  <c r="AK29" i="13" s="1"/>
  <c r="V229" i="13"/>
  <c r="AG229" i="13" s="1"/>
  <c r="Y14" i="13"/>
  <c r="AJ14" i="13" s="1"/>
  <c r="U51" i="13"/>
  <c r="W209" i="13"/>
  <c r="AH209" i="13" s="1"/>
  <c r="V38" i="13"/>
  <c r="AG38" i="13" s="1"/>
  <c r="W198" i="13"/>
  <c r="AH198" i="13" s="1"/>
  <c r="Z107" i="13"/>
  <c r="AK107" i="13" s="1"/>
  <c r="X165" i="13"/>
  <c r="AI165" i="13" s="1"/>
  <c r="U59" i="13"/>
  <c r="X31" i="13"/>
  <c r="AI31" i="13" s="1"/>
  <c r="Z223" i="13"/>
  <c r="AK223" i="13" s="1"/>
  <c r="T167" i="13"/>
  <c r="X135" i="13"/>
  <c r="AI135" i="13" s="1"/>
  <c r="T159" i="13"/>
  <c r="X28" i="13"/>
  <c r="AI28" i="13" s="1"/>
  <c r="W225" i="13"/>
  <c r="AH225" i="13" s="1"/>
  <c r="Z103" i="13"/>
  <c r="AK103" i="13" s="1"/>
  <c r="T198" i="13"/>
  <c r="Z42" i="13"/>
  <c r="AK42" i="13" s="1"/>
  <c r="X18" i="13"/>
  <c r="AI18" i="13" s="1"/>
  <c r="V110" i="13"/>
  <c r="AG110" i="13" s="1"/>
  <c r="Z105" i="13"/>
  <c r="AK105" i="13" s="1"/>
  <c r="V196" i="13"/>
  <c r="AG196" i="13" s="1"/>
  <c r="Y54" i="13"/>
  <c r="AJ54" i="13" s="1"/>
  <c r="Z149" i="13"/>
  <c r="AK149" i="13" s="1"/>
  <c r="V194" i="13"/>
  <c r="AG194" i="13" s="1"/>
  <c r="Y203" i="13"/>
  <c r="AJ203" i="13" s="1"/>
  <c r="W106" i="13"/>
  <c r="AH106" i="13" s="1"/>
  <c r="T194" i="13"/>
  <c r="U107" i="13"/>
  <c r="Z124" i="13"/>
  <c r="AK124" i="13" s="1"/>
  <c r="T47" i="13"/>
  <c r="V114" i="13"/>
  <c r="AG114" i="13" s="1"/>
  <c r="W229" i="13"/>
  <c r="AH229" i="13" s="1"/>
  <c r="T138" i="13"/>
  <c r="W130" i="13"/>
  <c r="AH130" i="13" s="1"/>
  <c r="U26" i="13"/>
  <c r="X149" i="13"/>
  <c r="AI149" i="13" s="1"/>
  <c r="V185" i="13"/>
  <c r="AG185" i="13" s="1"/>
  <c r="Z166" i="13"/>
  <c r="AK166" i="13" s="1"/>
  <c r="V212" i="13"/>
  <c r="AG212" i="13" s="1"/>
  <c r="U42" i="13"/>
  <c r="Z135" i="13"/>
  <c r="AK135" i="13" s="1"/>
  <c r="Y42" i="13"/>
  <c r="AJ42" i="13" s="1"/>
  <c r="U44" i="13"/>
  <c r="Y105" i="13"/>
  <c r="AJ105" i="13" s="1"/>
  <c r="X205" i="13"/>
  <c r="AI205" i="13" s="1"/>
  <c r="X105" i="13"/>
  <c r="AI105" i="13" s="1"/>
  <c r="V44" i="13"/>
  <c r="AG44" i="13" s="1"/>
  <c r="W218" i="13"/>
  <c r="AH218" i="13" s="1"/>
  <c r="W116" i="13"/>
  <c r="AH116" i="13" s="1"/>
  <c r="U100" i="13"/>
  <c r="U31" i="13"/>
  <c r="Z179" i="13"/>
  <c r="AK179" i="13" s="1"/>
  <c r="U28" i="13"/>
  <c r="V161" i="13"/>
  <c r="AG161" i="13" s="1"/>
  <c r="V178" i="13"/>
  <c r="AG178" i="13" s="1"/>
  <c r="T52" i="14"/>
  <c r="Y51" i="13"/>
  <c r="AJ51" i="13" s="1"/>
  <c r="Y142" i="13"/>
  <c r="AJ142" i="13" s="1"/>
  <c r="X182" i="13"/>
  <c r="AI182" i="13" s="1"/>
  <c r="Y194" i="13"/>
  <c r="AJ194" i="13" s="1"/>
  <c r="Z146" i="13"/>
  <c r="AK146" i="13" s="1"/>
  <c r="U171" i="13"/>
  <c r="Y55" i="13"/>
  <c r="AJ55" i="13" s="1"/>
  <c r="U43" i="13"/>
  <c r="Z205" i="13"/>
  <c r="AK205" i="13" s="1"/>
  <c r="W18" i="13"/>
  <c r="AH18" i="13" s="1"/>
  <c r="X131" i="13"/>
  <c r="AI131" i="13" s="1"/>
  <c r="W108" i="13"/>
  <c r="AH108" i="13" s="1"/>
  <c r="Y226" i="13"/>
  <c r="AJ226" i="13" s="1"/>
  <c r="X218" i="13"/>
  <c r="AI218" i="13" s="1"/>
  <c r="U195" i="13"/>
  <c r="X178" i="13"/>
  <c r="AI178" i="13" s="1"/>
  <c r="W220" i="13"/>
  <c r="AH220" i="13" s="1"/>
  <c r="Y179" i="13"/>
  <c r="AJ179" i="13" s="1"/>
  <c r="Y184" i="13"/>
  <c r="AJ184" i="13" s="1"/>
  <c r="V193" i="13"/>
  <c r="AG193" i="13" s="1"/>
  <c r="T48" i="13"/>
  <c r="U231" i="13"/>
  <c r="T187" i="13"/>
  <c r="U108" i="13"/>
  <c r="V139" i="13"/>
  <c r="AG139" i="13" s="1"/>
  <c r="Y48" i="13"/>
  <c r="AJ48" i="13" s="1"/>
  <c r="Z117" i="13"/>
  <c r="AK117" i="13" s="1"/>
  <c r="X110" i="13"/>
  <c r="AI110" i="13" s="1"/>
  <c r="Y191" i="13"/>
  <c r="U115" i="13"/>
  <c r="V146" i="13"/>
  <c r="AG146" i="13" s="1"/>
  <c r="Z126" i="13"/>
  <c r="AK126" i="13" s="1"/>
  <c r="Y161" i="13"/>
  <c r="AJ161" i="13" s="1"/>
  <c r="U173" i="13"/>
  <c r="W31" i="13"/>
  <c r="AH31" i="13" s="1"/>
  <c r="T120" i="13"/>
  <c r="Y53" i="13"/>
  <c r="AJ53" i="13" s="1"/>
  <c r="V225" i="13"/>
  <c r="AG225" i="13" s="1"/>
  <c r="V47" i="13"/>
  <c r="AG47" i="13" s="1"/>
  <c r="Z167" i="13"/>
  <c r="AK167" i="13" s="1"/>
  <c r="Z175" i="13"/>
  <c r="AK175" i="13" s="1"/>
  <c r="X225" i="13"/>
  <c r="AI225" i="13" s="1"/>
  <c r="V56" i="13"/>
  <c r="AG56" i="13" s="1"/>
  <c r="T39" i="13"/>
  <c r="Z171" i="13"/>
  <c r="AK171" i="13" s="1"/>
  <c r="Z57" i="13"/>
  <c r="AK57" i="13" s="1"/>
  <c r="T18" i="13"/>
  <c r="Z184" i="13"/>
  <c r="AK184" i="13" s="1"/>
  <c r="U185" i="13"/>
  <c r="W204" i="13"/>
  <c r="AH204" i="13" s="1"/>
  <c r="Y200" i="13"/>
  <c r="AJ200" i="13" s="1"/>
  <c r="V158" i="13"/>
  <c r="AG158" i="13" s="1"/>
  <c r="V130" i="13"/>
  <c r="AG130" i="13" s="1"/>
  <c r="W203" i="13"/>
  <c r="AH203" i="13" s="1"/>
  <c r="Z231" i="13"/>
  <c r="AK231" i="13" s="1"/>
  <c r="U147" i="13"/>
  <c r="Z110" i="13"/>
  <c r="AK110" i="13" s="1"/>
  <c r="Z220" i="13"/>
  <c r="AK220" i="13" s="1"/>
  <c r="W160" i="13"/>
  <c r="AH160" i="13" s="1"/>
  <c r="X98" i="13"/>
  <c r="AI98" i="13" s="1"/>
  <c r="Y27" i="13"/>
  <c r="AJ27" i="13" s="1"/>
  <c r="W190" i="13"/>
  <c r="AH190" i="13" s="1"/>
  <c r="V105" i="13"/>
  <c r="AG105" i="13" s="1"/>
  <c r="Y196" i="13"/>
  <c r="AJ196" i="13" s="1"/>
  <c r="W120" i="13"/>
  <c r="AH120" i="13" s="1"/>
  <c r="Y138" i="13"/>
  <c r="AJ138" i="13" s="1"/>
  <c r="V159" i="13"/>
  <c r="AG159" i="13" s="1"/>
  <c r="V187" i="13"/>
  <c r="AG187" i="13" s="1"/>
  <c r="Y100" i="13"/>
  <c r="AJ100" i="13" s="1"/>
  <c r="V126" i="13"/>
  <c r="AG126" i="13" s="1"/>
  <c r="V204" i="13"/>
  <c r="AG204" i="13" s="1"/>
  <c r="T108" i="13"/>
  <c r="W161" i="13"/>
  <c r="AH161" i="13" s="1"/>
  <c r="Z194" i="13"/>
  <c r="AK194" i="13" s="1"/>
  <c r="Z182" i="13"/>
  <c r="AK182" i="13" s="1"/>
  <c r="Y111" i="13"/>
  <c r="AJ111" i="13" s="1"/>
  <c r="W155" i="13"/>
  <c r="AH155" i="13" s="1"/>
  <c r="U140" i="13"/>
  <c r="X196" i="13"/>
  <c r="AI196" i="13" s="1"/>
  <c r="X111" i="13"/>
  <c r="AI111" i="13" s="1"/>
  <c r="W194" i="13"/>
  <c r="AH194" i="13" s="1"/>
  <c r="T140" i="13"/>
  <c r="X42" i="13"/>
  <c r="AI42" i="13" s="1"/>
  <c r="Z144" i="13"/>
  <c r="AK144" i="13" s="1"/>
  <c r="V189" i="14"/>
  <c r="AG189" i="14" s="1"/>
  <c r="V129" i="13"/>
  <c r="AG129" i="13" s="1"/>
  <c r="X138" i="13"/>
  <c r="AI138" i="13" s="1"/>
  <c r="U174" i="13"/>
  <c r="U181" i="13"/>
  <c r="W213" i="13"/>
  <c r="AH213" i="13" s="1"/>
  <c r="Y108" i="13"/>
  <c r="AJ108" i="13" s="1"/>
  <c r="U196" i="13"/>
  <c r="X100" i="13"/>
  <c r="AI100" i="13" s="1"/>
  <c r="X53" i="13"/>
  <c r="AI53" i="13" s="1"/>
  <c r="T231" i="13"/>
  <c r="U130" i="13"/>
  <c r="X38" i="13"/>
  <c r="AI38" i="13" s="1"/>
  <c r="U137" i="13"/>
  <c r="W28" i="13"/>
  <c r="AH28" i="13" s="1"/>
  <c r="W137" i="13"/>
  <c r="AH137" i="13" s="1"/>
  <c r="Z138" i="13"/>
  <c r="AK138" i="13" s="1"/>
  <c r="V226" i="13"/>
  <c r="AG226" i="13" s="1"/>
  <c r="Z108" i="13"/>
  <c r="AK108" i="13" s="1"/>
  <c r="Z212" i="13"/>
  <c r="AK212" i="13" s="1"/>
  <c r="T107" i="13"/>
  <c r="Z203" i="13"/>
  <c r="AK203" i="13" s="1"/>
  <c r="Z136" i="13"/>
  <c r="AK136" i="13" s="1"/>
  <c r="W154" i="13"/>
  <c r="AH154" i="13" s="1"/>
  <c r="T117" i="13"/>
  <c r="Y193" i="13"/>
  <c r="AJ193" i="13" s="1"/>
  <c r="Y19" i="13"/>
  <c r="AJ19" i="13" s="1"/>
  <c r="X146" i="13"/>
  <c r="AI146" i="13" s="1"/>
  <c r="W136" i="13"/>
  <c r="AH136" i="13" s="1"/>
  <c r="V136" i="13"/>
  <c r="AG136" i="13" s="1"/>
  <c r="W157" i="13"/>
  <c r="AH157" i="13" s="1"/>
  <c r="V157" i="13"/>
  <c r="AG157" i="13" s="1"/>
  <c r="U172" i="13"/>
  <c r="U194" i="13"/>
  <c r="T225" i="13"/>
  <c r="U39" i="13"/>
  <c r="Y87" i="13"/>
  <c r="U226" i="13"/>
  <c r="Y152" i="13"/>
  <c r="AJ152" i="13" s="1"/>
  <c r="U131" i="13"/>
  <c r="V115" i="13"/>
  <c r="AG115" i="13" s="1"/>
  <c r="Z53" i="13"/>
  <c r="AK53" i="13" s="1"/>
  <c r="U225" i="13"/>
  <c r="V140" i="13"/>
  <c r="AG140" i="13" s="1"/>
  <c r="W211" i="13"/>
  <c r="AH211" i="13" s="1"/>
  <c r="W185" i="13"/>
  <c r="AH185" i="13" s="1"/>
  <c r="X51" i="13"/>
  <c r="AI51" i="13" s="1"/>
  <c r="W57" i="13"/>
  <c r="T181" i="13"/>
  <c r="V223" i="13"/>
  <c r="AG223" i="13" s="1"/>
  <c r="T146" i="13"/>
  <c r="V142" i="14"/>
  <c r="AG142" i="14" s="1"/>
  <c r="U200" i="13"/>
  <c r="U139" i="13"/>
  <c r="V135" i="13"/>
  <c r="AG135" i="13" s="1"/>
  <c r="Z26" i="13"/>
  <c r="AK26" i="13" s="1"/>
  <c r="T220" i="13"/>
  <c r="V111" i="13"/>
  <c r="AG111" i="13" s="1"/>
  <c r="V152" i="13"/>
  <c r="AG152" i="13" s="1"/>
  <c r="V198" i="13"/>
  <c r="AG198" i="13" s="1"/>
  <c r="Z14" i="13"/>
  <c r="AK14" i="13" s="1"/>
  <c r="U55" i="13"/>
  <c r="Z87" i="13"/>
  <c r="Y185" i="13"/>
  <c r="AJ185" i="13" s="1"/>
  <c r="Z100" i="13"/>
  <c r="AK100" i="13" s="1"/>
  <c r="Y174" i="13"/>
  <c r="AJ174" i="13" s="1"/>
  <c r="V173" i="13"/>
  <c r="AG173" i="13" s="1"/>
  <c r="U213" i="13"/>
  <c r="W174" i="13"/>
  <c r="AH174" i="13" s="1"/>
  <c r="Z129" i="13"/>
  <c r="AK129" i="13" s="1"/>
  <c r="Y135" i="13"/>
  <c r="AJ135" i="13" s="1"/>
  <c r="U190" i="13"/>
  <c r="X48" i="13"/>
  <c r="AI48" i="13" s="1"/>
  <c r="U209" i="13"/>
  <c r="W196" i="13"/>
  <c r="AH196" i="13" s="1"/>
  <c r="U218" i="13"/>
  <c r="W231" i="13"/>
  <c r="AH231" i="13" s="1"/>
  <c r="T174" i="13"/>
  <c r="Z137" i="13"/>
  <c r="AK137" i="13" s="1"/>
  <c r="U158" i="13"/>
  <c r="T184" i="13"/>
  <c r="Y106" i="13"/>
  <c r="AJ106" i="13" s="1"/>
  <c r="W187" i="13"/>
  <c r="AH187" i="13" s="1"/>
  <c r="X123" i="13"/>
  <c r="AI123" i="13" s="1"/>
  <c r="T106" i="13"/>
  <c r="U142" i="13"/>
  <c r="W215" i="13"/>
  <c r="AH215" i="13" s="1"/>
  <c r="Z55" i="13"/>
  <c r="AK55" i="13" s="1"/>
  <c r="Z49" i="13"/>
  <c r="AK49" i="13" s="1"/>
  <c r="W38" i="13"/>
  <c r="AH38" i="13" s="1"/>
  <c r="Z165" i="13"/>
  <c r="AK165" i="13" s="1"/>
  <c r="U40" i="13"/>
  <c r="V43" i="13"/>
  <c r="AG43" i="13" s="1"/>
  <c r="X224" i="13"/>
  <c r="AI224" i="13" s="1"/>
  <c r="W14" i="13"/>
  <c r="AH14" i="13" s="1"/>
  <c r="Y195" i="13"/>
  <c r="AJ195" i="13" s="1"/>
  <c r="Y220" i="13"/>
  <c r="AJ220" i="13" s="1"/>
  <c r="X40" i="13"/>
  <c r="AI40" i="13" s="1"/>
  <c r="T165" i="13"/>
  <c r="Y149" i="13"/>
  <c r="AJ149" i="13" s="1"/>
  <c r="X27" i="13"/>
  <c r="AI27" i="13" s="1"/>
  <c r="X155" i="13"/>
  <c r="AI155" i="13" s="1"/>
  <c r="V18" i="13"/>
  <c r="AG18" i="13" s="1"/>
  <c r="V14" i="13"/>
  <c r="AG14" i="13" s="1"/>
  <c r="V144" i="13"/>
  <c r="AG144" i="13" s="1"/>
  <c r="W105" i="13"/>
  <c r="AH105" i="13" s="1"/>
  <c r="T131" i="13"/>
  <c r="X174" i="13"/>
  <c r="AI174" i="13" s="1"/>
  <c r="V98" i="13"/>
  <c r="AG98" i="13" s="1"/>
  <c r="X55" i="13"/>
  <c r="AI55" i="13" s="1"/>
  <c r="T26" i="13"/>
  <c r="Y219" i="13"/>
  <c r="AJ219" i="13" s="1"/>
  <c r="V54" i="13"/>
  <c r="AG54" i="13" s="1"/>
  <c r="Y166" i="13"/>
  <c r="AJ166" i="13" s="1"/>
  <c r="T111" i="13"/>
  <c r="U182" i="13"/>
  <c r="V179" i="13"/>
  <c r="AG179" i="13" s="1"/>
  <c r="X194" i="13"/>
  <c r="AI194" i="13" s="1"/>
  <c r="Y157" i="13"/>
  <c r="AJ157" i="13" s="1"/>
  <c r="T185" i="13"/>
  <c r="V59" i="13"/>
  <c r="AG59" i="13" s="1"/>
  <c r="U205" i="13"/>
  <c r="U215" i="13"/>
  <c r="Z215" i="13"/>
  <c r="AK215" i="13" s="1"/>
  <c r="T204" i="13"/>
  <c r="X132" i="13"/>
  <c r="AI132" i="13" s="1"/>
  <c r="T128" i="13"/>
  <c r="T173" i="13"/>
  <c r="Y44" i="13"/>
  <c r="AJ44" i="13" s="1"/>
  <c r="X179" i="13"/>
  <c r="AI179" i="13" s="1"/>
  <c r="V49" i="13"/>
  <c r="AG49" i="13" s="1"/>
  <c r="T29" i="13"/>
  <c r="V172" i="13"/>
  <c r="AG172" i="13" s="1"/>
  <c r="T195" i="13"/>
  <c r="W158" i="13"/>
  <c r="AH158" i="13" s="1"/>
  <c r="X128" i="13"/>
  <c r="AI128" i="13" s="1"/>
  <c r="T116" i="13"/>
  <c r="V55" i="13"/>
  <c r="AG55" i="13" s="1"/>
  <c r="T126" i="13"/>
  <c r="Y215" i="13"/>
  <c r="AJ215" i="13" s="1"/>
  <c r="T177" i="13"/>
  <c r="X181" i="13"/>
  <c r="AI181" i="13" s="1"/>
  <c r="Y18" i="13"/>
  <c r="AJ18" i="13" s="1"/>
  <c r="Z123" i="13"/>
  <c r="AK123" i="13" s="1"/>
  <c r="T152" i="13"/>
  <c r="X200" i="13"/>
  <c r="AI200" i="13" s="1"/>
  <c r="V42" i="13"/>
  <c r="AG42" i="13" s="1"/>
  <c r="W223" i="13"/>
  <c r="AH223" i="13" s="1"/>
  <c r="X106" i="13"/>
  <c r="AI106" i="13" s="1"/>
  <c r="U53" i="13"/>
  <c r="U111" i="13"/>
  <c r="Z64" i="13"/>
  <c r="Y165" i="13"/>
  <c r="AJ165" i="13" s="1"/>
  <c r="Y144" i="13"/>
  <c r="AJ144" i="13" s="1"/>
  <c r="W212" i="13"/>
  <c r="AH212" i="13" s="1"/>
  <c r="V39" i="13"/>
  <c r="AG39" i="13" s="1"/>
  <c r="T142" i="13"/>
  <c r="U203" i="13"/>
  <c r="W39" i="13"/>
  <c r="AH39" i="13" s="1"/>
  <c r="X144" i="13"/>
  <c r="AI144" i="13" s="1"/>
  <c r="T229" i="13"/>
  <c r="X43" i="13"/>
  <c r="AI43" i="13" s="1"/>
  <c r="V231" i="13"/>
  <c r="AG231" i="13" s="1"/>
  <c r="X120" i="13"/>
  <c r="AI120" i="13" s="1"/>
  <c r="W129" i="13"/>
  <c r="AH129" i="13" s="1"/>
  <c r="Y178" i="13"/>
  <c r="AJ178" i="13" s="1"/>
  <c r="X154" i="13"/>
  <c r="AI154" i="13" s="1"/>
  <c r="U98" i="13"/>
  <c r="W178" i="13"/>
  <c r="AH178" i="13" s="1"/>
  <c r="Y212" i="13"/>
  <c r="AJ212" i="13" s="1"/>
  <c r="W53" i="13"/>
  <c r="AH53" i="13" s="1"/>
  <c r="X129" i="13"/>
  <c r="AI129" i="13" s="1"/>
  <c r="T129" i="13"/>
  <c r="T105" i="13"/>
  <c r="W51" i="13"/>
  <c r="AH51" i="13" s="1"/>
  <c r="U18" i="13"/>
  <c r="V31" i="13"/>
  <c r="AG31" i="13" s="1"/>
  <c r="V233" i="14"/>
  <c r="AG233" i="14" s="1"/>
  <c r="W182" i="13"/>
  <c r="AH182" i="13" s="1"/>
  <c r="Z159" i="13"/>
  <c r="AK159" i="13" s="1"/>
  <c r="U165" i="13"/>
  <c r="U105" i="13"/>
  <c r="Y129" i="13"/>
  <c r="AJ129" i="13" s="1"/>
  <c r="Y136" i="13"/>
  <c r="AJ136" i="13" s="1"/>
  <c r="X184" i="13"/>
  <c r="AI184" i="13" s="1"/>
  <c r="T115" i="13"/>
  <c r="V213" i="13"/>
  <c r="AG213" i="13" s="1"/>
  <c r="U177" i="13"/>
  <c r="V138" i="13"/>
  <c r="AG138" i="13" s="1"/>
  <c r="V200" i="13"/>
  <c r="AG200" i="13" s="1"/>
  <c r="Y103" i="13"/>
  <c r="AJ103" i="13" s="1"/>
  <c r="Z31" i="13"/>
  <c r="AK31" i="13" s="1"/>
  <c r="W152" i="13"/>
  <c r="AH152" i="13" s="1"/>
  <c r="Y225" i="13"/>
  <c r="AJ225" i="13" s="1"/>
  <c r="Y117" i="13"/>
  <c r="AJ117" i="13" s="1"/>
  <c r="V137" i="13"/>
  <c r="AG137" i="13" s="1"/>
  <c r="W111" i="13"/>
  <c r="AH111" i="13" s="1"/>
  <c r="V40" i="13"/>
  <c r="AG40" i="13" s="1"/>
  <c r="Y59" i="13"/>
  <c r="AJ59" i="13" s="1"/>
  <c r="Y229" i="13"/>
  <c r="AJ229" i="13" s="1"/>
  <c r="Y38" i="13"/>
  <c r="AJ38" i="13" s="1"/>
  <c r="T172" i="13"/>
  <c r="T179" i="13"/>
  <c r="V171" i="13"/>
  <c r="AG171" i="13" s="1"/>
  <c r="X158" i="13"/>
  <c r="AI158" i="13" s="1"/>
  <c r="T224" i="13"/>
  <c r="V218" i="13"/>
  <c r="AG218" i="13" s="1"/>
  <c r="V211" i="13"/>
  <c r="AG211" i="13" s="1"/>
  <c r="Y64" i="13"/>
  <c r="U219" i="13"/>
  <c r="T219" i="13"/>
  <c r="V53" i="13"/>
  <c r="AG53" i="13" s="1"/>
  <c r="T218" i="13"/>
  <c r="T190" i="13"/>
  <c r="T49" i="13"/>
  <c r="W26" i="13"/>
  <c r="AH26" i="13" s="1"/>
  <c r="Y218" i="13"/>
  <c r="AJ218" i="13" s="1"/>
  <c r="U129" i="13"/>
  <c r="W193" i="13"/>
  <c r="AH193" i="13" s="1"/>
  <c r="Y141" i="13"/>
  <c r="AJ141" i="13" s="1"/>
  <c r="Z185" i="13"/>
  <c r="AK185" i="13" s="1"/>
  <c r="X140" i="13"/>
  <c r="AI140" i="13" s="1"/>
  <c r="X167" i="13"/>
  <c r="AI167" i="13" s="1"/>
  <c r="V224" i="13"/>
  <c r="AG224" i="13" s="1"/>
  <c r="W173" i="13"/>
  <c r="AH173" i="13" s="1"/>
  <c r="V120" i="13"/>
  <c r="AG120" i="13" s="1"/>
  <c r="Z59" i="13"/>
  <c r="AK59" i="13" s="1"/>
  <c r="T223" i="13"/>
  <c r="U211" i="13"/>
  <c r="T205" i="13"/>
  <c r="X49" i="13"/>
  <c r="AI49" i="13" s="1"/>
  <c r="Y29" i="13"/>
  <c r="AJ29" i="13" s="1"/>
  <c r="Y40" i="13"/>
  <c r="AJ40" i="13" s="1"/>
  <c r="W167" i="13"/>
  <c r="AH167" i="13" s="1"/>
  <c r="X117" i="13"/>
  <c r="AI117" i="13" s="1"/>
  <c r="U189" i="13"/>
  <c r="U48" i="13"/>
  <c r="V205" i="13"/>
  <c r="AG205" i="13" s="1"/>
  <c r="W19" i="13"/>
  <c r="AH19" i="13" s="1"/>
  <c r="V19" i="13"/>
  <c r="AG19" i="13" s="1"/>
  <c r="X173" i="13"/>
  <c r="AI173" i="13" s="1"/>
  <c r="W142" i="14"/>
  <c r="AH142" i="14" s="1"/>
  <c r="T19" i="13"/>
  <c r="U144" i="13"/>
  <c r="U49" i="13"/>
  <c r="X229" i="13"/>
  <c r="AI229" i="13" s="1"/>
  <c r="Z51" i="13"/>
  <c r="AK51" i="13" s="1"/>
  <c r="U123" i="13"/>
  <c r="U224" i="13"/>
  <c r="Y173" i="13"/>
  <c r="AJ173" i="13" s="1"/>
  <c r="W142" i="13"/>
  <c r="AH142" i="13" s="1"/>
  <c r="X142" i="13"/>
  <c r="AI142" i="13" s="1"/>
  <c r="X130" i="13"/>
  <c r="AI130" i="13" s="1"/>
  <c r="Y124" i="13"/>
  <c r="AJ124" i="13" s="1"/>
  <c r="W195" i="13"/>
  <c r="AH195" i="13" s="1"/>
  <c r="W181" i="13"/>
  <c r="AH181" i="13" s="1"/>
  <c r="Y231" i="13"/>
  <c r="AJ231" i="13" s="1"/>
  <c r="Y123" i="13"/>
  <c r="AJ123" i="13" s="1"/>
  <c r="Y43" i="13"/>
  <c r="AJ43" i="13" s="1"/>
  <c r="T132" i="13"/>
  <c r="X24" i="13"/>
  <c r="AI24" i="13" s="1"/>
  <c r="Y205" i="13"/>
  <c r="AJ205" i="13" s="1"/>
  <c r="W171" i="13"/>
  <c r="AH171" i="13" s="1"/>
  <c r="U179" i="13"/>
  <c r="T212" i="13"/>
  <c r="Y158" i="13"/>
  <c r="AJ158" i="13" s="1"/>
  <c r="U103" i="13"/>
  <c r="Z178" i="13"/>
  <c r="AK178" i="13" s="1"/>
  <c r="T137" i="13"/>
  <c r="V190" i="13"/>
  <c r="AG190" i="13" s="1"/>
  <c r="U187" i="13"/>
  <c r="X47" i="13"/>
  <c r="AI47" i="13" s="1"/>
  <c r="Z147" i="13"/>
  <c r="AK147" i="13" s="1"/>
  <c r="Y147" i="13"/>
  <c r="AJ147" i="13" s="1"/>
  <c r="U184" i="13"/>
  <c r="U138" i="13"/>
  <c r="X126" i="13"/>
  <c r="AI126" i="13" s="1"/>
  <c r="Y110" i="13"/>
  <c r="AJ110" i="13" s="1"/>
  <c r="W226" i="13"/>
  <c r="AH226" i="13" s="1"/>
  <c r="Z152" i="13"/>
  <c r="AK152" i="13" s="1"/>
  <c r="Y223" i="13"/>
  <c r="AJ223" i="13" s="1"/>
  <c r="T139" i="13"/>
  <c r="W138" i="13"/>
  <c r="AH138" i="13" s="1"/>
  <c r="T193" i="13"/>
  <c r="W47" i="13"/>
  <c r="AH47" i="13" s="1"/>
  <c r="Z141" i="13"/>
  <c r="AK141" i="13" s="1"/>
  <c r="T211" i="13"/>
  <c r="U223" i="13"/>
  <c r="Z225" i="13"/>
  <c r="AK225" i="13" s="1"/>
  <c r="Z195" i="13"/>
  <c r="AK195" i="13" s="1"/>
  <c r="T44" i="13"/>
  <c r="V165" i="13"/>
  <c r="AG165" i="13" s="1"/>
  <c r="U154" i="13"/>
  <c r="W149" i="13"/>
  <c r="AH149" i="13" s="1"/>
  <c r="V103" i="13"/>
  <c r="AG103" i="13" s="1"/>
  <c r="W43" i="13"/>
  <c r="AH43" i="13" s="1"/>
  <c r="X108" i="13"/>
  <c r="AI108" i="13" s="1"/>
  <c r="V149" i="13"/>
  <c r="AG149" i="13" s="1"/>
  <c r="T59" i="13"/>
  <c r="U27" i="13"/>
  <c r="T226" i="13"/>
  <c r="X115" i="13"/>
  <c r="AI115" i="13" s="1"/>
  <c r="X139" i="13"/>
  <c r="AI139" i="13" s="1"/>
  <c r="Y171" i="13"/>
  <c r="AJ171" i="13" s="1"/>
  <c r="W27" i="13"/>
  <c r="AH27" i="13" s="1"/>
  <c r="V160" i="13"/>
  <c r="AG160" i="13" s="1"/>
  <c r="Y140" i="13"/>
  <c r="AJ140" i="13" s="1"/>
  <c r="X152" i="13"/>
  <c r="AI152" i="13" s="1"/>
  <c r="W110" i="13"/>
  <c r="AH110" i="13" s="1"/>
  <c r="T182" i="13"/>
  <c r="T178" i="13"/>
  <c r="X219" i="13"/>
  <c r="AI219" i="13" s="1"/>
  <c r="V51" i="13"/>
  <c r="AG51" i="13" s="1"/>
  <c r="X147" i="13"/>
  <c r="AI147" i="13" s="1"/>
  <c r="V203" i="13"/>
  <c r="AG203" i="13" s="1"/>
  <c r="X137" i="13"/>
  <c r="AI137" i="13" s="1"/>
  <c r="U47" i="13"/>
  <c r="V174" i="13"/>
  <c r="AG174" i="13" s="1"/>
  <c r="W98" i="13"/>
  <c r="AH98" i="13" s="1"/>
  <c r="X195" i="13"/>
  <c r="AI195" i="13" s="1"/>
  <c r="X161" i="13"/>
  <c r="AI161" i="13" s="1"/>
  <c r="W115" i="13"/>
  <c r="AH115" i="13" s="1"/>
  <c r="Z10" i="13"/>
  <c r="X185" i="13"/>
  <c r="AI185" i="13" s="1"/>
  <c r="X44" i="13"/>
  <c r="AI44" i="13" s="1"/>
  <c r="Y47" i="13"/>
  <c r="AJ47" i="13" s="1"/>
  <c r="Y209" i="13"/>
  <c r="AJ209" i="13" s="1"/>
  <c r="T103" i="13"/>
  <c r="Z48" i="13"/>
  <c r="AK48" i="13" s="1"/>
  <c r="V100" i="13"/>
  <c r="AG100" i="13" s="1"/>
  <c r="X223" i="13"/>
  <c r="AI223" i="13" s="1"/>
  <c r="W166" i="13"/>
  <c r="AH166" i="13" s="1"/>
  <c r="U229" i="13"/>
  <c r="Z120" i="13"/>
  <c r="AK120" i="13" s="1"/>
  <c r="Y146" i="13"/>
  <c r="AJ146" i="13" s="1"/>
  <c r="T130" i="13"/>
  <c r="U124" i="13"/>
  <c r="V48" i="13"/>
  <c r="AG48" i="13" s="1"/>
  <c r="X56" i="13"/>
  <c r="AI56" i="13" s="1"/>
  <c r="V215" i="13"/>
  <c r="AG215" i="13" s="1"/>
  <c r="T54" i="13"/>
  <c r="Y181" i="13"/>
  <c r="AJ181" i="13" s="1"/>
  <c r="U160" i="13"/>
  <c r="T136" i="13"/>
  <c r="X116" i="13"/>
  <c r="AI116" i="13" s="1"/>
  <c r="X213" i="13"/>
  <c r="AI213" i="13" s="1"/>
  <c r="Y182" i="13"/>
  <c r="AJ182" i="13" s="1"/>
  <c r="T158" i="13"/>
  <c r="V28" i="13"/>
  <c r="AG28" i="13" s="1"/>
  <c r="W100" i="13"/>
  <c r="AH100" i="13" s="1"/>
  <c r="T124" i="13"/>
  <c r="X166" i="13"/>
  <c r="AI166" i="13" s="1"/>
  <c r="T123" i="13"/>
  <c r="U175" i="13"/>
  <c r="W128" i="13"/>
  <c r="AH128" i="13" s="1"/>
  <c r="U136" i="13"/>
  <c r="W117" i="13"/>
  <c r="AH117" i="13" s="1"/>
  <c r="Y26" i="13"/>
  <c r="AJ26" i="13" s="1"/>
  <c r="W40" i="13"/>
  <c r="AH40" i="13" s="1"/>
  <c r="T110" i="13"/>
  <c r="X136" i="13"/>
  <c r="AI136" i="13" s="1"/>
  <c r="X159" i="13"/>
  <c r="AI159" i="13" s="1"/>
  <c r="U166" i="13"/>
  <c r="G15" i="12"/>
  <c r="I15" i="12" s="1"/>
  <c r="K15" i="12" s="1"/>
  <c r="M15" i="12" s="1"/>
  <c r="AE15" i="12"/>
  <c r="AJ126" i="12"/>
  <c r="AI31" i="12"/>
  <c r="AK42" i="12"/>
  <c r="AG144" i="12"/>
  <c r="AG135" i="12"/>
  <c r="AH52" i="12"/>
  <c r="AK223" i="12"/>
  <c r="J58" i="13"/>
  <c r="AI114" i="12"/>
  <c r="AH130" i="12"/>
  <c r="AI121" i="12"/>
  <c r="AG113" i="12"/>
  <c r="AJ200" i="12"/>
  <c r="H31" i="12"/>
  <c r="J31" i="12" s="1"/>
  <c r="L31" i="12" s="1"/>
  <c r="AF31" i="12"/>
  <c r="AI110" i="12"/>
  <c r="G30" i="12"/>
  <c r="I30" i="12" s="1"/>
  <c r="K30" i="12" s="1"/>
  <c r="M30" i="12" s="1"/>
  <c r="AE30" i="12"/>
  <c r="AK119" i="12"/>
  <c r="G55" i="12"/>
  <c r="I55" i="12" s="1"/>
  <c r="K55" i="12" s="1"/>
  <c r="M55" i="12" s="1"/>
  <c r="AE55" i="12"/>
  <c r="AE121" i="12"/>
  <c r="G121" i="12"/>
  <c r="I121" i="12" s="1"/>
  <c r="K121" i="12" s="1"/>
  <c r="M121" i="12" s="1"/>
  <c r="AF206" i="12"/>
  <c r="H206" i="12"/>
  <c r="J206" i="12" s="1"/>
  <c r="L206" i="12" s="1"/>
  <c r="AJ158" i="12"/>
  <c r="AE47" i="12"/>
  <c r="G47" i="12"/>
  <c r="I47" i="12" s="1"/>
  <c r="K47" i="12" s="1"/>
  <c r="M47" i="12" s="1"/>
  <c r="AG128" i="12"/>
  <c r="AI28" i="12"/>
  <c r="G156" i="12"/>
  <c r="I156" i="12" s="1"/>
  <c r="K156" i="12" s="1"/>
  <c r="M156" i="12" s="1"/>
  <c r="AE156" i="12"/>
  <c r="AG28" i="12"/>
  <c r="AH219" i="12"/>
  <c r="AK123" i="12"/>
  <c r="AG114" i="12"/>
  <c r="AI20" i="12"/>
  <c r="AF165" i="12"/>
  <c r="H165" i="12"/>
  <c r="J165" i="12" s="1"/>
  <c r="L165" i="12" s="1"/>
  <c r="H130" i="12"/>
  <c r="J130" i="12" s="1"/>
  <c r="L130" i="12" s="1"/>
  <c r="AF130" i="12"/>
  <c r="AE150" i="12"/>
  <c r="G150" i="12"/>
  <c r="I150" i="12" s="1"/>
  <c r="K150" i="12" s="1"/>
  <c r="M150" i="12" s="1"/>
  <c r="H160" i="12"/>
  <c r="J160" i="12" s="1"/>
  <c r="L160" i="12" s="1"/>
  <c r="AF160" i="12"/>
  <c r="G42" i="12"/>
  <c r="I42" i="12" s="1"/>
  <c r="K42" i="12" s="1"/>
  <c r="M42" i="12" s="1"/>
  <c r="AE42" i="12"/>
  <c r="AE202" i="12"/>
  <c r="G202" i="12"/>
  <c r="I202" i="12" s="1"/>
  <c r="K202" i="12" s="1"/>
  <c r="M202" i="12" s="1"/>
  <c r="AH114" i="12"/>
  <c r="AF58" i="12"/>
  <c r="H58" i="12"/>
  <c r="J58" i="12" s="1"/>
  <c r="L58" i="12" s="1"/>
  <c r="L100" i="12"/>
  <c r="AJ100" i="12"/>
  <c r="AJ105" i="12"/>
  <c r="AJ130" i="12"/>
  <c r="AK142" i="12"/>
  <c r="G57" i="12"/>
  <c r="I57" i="12" s="1"/>
  <c r="K57" i="12" s="1"/>
  <c r="M57" i="12" s="1"/>
  <c r="AE57" i="12"/>
  <c r="AH202" i="12"/>
  <c r="H142" i="14"/>
  <c r="J142" i="14" s="1"/>
  <c r="AF142" i="14"/>
  <c r="AH48" i="12"/>
  <c r="AK105" i="12"/>
  <c r="H152" i="12"/>
  <c r="J152" i="12" s="1"/>
  <c r="L152" i="12" s="1"/>
  <c r="AF152" i="12"/>
  <c r="AH59" i="12"/>
  <c r="G210" i="12"/>
  <c r="I210" i="12" s="1"/>
  <c r="K210" i="12" s="1"/>
  <c r="M210" i="12" s="1"/>
  <c r="AE210" i="12"/>
  <c r="AH63" i="12"/>
  <c r="H158" i="12"/>
  <c r="J158" i="12" s="1"/>
  <c r="L158" i="12" s="1"/>
  <c r="AF158" i="12"/>
  <c r="AH110" i="12"/>
  <c r="AF156" i="12"/>
  <c r="H156" i="12"/>
  <c r="J156" i="12" s="1"/>
  <c r="L156" i="12" s="1"/>
  <c r="AI63" i="12"/>
  <c r="AH135" i="12"/>
  <c r="AI41" i="12"/>
  <c r="AE159" i="12"/>
  <c r="G159" i="12"/>
  <c r="I159" i="12" s="1"/>
  <c r="K159" i="12" s="1"/>
  <c r="M159" i="12" s="1"/>
  <c r="M193" i="12"/>
  <c r="AK193" i="12"/>
  <c r="AG185" i="12"/>
  <c r="M148" i="13"/>
  <c r="AK148" i="13"/>
  <c r="G105" i="12"/>
  <c r="I105" i="12" s="1"/>
  <c r="K105" i="12" s="1"/>
  <c r="M105" i="12" s="1"/>
  <c r="AE105" i="12"/>
  <c r="AH128" i="12"/>
  <c r="AK29" i="12"/>
  <c r="AG154" i="12"/>
  <c r="AK58" i="12"/>
  <c r="G191" i="12"/>
  <c r="I191" i="12" s="1"/>
  <c r="K191" i="12" s="1"/>
  <c r="M191" i="12" s="1"/>
  <c r="AE191" i="12"/>
  <c r="AI210" i="12"/>
  <c r="J52" i="13"/>
  <c r="L232" i="13"/>
  <c r="AG31" i="12"/>
  <c r="AH58" i="12"/>
  <c r="AK173" i="12"/>
  <c r="AH136" i="12"/>
  <c r="AG181" i="12"/>
  <c r="AG116" i="12"/>
  <c r="AJ122" i="12"/>
  <c r="AI129" i="12"/>
  <c r="AJ155" i="12"/>
  <c r="AG136" i="12"/>
  <c r="AH208" i="12"/>
  <c r="AI216" i="12"/>
  <c r="AG132" i="12"/>
  <c r="AG129" i="12"/>
  <c r="AJ174" i="12"/>
  <c r="AE205" i="12"/>
  <c r="G205" i="12"/>
  <c r="I205" i="12" s="1"/>
  <c r="K205" i="12" s="1"/>
  <c r="M205" i="12" s="1"/>
  <c r="H121" i="12"/>
  <c r="J121" i="12" s="1"/>
  <c r="L121" i="12" s="1"/>
  <c r="AF121" i="12"/>
  <c r="AE198" i="12"/>
  <c r="G198" i="12"/>
  <c r="I198" i="12" s="1"/>
  <c r="K198" i="12" s="1"/>
  <c r="M198" i="12" s="1"/>
  <c r="G59" i="12"/>
  <c r="I59" i="12" s="1"/>
  <c r="K59" i="12" s="1"/>
  <c r="M59" i="12" s="1"/>
  <c r="AE59" i="12"/>
  <c r="AF26" i="12"/>
  <c r="H26" i="12"/>
  <c r="J26" i="12" s="1"/>
  <c r="L26" i="12" s="1"/>
  <c r="AK122" i="12"/>
  <c r="AH169" i="12"/>
  <c r="AH129" i="12"/>
  <c r="AK113" i="12"/>
  <c r="H136" i="12"/>
  <c r="J136" i="12" s="1"/>
  <c r="L136" i="12" s="1"/>
  <c r="AF136" i="12"/>
  <c r="AF220" i="12"/>
  <c r="H220" i="12"/>
  <c r="J220" i="12" s="1"/>
  <c r="L220" i="12" s="1"/>
  <c r="AK19" i="12"/>
  <c r="AI205" i="12"/>
  <c r="AJ41" i="12"/>
  <c r="AE120" i="12"/>
  <c r="G120" i="12"/>
  <c r="I120" i="12" s="1"/>
  <c r="K120" i="12" s="1"/>
  <c r="M120" i="12" s="1"/>
  <c r="AG29" i="12"/>
  <c r="AE25" i="12"/>
  <c r="G25" i="12"/>
  <c r="I25" i="12" s="1"/>
  <c r="K25" i="12" s="1"/>
  <c r="M25" i="12" s="1"/>
  <c r="AH176" i="12"/>
  <c r="AK156" i="12"/>
  <c r="AI206" i="12"/>
  <c r="AJ141" i="12"/>
  <c r="AH31" i="12"/>
  <c r="AG210" i="12"/>
  <c r="AH174" i="12"/>
  <c r="AG124" i="12"/>
  <c r="H126" i="12"/>
  <c r="J126" i="12" s="1"/>
  <c r="L126" i="12" s="1"/>
  <c r="AF126" i="12"/>
  <c r="AE216" i="12"/>
  <c r="G216" i="12"/>
  <c r="I216" i="12" s="1"/>
  <c r="K216" i="12" s="1"/>
  <c r="M216" i="12" s="1"/>
  <c r="G190" i="12"/>
  <c r="I190" i="12" s="1"/>
  <c r="K190" i="12" s="1"/>
  <c r="M190" i="12" s="1"/>
  <c r="AE190" i="12"/>
  <c r="AK170" i="12"/>
  <c r="AE163" i="12"/>
  <c r="G163" i="12"/>
  <c r="I163" i="12" s="1"/>
  <c r="K163" i="12" s="1"/>
  <c r="M163" i="12" s="1"/>
  <c r="AE214" i="12"/>
  <c r="G214" i="12"/>
  <c r="I214" i="12" s="1"/>
  <c r="K214" i="12" s="1"/>
  <c r="M214" i="12" s="1"/>
  <c r="H178" i="13"/>
  <c r="AF178" i="13"/>
  <c r="AI168" i="12"/>
  <c r="AH141" i="12"/>
  <c r="AH26" i="12"/>
  <c r="AH147" i="12"/>
  <c r="AF20" i="12"/>
  <c r="H20" i="12"/>
  <c r="J20" i="12" s="1"/>
  <c r="L20" i="12" s="1"/>
  <c r="AK181" i="12"/>
  <c r="AF15" i="12"/>
  <c r="H15" i="12"/>
  <c r="J15" i="12" s="1"/>
  <c r="L15" i="12" s="1"/>
  <c r="AG176" i="12"/>
  <c r="G49" i="12"/>
  <c r="I49" i="12" s="1"/>
  <c r="K49" i="12" s="1"/>
  <c r="M49" i="12" s="1"/>
  <c r="AE49" i="12"/>
  <c r="AK160" i="12"/>
  <c r="AG174" i="12"/>
  <c r="AH180" i="12"/>
  <c r="G60" i="12"/>
  <c r="I60" i="12" s="1"/>
  <c r="K60" i="12" s="1"/>
  <c r="M60" i="12" s="1"/>
  <c r="AE60" i="12"/>
  <c r="AG26" i="12"/>
  <c r="AI223" i="12"/>
  <c r="AE168" i="12"/>
  <c r="G168" i="12"/>
  <c r="I168" i="12" s="1"/>
  <c r="K168" i="12" s="1"/>
  <c r="M168" i="12" s="1"/>
  <c r="AF11" i="12"/>
  <c r="H11" i="12"/>
  <c r="J11" i="12" s="1"/>
  <c r="L11" i="12" s="1"/>
  <c r="AG220" i="12"/>
  <c r="H30" i="13"/>
  <c r="AF30" i="13"/>
  <c r="AI195" i="12"/>
  <c r="AK141" i="12"/>
  <c r="AI188" i="12"/>
  <c r="AJ53" i="12"/>
  <c r="AK48" i="12"/>
  <c r="K58" i="13"/>
  <c r="L188" i="13"/>
  <c r="AJ163" i="13"/>
  <c r="L163" i="13"/>
  <c r="H120" i="12"/>
  <c r="J120" i="12" s="1"/>
  <c r="L120" i="12" s="1"/>
  <c r="AF120" i="12"/>
  <c r="AF113" i="12"/>
  <c r="H113" i="12"/>
  <c r="J113" i="12" s="1"/>
  <c r="L113" i="12" s="1"/>
  <c r="AK206" i="12"/>
  <c r="AK218" i="12"/>
  <c r="AH137" i="12"/>
  <c r="H213" i="12"/>
  <c r="J213" i="12" s="1"/>
  <c r="L213" i="12" s="1"/>
  <c r="AF213" i="12"/>
  <c r="AF195" i="12"/>
  <c r="H195" i="12"/>
  <c r="J195" i="12" s="1"/>
  <c r="L195" i="12" s="1"/>
  <c r="AE155" i="12"/>
  <c r="G155" i="12"/>
  <c r="I155" i="12" s="1"/>
  <c r="K155" i="12" s="1"/>
  <c r="M155" i="12" s="1"/>
  <c r="AJ123" i="12"/>
  <c r="H155" i="12"/>
  <c r="J155" i="12" s="1"/>
  <c r="L155" i="12" s="1"/>
  <c r="AF155" i="12"/>
  <c r="AI229" i="12"/>
  <c r="G29" i="12"/>
  <c r="I29" i="12" s="1"/>
  <c r="K29" i="12" s="1"/>
  <c r="M29" i="12" s="1"/>
  <c r="AE29" i="12"/>
  <c r="M73" i="13"/>
  <c r="AK73" i="13"/>
  <c r="AJ139" i="12"/>
  <c r="H123" i="12"/>
  <c r="J123" i="12" s="1"/>
  <c r="L123" i="12" s="1"/>
  <c r="AF123" i="12"/>
  <c r="AG197" i="12"/>
  <c r="AF233" i="14"/>
  <c r="H233" i="14"/>
  <c r="J233" i="14" s="1"/>
  <c r="AE152" i="12"/>
  <c r="G152" i="12"/>
  <c r="I152" i="12" s="1"/>
  <c r="K152" i="12" s="1"/>
  <c r="M152" i="12" s="1"/>
  <c r="AH164" i="12"/>
  <c r="AJ188" i="12"/>
  <c r="AI176" i="12"/>
  <c r="M99" i="12"/>
  <c r="AK99" i="12"/>
  <c r="AH45" i="12"/>
  <c r="AH53" i="12"/>
  <c r="AH150" i="12"/>
  <c r="AF49" i="12"/>
  <c r="H49" i="12"/>
  <c r="J49" i="12" s="1"/>
  <c r="L49" i="12" s="1"/>
  <c r="AH185" i="12"/>
  <c r="AE26" i="12"/>
  <c r="G26" i="12"/>
  <c r="I26" i="12" s="1"/>
  <c r="K26" i="12" s="1"/>
  <c r="M26" i="12" s="1"/>
  <c r="AJ114" i="12"/>
  <c r="AH158" i="12"/>
  <c r="AI174" i="12"/>
  <c r="AF149" i="12"/>
  <c r="H149" i="12"/>
  <c r="J149" i="12" s="1"/>
  <c r="L149" i="12" s="1"/>
  <c r="H118" i="12"/>
  <c r="J118" i="12" s="1"/>
  <c r="L118" i="12" s="1"/>
  <c r="AF118" i="12"/>
  <c r="AI156" i="12"/>
  <c r="AG155" i="12"/>
  <c r="AJ61" i="12"/>
  <c r="AE147" i="12"/>
  <c r="G147" i="12"/>
  <c r="I147" i="12" s="1"/>
  <c r="K147" i="12" s="1"/>
  <c r="M147" i="12" s="1"/>
  <c r="AK188" i="12"/>
  <c r="AG123" i="12"/>
  <c r="AJ34" i="12"/>
  <c r="AI61" i="12"/>
  <c r="K61" i="12"/>
  <c r="M61" i="12" s="1"/>
  <c r="AJ206" i="12"/>
  <c r="AH149" i="12"/>
  <c r="H132" i="12"/>
  <c r="J132" i="12" s="1"/>
  <c r="L132" i="12" s="1"/>
  <c r="AF132" i="12"/>
  <c r="AH121" i="12"/>
  <c r="G45" i="12"/>
  <c r="I45" i="12" s="1"/>
  <c r="K45" i="12" s="1"/>
  <c r="M45" i="12" s="1"/>
  <c r="AE45" i="12"/>
  <c r="AJ165" i="12"/>
  <c r="AG163" i="12"/>
  <c r="AK144" i="12"/>
  <c r="L99" i="12"/>
  <c r="AJ99" i="12"/>
  <c r="AF60" i="12"/>
  <c r="H60" i="12"/>
  <c r="J60" i="12" s="1"/>
  <c r="L60" i="12" s="1"/>
  <c r="AI58" i="12"/>
  <c r="AG183" i="12"/>
  <c r="AF182" i="12"/>
  <c r="H182" i="12"/>
  <c r="J182" i="12" s="1"/>
  <c r="L182" i="12" s="1"/>
  <c r="AG219" i="12"/>
  <c r="H200" i="12"/>
  <c r="J200" i="12" s="1"/>
  <c r="L200" i="12" s="1"/>
  <c r="AF200" i="12"/>
  <c r="AF153" i="12"/>
  <c r="H153" i="12"/>
  <c r="J153" i="12" s="1"/>
  <c r="L153" i="12" s="1"/>
  <c r="AG190" i="12"/>
  <c r="H40" i="12"/>
  <c r="J40" i="12" s="1"/>
  <c r="L40" i="12" s="1"/>
  <c r="AF40" i="12"/>
  <c r="AI213" i="12"/>
  <c r="AH142" i="12"/>
  <c r="G137" i="12"/>
  <c r="I137" i="12" s="1"/>
  <c r="K137" i="12" s="1"/>
  <c r="M137" i="12" s="1"/>
  <c r="AE137" i="12"/>
  <c r="AF137" i="12"/>
  <c r="H137" i="12"/>
  <c r="J137" i="12" s="1"/>
  <c r="L137" i="12" s="1"/>
  <c r="G160" i="12"/>
  <c r="I160" i="12" s="1"/>
  <c r="K160" i="12" s="1"/>
  <c r="M160" i="12" s="1"/>
  <c r="AE160" i="12"/>
  <c r="G174" i="12"/>
  <c r="I174" i="12" s="1"/>
  <c r="K174" i="12" s="1"/>
  <c r="M174" i="12" s="1"/>
  <c r="AE174" i="12"/>
  <c r="AE34" i="12"/>
  <c r="G34" i="12"/>
  <c r="I34" i="12" s="1"/>
  <c r="K34" i="12" s="1"/>
  <c r="M34" i="12" s="1"/>
  <c r="G107" i="12"/>
  <c r="I107" i="12" s="1"/>
  <c r="K107" i="12" s="1"/>
  <c r="M107" i="12" s="1"/>
  <c r="AE107" i="12"/>
  <c r="AG150" i="12"/>
  <c r="AH178" i="12"/>
  <c r="AG165" i="12"/>
  <c r="H124" i="12"/>
  <c r="J124" i="12" s="1"/>
  <c r="L124" i="12" s="1"/>
  <c r="AF124" i="12"/>
  <c r="AI212" i="12"/>
  <c r="AI15" i="12"/>
  <c r="G40" i="12"/>
  <c r="I40" i="12" s="1"/>
  <c r="K40" i="12" s="1"/>
  <c r="M40" i="12" s="1"/>
  <c r="AE40" i="12"/>
  <c r="G154" i="12"/>
  <c r="I154" i="12" s="1"/>
  <c r="K154" i="12" s="1"/>
  <c r="M154" i="12" s="1"/>
  <c r="AE154" i="12"/>
  <c r="AI200" i="12"/>
  <c r="AI220" i="12"/>
  <c r="AH60" i="12"/>
  <c r="AK31" i="12"/>
  <c r="AG226" i="12"/>
  <c r="AJ15" i="12"/>
  <c r="AF55" i="12"/>
  <c r="H55" i="12"/>
  <c r="J55" i="12" s="1"/>
  <c r="L55" i="12" s="1"/>
  <c r="AH210" i="12"/>
  <c r="AG40" i="12"/>
  <c r="AH200" i="12"/>
  <c r="AK114" i="12"/>
  <c r="AI164" i="12"/>
  <c r="AF63" i="12"/>
  <c r="H63" i="12"/>
  <c r="J63" i="12" s="1"/>
  <c r="L63" i="12" s="1"/>
  <c r="AI34" i="12"/>
  <c r="AK221" i="12"/>
  <c r="AE165" i="12"/>
  <c r="G165" i="12"/>
  <c r="I165" i="12" s="1"/>
  <c r="K165" i="12" s="1"/>
  <c r="M165" i="12" s="1"/>
  <c r="AI137" i="12"/>
  <c r="AJ90" i="13"/>
  <c r="L90" i="13"/>
  <c r="AE158" i="12"/>
  <c r="G158" i="12"/>
  <c r="I158" i="12" s="1"/>
  <c r="K158" i="12" s="1"/>
  <c r="M158" i="12" s="1"/>
  <c r="AI30" i="12"/>
  <c r="AH222" i="12"/>
  <c r="AK110" i="12"/>
  <c r="AE200" i="12"/>
  <c r="G200" i="12"/>
  <c r="I200" i="12" s="1"/>
  <c r="K200" i="12" s="1"/>
  <c r="M200" i="12" s="1"/>
  <c r="AK45" i="12"/>
  <c r="AI19" i="12"/>
  <c r="AG118" i="12"/>
  <c r="AK112" i="12"/>
  <c r="AG198" i="12"/>
  <c r="AJ58" i="12"/>
  <c r="AK152" i="12"/>
  <c r="AG196" i="12"/>
  <c r="AJ205" i="12"/>
  <c r="AH113" i="12"/>
  <c r="G196" i="12"/>
  <c r="I196" i="12" s="1"/>
  <c r="K196" i="12" s="1"/>
  <c r="M196" i="12" s="1"/>
  <c r="AE196" i="12"/>
  <c r="H114" i="12"/>
  <c r="J114" i="12" s="1"/>
  <c r="L114" i="12" s="1"/>
  <c r="AF114" i="12"/>
  <c r="AK129" i="12"/>
  <c r="G51" i="12"/>
  <c r="I51" i="12" s="1"/>
  <c r="K51" i="12" s="1"/>
  <c r="M51" i="12" s="1"/>
  <c r="AE51" i="12"/>
  <c r="AG121" i="12"/>
  <c r="AH226" i="12"/>
  <c r="G140" i="12"/>
  <c r="I140" i="12" s="1"/>
  <c r="K140" i="12" s="1"/>
  <c r="M140" i="12" s="1"/>
  <c r="AE140" i="12"/>
  <c r="AH134" i="12"/>
  <c r="H28" i="12"/>
  <c r="J28" i="12" s="1"/>
  <c r="L28" i="12" s="1"/>
  <c r="AF28" i="12"/>
  <c r="AI152" i="12"/>
  <c r="AG186" i="12"/>
  <c r="AK163" i="12"/>
  <c r="AG213" i="12"/>
  <c r="AF45" i="12"/>
  <c r="H45" i="12"/>
  <c r="J45" i="12" s="1"/>
  <c r="L45" i="12" s="1"/>
  <c r="AE189" i="14"/>
  <c r="G189" i="14"/>
  <c r="I189" i="14" s="1"/>
  <c r="AK137" i="12"/>
  <c r="AJ45" i="12"/>
  <c r="AF48" i="12"/>
  <c r="H48" i="12"/>
  <c r="J48" i="12" s="1"/>
  <c r="L48" i="12" s="1"/>
  <c r="AJ112" i="12"/>
  <c r="AI208" i="12"/>
  <c r="AI112" i="12"/>
  <c r="AG48" i="12"/>
  <c r="AH218" i="12"/>
  <c r="AF146" i="12"/>
  <c r="H146" i="12"/>
  <c r="J146" i="12" s="1"/>
  <c r="L146" i="12" s="1"/>
  <c r="AH123" i="12"/>
  <c r="AF107" i="12"/>
  <c r="H107" i="12"/>
  <c r="J107" i="12" s="1"/>
  <c r="L107" i="12" s="1"/>
  <c r="AF189" i="14"/>
  <c r="H189" i="14"/>
  <c r="J189" i="14" s="1"/>
  <c r="AF34" i="12"/>
  <c r="H34" i="12"/>
  <c r="J34" i="12" s="1"/>
  <c r="L34" i="12" s="1"/>
  <c r="AK178" i="12"/>
  <c r="AF30" i="12"/>
  <c r="H30" i="12"/>
  <c r="J30" i="12" s="1"/>
  <c r="L30" i="12" s="1"/>
  <c r="AG160" i="12"/>
  <c r="AG177" i="12"/>
  <c r="I52" i="13"/>
  <c r="AJ55" i="12"/>
  <c r="AJ144" i="12"/>
  <c r="AI183" i="12"/>
  <c r="AJ196" i="12"/>
  <c r="AK149" i="12"/>
  <c r="AF168" i="12"/>
  <c r="H168" i="12"/>
  <c r="J168" i="12" s="1"/>
  <c r="L168" i="12" s="1"/>
  <c r="AJ59" i="12"/>
  <c r="H47" i="12"/>
  <c r="J47" i="12" s="1"/>
  <c r="L47" i="12" s="1"/>
  <c r="AF47" i="12"/>
  <c r="AK208" i="12"/>
  <c r="AH19" i="12"/>
  <c r="AI135" i="12"/>
  <c r="AH116" i="12"/>
  <c r="AJ223" i="12"/>
  <c r="AI218" i="12"/>
  <c r="H197" i="12"/>
  <c r="J197" i="12" s="1"/>
  <c r="L197" i="12" s="1"/>
  <c r="AF197" i="12"/>
  <c r="AI177" i="12"/>
  <c r="AH220" i="12"/>
  <c r="AJ178" i="12"/>
  <c r="AJ185" i="12"/>
  <c r="AG195" i="12"/>
  <c r="G52" i="12"/>
  <c r="I52" i="12" s="1"/>
  <c r="K52" i="12" s="1"/>
  <c r="M52" i="12" s="1"/>
  <c r="AE52" i="12"/>
  <c r="H229" i="12"/>
  <c r="J229" i="12" s="1"/>
  <c r="L229" i="12" s="1"/>
  <c r="AF229" i="12"/>
  <c r="G188" i="12"/>
  <c r="I188" i="12" s="1"/>
  <c r="K188" i="12" s="1"/>
  <c r="M188" i="12" s="1"/>
  <c r="AE188" i="12"/>
  <c r="AF116" i="12"/>
  <c r="H116" i="12"/>
  <c r="J116" i="12" s="1"/>
  <c r="L116" i="12" s="1"/>
  <c r="AG141" i="12"/>
  <c r="AJ52" i="12"/>
  <c r="AK124" i="12"/>
  <c r="AI118" i="12"/>
  <c r="AF166" i="12"/>
  <c r="H166" i="12"/>
  <c r="J166" i="12" s="1"/>
  <c r="L166" i="12" s="1"/>
  <c r="L193" i="12"/>
  <c r="AJ193" i="12"/>
  <c r="AF122" i="12"/>
  <c r="H122" i="12"/>
  <c r="J122" i="12" s="1"/>
  <c r="L122" i="12" s="1"/>
  <c r="AG149" i="12"/>
  <c r="AK130" i="12"/>
  <c r="AJ160" i="12"/>
  <c r="H170" i="12"/>
  <c r="J170" i="12" s="1"/>
  <c r="L170" i="12" s="1"/>
  <c r="AF170" i="12"/>
  <c r="AH34" i="12"/>
  <c r="G126" i="12"/>
  <c r="I126" i="12" s="1"/>
  <c r="K126" i="12" s="1"/>
  <c r="M126" i="12" s="1"/>
  <c r="AE126" i="12"/>
  <c r="AJ57" i="12"/>
  <c r="AG222" i="12"/>
  <c r="AG51" i="12"/>
  <c r="AK165" i="12"/>
  <c r="AK174" i="12"/>
  <c r="AI222" i="12"/>
  <c r="AG60" i="12"/>
  <c r="G41" i="12"/>
  <c r="I41" i="12" s="1"/>
  <c r="K41" i="12" s="1"/>
  <c r="M41" i="12" s="1"/>
  <c r="AE41" i="12"/>
  <c r="AK168" i="12"/>
  <c r="AK61" i="12"/>
  <c r="AE19" i="12"/>
  <c r="G19" i="12"/>
  <c r="I19" i="12" s="1"/>
  <c r="K19" i="12" s="1"/>
  <c r="M19" i="12" s="1"/>
  <c r="AK185" i="12"/>
  <c r="AF186" i="12"/>
  <c r="H186" i="12"/>
  <c r="J186" i="12" s="1"/>
  <c r="L186" i="12" s="1"/>
  <c r="AH206" i="12"/>
  <c r="AJ202" i="12"/>
  <c r="AG157" i="12"/>
  <c r="AG134" i="12"/>
  <c r="AH205" i="12"/>
  <c r="AK229" i="12"/>
  <c r="AF150" i="12"/>
  <c r="H150" i="12"/>
  <c r="J150" i="12" s="1"/>
  <c r="L150" i="12" s="1"/>
  <c r="AK118" i="12"/>
  <c r="AK220" i="12"/>
  <c r="AH159" i="12"/>
  <c r="AI105" i="12"/>
  <c r="AJ29" i="12"/>
  <c r="AH192" i="12"/>
  <c r="AG112" i="12"/>
  <c r="AJ198" i="12"/>
  <c r="AH126" i="12"/>
  <c r="AJ140" i="12"/>
  <c r="AG158" i="12"/>
  <c r="AG188" i="12"/>
  <c r="AJ107" i="12"/>
  <c r="AG130" i="12"/>
  <c r="AG206" i="12"/>
  <c r="AE116" i="12"/>
  <c r="G116" i="12"/>
  <c r="I116" i="12" s="1"/>
  <c r="K116" i="12" s="1"/>
  <c r="M116" i="12" s="1"/>
  <c r="AH160" i="12"/>
  <c r="AK196" i="12"/>
  <c r="AK183" i="12"/>
  <c r="AJ119" i="12"/>
  <c r="AH155" i="12"/>
  <c r="H142" i="12"/>
  <c r="J142" i="12" s="1"/>
  <c r="L142" i="12" s="1"/>
  <c r="AF142" i="12"/>
  <c r="AI198" i="12"/>
  <c r="AI119" i="12"/>
  <c r="AH196" i="12"/>
  <c r="AE142" i="12"/>
  <c r="G142" i="12"/>
  <c r="I142" i="12" s="1"/>
  <c r="K142" i="12" s="1"/>
  <c r="M142" i="12" s="1"/>
  <c r="AI45" i="12"/>
  <c r="AK147" i="12"/>
  <c r="K188" i="13"/>
  <c r="AG133" i="12"/>
  <c r="AI140" i="12"/>
  <c r="AF115" i="12"/>
  <c r="H115" i="12"/>
  <c r="J115" i="12" s="1"/>
  <c r="L115" i="12" s="1"/>
  <c r="AF173" i="12"/>
  <c r="H173" i="12"/>
  <c r="J173" i="12" s="1"/>
  <c r="L173" i="12" s="1"/>
  <c r="AF181" i="12"/>
  <c r="H181" i="12"/>
  <c r="J181" i="12" s="1"/>
  <c r="L181" i="12" s="1"/>
  <c r="AH214" i="12"/>
  <c r="AJ116" i="12"/>
  <c r="H198" i="12"/>
  <c r="J198" i="12" s="1"/>
  <c r="L198" i="12" s="1"/>
  <c r="AF198" i="12"/>
  <c r="H25" i="12"/>
  <c r="J25" i="12" s="1"/>
  <c r="L25" i="12" s="1"/>
  <c r="AF25" i="12"/>
  <c r="AI107" i="12"/>
  <c r="AI57" i="12"/>
  <c r="G229" i="12"/>
  <c r="I229" i="12" s="1"/>
  <c r="K229" i="12" s="1"/>
  <c r="M229" i="12" s="1"/>
  <c r="AE229" i="12"/>
  <c r="L73" i="13"/>
  <c r="AJ73" i="13"/>
  <c r="H134" i="12"/>
  <c r="J134" i="12" s="1"/>
  <c r="L134" i="12" s="1"/>
  <c r="AF134" i="12"/>
  <c r="AI40" i="12"/>
  <c r="AF139" i="12"/>
  <c r="H139" i="12"/>
  <c r="J139" i="12" s="1"/>
  <c r="L139" i="12" s="1"/>
  <c r="AH30" i="12"/>
  <c r="AH139" i="12"/>
  <c r="AK140" i="12"/>
  <c r="AG223" i="12"/>
  <c r="AK116" i="12"/>
  <c r="AK213" i="12"/>
  <c r="G114" i="12"/>
  <c r="I114" i="12" s="1"/>
  <c r="K114" i="12" s="1"/>
  <c r="M114" i="12" s="1"/>
  <c r="AE114" i="12"/>
  <c r="AK205" i="12"/>
  <c r="AK138" i="12"/>
  <c r="AH154" i="12"/>
  <c r="AE124" i="12"/>
  <c r="G124" i="12"/>
  <c r="I124" i="12" s="1"/>
  <c r="K124" i="12" s="1"/>
  <c r="M124" i="12" s="1"/>
  <c r="AJ195" i="12"/>
  <c r="AJ20" i="12"/>
  <c r="AI149" i="12"/>
  <c r="AH138" i="12"/>
  <c r="AG138" i="12"/>
  <c r="AH156" i="12"/>
  <c r="AG156" i="12"/>
  <c r="H169" i="12"/>
  <c r="J169" i="12" s="1"/>
  <c r="L169" i="12" s="1"/>
  <c r="AF169" i="12"/>
  <c r="H196" i="12"/>
  <c r="J196" i="12" s="1"/>
  <c r="L196" i="12" s="1"/>
  <c r="AF196" i="12"/>
  <c r="G222" i="12"/>
  <c r="I222" i="12" s="1"/>
  <c r="K222" i="12" s="1"/>
  <c r="M222" i="12" s="1"/>
  <c r="AE222" i="12"/>
  <c r="AF41" i="12"/>
  <c r="H41" i="12"/>
  <c r="J41" i="12" s="1"/>
  <c r="L41" i="12" s="1"/>
  <c r="L92" i="12"/>
  <c r="AJ92" i="12"/>
  <c r="H223" i="12"/>
  <c r="J223" i="12" s="1"/>
  <c r="L223" i="12" s="1"/>
  <c r="AF223" i="12"/>
  <c r="AJ153" i="12"/>
  <c r="H135" i="12"/>
  <c r="J135" i="12" s="1"/>
  <c r="L135" i="12" s="1"/>
  <c r="AF135" i="12"/>
  <c r="AG122" i="12"/>
  <c r="M94" i="13"/>
  <c r="AK94" i="13"/>
  <c r="AK57" i="12"/>
  <c r="H222" i="12"/>
  <c r="J222" i="12" s="1"/>
  <c r="L222" i="12" s="1"/>
  <c r="AF222" i="12"/>
  <c r="AG142" i="12"/>
  <c r="AH212" i="12"/>
  <c r="AH186" i="12"/>
  <c r="AI55" i="12"/>
  <c r="AH61" i="12"/>
  <c r="J61" i="12"/>
  <c r="L61" i="12" s="1"/>
  <c r="G181" i="12"/>
  <c r="I181" i="12" s="1"/>
  <c r="K181" i="12" s="1"/>
  <c r="M181" i="12" s="1"/>
  <c r="AE181" i="12"/>
  <c r="AG221" i="12"/>
  <c r="AE149" i="12"/>
  <c r="G149" i="12"/>
  <c r="I149" i="12" s="1"/>
  <c r="K149" i="12" s="1"/>
  <c r="M149" i="12" s="1"/>
  <c r="K141" i="13"/>
  <c r="H202" i="12"/>
  <c r="J202" i="12" s="1"/>
  <c r="L202" i="12" s="1"/>
  <c r="AF202" i="12"/>
  <c r="AF141" i="12"/>
  <c r="H141" i="12"/>
  <c r="J141" i="12" s="1"/>
  <c r="L141" i="12" s="1"/>
  <c r="AG137" i="12"/>
  <c r="AE30" i="13"/>
  <c r="G30" i="13"/>
  <c r="AK28" i="12"/>
  <c r="AE220" i="12"/>
  <c r="G220" i="12"/>
  <c r="I220" i="12" s="1"/>
  <c r="K220" i="12" s="1"/>
  <c r="M220" i="12" s="1"/>
  <c r="AG119" i="12"/>
  <c r="AG153" i="12"/>
  <c r="AG200" i="12"/>
  <c r="AK15" i="12"/>
  <c r="G146" i="12"/>
  <c r="I146" i="12" s="1"/>
  <c r="K146" i="12" s="1"/>
  <c r="M146" i="12" s="1"/>
  <c r="AE146" i="12"/>
  <c r="AF59" i="12"/>
  <c r="H59" i="12"/>
  <c r="J59" i="12" s="1"/>
  <c r="L59" i="12" s="1"/>
  <c r="AK92" i="12"/>
  <c r="M92" i="12"/>
  <c r="AJ186" i="12"/>
  <c r="AK107" i="12"/>
  <c r="AJ173" i="12"/>
  <c r="G166" i="12"/>
  <c r="I166" i="12" s="1"/>
  <c r="K166" i="12" s="1"/>
  <c r="M166" i="12" s="1"/>
  <c r="AE166" i="12"/>
  <c r="AG170" i="12"/>
  <c r="AF214" i="12"/>
  <c r="H214" i="12"/>
  <c r="J214" i="12" s="1"/>
  <c r="L214" i="12" s="1"/>
  <c r="AH173" i="12"/>
  <c r="AK133" i="12"/>
  <c r="AJ137" i="12"/>
  <c r="H192" i="12"/>
  <c r="J192" i="12" s="1"/>
  <c r="L192" i="12" s="1"/>
  <c r="AF192" i="12"/>
  <c r="AI52" i="12"/>
  <c r="H210" i="12"/>
  <c r="J210" i="12" s="1"/>
  <c r="L210" i="12" s="1"/>
  <c r="AF210" i="12"/>
  <c r="AH198" i="12"/>
  <c r="AF218" i="12"/>
  <c r="H218" i="12"/>
  <c r="J218" i="12" s="1"/>
  <c r="L218" i="12" s="1"/>
  <c r="AH229" i="12"/>
  <c r="AE173" i="12"/>
  <c r="G173" i="12"/>
  <c r="I173" i="12" s="1"/>
  <c r="K173" i="12" s="1"/>
  <c r="M173" i="12" s="1"/>
  <c r="AK139" i="12"/>
  <c r="H157" i="12"/>
  <c r="J157" i="12" s="1"/>
  <c r="L157" i="12" s="1"/>
  <c r="AF157" i="12"/>
  <c r="G185" i="12"/>
  <c r="I185" i="12" s="1"/>
  <c r="K185" i="12" s="1"/>
  <c r="M185" i="12" s="1"/>
  <c r="AE185" i="12"/>
  <c r="AJ113" i="12"/>
  <c r="G233" i="14"/>
  <c r="AE233" i="14"/>
  <c r="AH188" i="12"/>
  <c r="AI128" i="12"/>
  <c r="AE113" i="12"/>
  <c r="G113" i="12"/>
  <c r="I113" i="12" s="1"/>
  <c r="K113" i="12" s="1"/>
  <c r="M113" i="12" s="1"/>
  <c r="AF144" i="12"/>
  <c r="H144" i="12"/>
  <c r="J144" i="12" s="1"/>
  <c r="L144" i="12" s="1"/>
  <c r="AH216" i="12"/>
  <c r="AK59" i="12"/>
  <c r="J62" i="13"/>
  <c r="AH62" i="13"/>
  <c r="AK53" i="12"/>
  <c r="AH40" i="12"/>
  <c r="AK164" i="12"/>
  <c r="H42" i="12"/>
  <c r="J42" i="12" s="1"/>
  <c r="L42" i="12" s="1"/>
  <c r="AF42" i="12"/>
  <c r="AG47" i="12"/>
  <c r="AI180" i="12"/>
  <c r="AH15" i="12"/>
  <c r="AJ197" i="12"/>
  <c r="AJ220" i="12"/>
  <c r="AI42" i="12"/>
  <c r="AE164" i="12"/>
  <c r="G164" i="12"/>
  <c r="I164" i="12" s="1"/>
  <c r="K164" i="12" s="1"/>
  <c r="M164" i="12" s="1"/>
  <c r="AJ152" i="12"/>
  <c r="AI29" i="12"/>
  <c r="AI155" i="12"/>
  <c r="AG19" i="12"/>
  <c r="AE142" i="14"/>
  <c r="G142" i="14"/>
  <c r="AG15" i="12"/>
  <c r="AG147" i="12"/>
  <c r="AH112" i="12"/>
  <c r="AE135" i="12"/>
  <c r="G135" i="12"/>
  <c r="I135" i="12" s="1"/>
  <c r="K135" i="12" s="1"/>
  <c r="M135" i="12" s="1"/>
  <c r="AI173" i="12"/>
  <c r="AG105" i="12"/>
  <c r="AI59" i="12"/>
  <c r="G28" i="12"/>
  <c r="I28" i="12" s="1"/>
  <c r="K28" i="12" s="1"/>
  <c r="M28" i="12" s="1"/>
  <c r="AE28" i="12"/>
  <c r="AJ219" i="12"/>
  <c r="AG58" i="12"/>
  <c r="AJ163" i="12"/>
  <c r="G119" i="12"/>
  <c r="I119" i="12" s="1"/>
  <c r="K119" i="12" s="1"/>
  <c r="M119" i="12" s="1"/>
  <c r="AE119" i="12"/>
  <c r="H183" i="12"/>
  <c r="J183" i="12" s="1"/>
  <c r="L183" i="12" s="1"/>
  <c r="AF183" i="12"/>
  <c r="AG178" i="12"/>
  <c r="AI196" i="12"/>
  <c r="AJ156" i="12"/>
  <c r="L10" i="14"/>
  <c r="AJ10" i="14"/>
  <c r="AE186" i="12"/>
  <c r="G186" i="12"/>
  <c r="I186" i="12" s="1"/>
  <c r="K186" i="12" s="1"/>
  <c r="M186" i="12" s="1"/>
  <c r="AG63" i="12"/>
  <c r="AF208" i="12"/>
  <c r="H208" i="12"/>
  <c r="J208" i="12" s="1"/>
  <c r="L208" i="12" s="1"/>
  <c r="H216" i="12"/>
  <c r="J216" i="12" s="1"/>
  <c r="L216" i="12" s="1"/>
  <c r="AF216" i="12"/>
  <c r="AK216" i="12"/>
  <c r="AE206" i="12"/>
  <c r="G206" i="12"/>
  <c r="I206" i="12" s="1"/>
  <c r="K206" i="12" s="1"/>
  <c r="M206" i="12" s="1"/>
  <c r="AI136" i="12"/>
  <c r="G132" i="12"/>
  <c r="I132" i="12" s="1"/>
  <c r="K132" i="12" s="1"/>
  <c r="M132" i="12" s="1"/>
  <c r="AE132" i="12"/>
  <c r="G170" i="12"/>
  <c r="I170" i="12" s="1"/>
  <c r="K170" i="12" s="1"/>
  <c r="M170" i="12" s="1"/>
  <c r="AE170" i="12"/>
  <c r="AJ48" i="12"/>
  <c r="AI178" i="12"/>
  <c r="AG53" i="12"/>
  <c r="G31" i="12"/>
  <c r="I31" i="12" s="1"/>
  <c r="K31" i="12" s="1"/>
  <c r="M31" i="12" s="1"/>
  <c r="AE31" i="12"/>
  <c r="AG169" i="12"/>
  <c r="G197" i="12"/>
  <c r="I197" i="12" s="1"/>
  <c r="K197" i="12" s="1"/>
  <c r="M197" i="12" s="1"/>
  <c r="AE197" i="12"/>
  <c r="AH157" i="12"/>
  <c r="AI132" i="12"/>
  <c r="AE123" i="12"/>
  <c r="G123" i="12"/>
  <c r="I123" i="12" s="1"/>
  <c r="K123" i="12" s="1"/>
  <c r="M123" i="12" s="1"/>
  <c r="AG59" i="12"/>
  <c r="AE130" i="12"/>
  <c r="G130" i="12"/>
  <c r="I130" i="12" s="1"/>
  <c r="K130" i="12" s="1"/>
  <c r="M130" i="12" s="1"/>
  <c r="AJ216" i="12"/>
  <c r="G176" i="12"/>
  <c r="I176" i="12" s="1"/>
  <c r="K176" i="12" s="1"/>
  <c r="M176" i="12" s="1"/>
  <c r="AE176" i="12"/>
  <c r="AI181" i="12"/>
  <c r="AJ19" i="12"/>
  <c r="AK128" i="12"/>
  <c r="G153" i="12"/>
  <c r="I153" i="12" s="1"/>
  <c r="K153" i="12" s="1"/>
  <c r="M153" i="12" s="1"/>
  <c r="AE153" i="12"/>
  <c r="AI202" i="12"/>
  <c r="AG45" i="12"/>
  <c r="AH221" i="12"/>
  <c r="AI113" i="12"/>
  <c r="AF57" i="12"/>
  <c r="H57" i="12"/>
  <c r="J57" i="12" s="1"/>
  <c r="L57" i="12" s="1"/>
  <c r="AF119" i="12"/>
  <c r="H119" i="12"/>
  <c r="J119" i="12" s="1"/>
  <c r="L119" i="12" s="1"/>
  <c r="AK68" i="12"/>
  <c r="M68" i="12"/>
  <c r="AJ164" i="12"/>
  <c r="AJ147" i="12"/>
  <c r="AH213" i="12"/>
  <c r="AG41" i="12"/>
  <c r="G144" i="12"/>
  <c r="I144" i="12" s="1"/>
  <c r="K144" i="12" s="1"/>
  <c r="M144" i="12" s="1"/>
  <c r="AE144" i="12"/>
  <c r="H205" i="12"/>
  <c r="J205" i="12" s="1"/>
  <c r="L205" i="12" s="1"/>
  <c r="AF205" i="12"/>
  <c r="AH41" i="12"/>
  <c r="AI147" i="12"/>
  <c r="AE226" i="12"/>
  <c r="G226" i="12"/>
  <c r="I226" i="12" s="1"/>
  <c r="K226" i="12" s="1"/>
  <c r="M226" i="12" s="1"/>
  <c r="AI47" i="12"/>
  <c r="AG229" i="12"/>
  <c r="AI126" i="12"/>
  <c r="AH133" i="12"/>
  <c r="AJ177" i="12"/>
  <c r="AI154" i="12"/>
  <c r="AF105" i="12"/>
  <c r="H105" i="12"/>
  <c r="J105" i="12" s="1"/>
  <c r="L105" i="12" s="1"/>
  <c r="AH177" i="12"/>
  <c r="AJ213" i="12"/>
  <c r="AH57" i="12"/>
  <c r="AI133" i="12"/>
  <c r="G133" i="12"/>
  <c r="I133" i="12" s="1"/>
  <c r="K133" i="12" s="1"/>
  <c r="M133" i="12" s="1"/>
  <c r="AE133" i="12"/>
  <c r="G112" i="12"/>
  <c r="I112" i="12" s="1"/>
  <c r="K112" i="12" s="1"/>
  <c r="M112" i="12" s="1"/>
  <c r="AE112" i="12"/>
  <c r="AH55" i="12"/>
  <c r="AF19" i="12"/>
  <c r="H19" i="12"/>
  <c r="J19" i="12" s="1"/>
  <c r="L19" i="12" s="1"/>
  <c r="AF32" i="12"/>
  <c r="H32" i="12"/>
  <c r="J32" i="12" s="1"/>
  <c r="L32" i="12" s="1"/>
  <c r="AG34" i="12"/>
  <c r="K232" i="13"/>
  <c r="J177" i="12"/>
  <c r="L177" i="12" s="1"/>
  <c r="AH183" i="12"/>
  <c r="G115" i="12"/>
  <c r="I115" i="12" s="1"/>
  <c r="K115" i="12" s="1"/>
  <c r="M115" i="12" s="1"/>
  <c r="AE115" i="12"/>
  <c r="AK158" i="12"/>
  <c r="AF164" i="12"/>
  <c r="H164" i="12"/>
  <c r="J164" i="12" s="1"/>
  <c r="L164" i="12" s="1"/>
  <c r="H112" i="12"/>
  <c r="J112" i="12" s="1"/>
  <c r="L112" i="12" s="1"/>
  <c r="AF112" i="12"/>
  <c r="AJ133" i="12"/>
  <c r="AJ138" i="12"/>
  <c r="AI185" i="12"/>
  <c r="AE122" i="12"/>
  <c r="G122" i="12"/>
  <c r="I122" i="12" s="1"/>
  <c r="K122" i="12" s="1"/>
  <c r="M122" i="12" s="1"/>
  <c r="AG214" i="12"/>
  <c r="AF176" i="12"/>
  <c r="H176" i="12"/>
  <c r="J176" i="12" s="1"/>
  <c r="L176" i="12" s="1"/>
  <c r="AG140" i="12"/>
  <c r="AG202" i="12"/>
  <c r="AJ110" i="12"/>
  <c r="AK34" i="12"/>
  <c r="AH153" i="12"/>
  <c r="AJ222" i="12"/>
  <c r="AJ124" i="12"/>
  <c r="AG139" i="12"/>
  <c r="AH119" i="12"/>
  <c r="AG42" i="12"/>
  <c r="AJ63" i="12"/>
  <c r="AJ226" i="12"/>
  <c r="AJ40" i="12"/>
  <c r="AE169" i="12"/>
  <c r="G169" i="12"/>
  <c r="I169" i="12" s="1"/>
  <c r="K169" i="12" s="1"/>
  <c r="M169" i="12" s="1"/>
  <c r="AE178" i="12"/>
  <c r="G178" i="12"/>
  <c r="I178" i="12" s="1"/>
  <c r="K178" i="12" s="1"/>
  <c r="M178" i="12" s="1"/>
  <c r="AG168" i="12"/>
  <c r="AI157" i="12"/>
  <c r="G180" i="12"/>
  <c r="I180" i="12" s="1"/>
  <c r="K180" i="12" s="1"/>
  <c r="M180" i="12" s="1"/>
  <c r="AE180" i="12"/>
  <c r="AG218" i="12"/>
  <c r="AG212" i="12"/>
  <c r="AJ68" i="12"/>
  <c r="L68" i="12"/>
  <c r="H219" i="12"/>
  <c r="J219" i="12" s="1"/>
  <c r="L219" i="12" s="1"/>
  <c r="AF219" i="12"/>
  <c r="G219" i="12"/>
  <c r="I219" i="12" s="1"/>
  <c r="K219" i="12" s="1"/>
  <c r="M219" i="12" s="1"/>
  <c r="AE219" i="12"/>
  <c r="AG57" i="12"/>
  <c r="AE218" i="12"/>
  <c r="G218" i="12"/>
  <c r="I218" i="12" s="1"/>
  <c r="K218" i="12" s="1"/>
  <c r="M218" i="12" s="1"/>
  <c r="G192" i="12"/>
  <c r="I192" i="12" s="1"/>
  <c r="K192" i="12" s="1"/>
  <c r="M192" i="12" s="1"/>
  <c r="AE192" i="12"/>
  <c r="G53" i="12"/>
  <c r="I53" i="12" s="1"/>
  <c r="K53" i="12" s="1"/>
  <c r="M53" i="12" s="1"/>
  <c r="AE53" i="12"/>
  <c r="AH28" i="12"/>
  <c r="AJ218" i="12"/>
  <c r="H133" i="12"/>
  <c r="J133" i="12" s="1"/>
  <c r="L133" i="12" s="1"/>
  <c r="AF133" i="12"/>
  <c r="AH195" i="12"/>
  <c r="AJ143" i="12"/>
  <c r="L143" i="12"/>
  <c r="AK186" i="12"/>
  <c r="AI142" i="12"/>
  <c r="AI165" i="12"/>
  <c r="AG180" i="12"/>
  <c r="AH170" i="12"/>
  <c r="AG126" i="12"/>
  <c r="AK63" i="12"/>
  <c r="G221" i="12"/>
  <c r="I221" i="12" s="1"/>
  <c r="K221" i="12" s="1"/>
  <c r="M221" i="12" s="1"/>
  <c r="AE221" i="12"/>
  <c r="H212" i="12"/>
  <c r="J212" i="12" s="1"/>
  <c r="L212" i="12" s="1"/>
  <c r="AF212" i="12"/>
  <c r="AE208" i="12"/>
  <c r="G208" i="12"/>
  <c r="I208" i="12" s="1"/>
  <c r="K208" i="12" s="1"/>
  <c r="M208" i="12" s="1"/>
  <c r="AI53" i="12"/>
  <c r="AJ31" i="12"/>
  <c r="AJ42" i="12"/>
  <c r="AH165" i="12"/>
  <c r="AI124" i="12"/>
  <c r="H190" i="12"/>
  <c r="J190" i="12" s="1"/>
  <c r="L190" i="12" s="1"/>
  <c r="AF190" i="12"/>
  <c r="H52" i="12"/>
  <c r="J52" i="12" s="1"/>
  <c r="L52" i="12" s="1"/>
  <c r="AF52" i="12"/>
  <c r="AG208" i="12"/>
  <c r="AH20" i="12"/>
  <c r="AG20" i="12"/>
  <c r="AI170" i="12"/>
  <c r="AE20" i="12"/>
  <c r="G20" i="12"/>
  <c r="I20" i="12" s="1"/>
  <c r="K20" i="12" s="1"/>
  <c r="M20" i="12" s="1"/>
  <c r="H147" i="12"/>
  <c r="J147" i="12" s="1"/>
  <c r="L147" i="12" s="1"/>
  <c r="AF147" i="12"/>
  <c r="AF53" i="12"/>
  <c r="H53" i="12"/>
  <c r="J53" i="12" s="1"/>
  <c r="L53" i="12" s="1"/>
  <c r="AI226" i="12"/>
  <c r="AK55" i="12"/>
  <c r="AF128" i="12"/>
  <c r="H128" i="12"/>
  <c r="J128" i="12" s="1"/>
  <c r="L128" i="12" s="1"/>
  <c r="H180" i="12"/>
  <c r="J180" i="12" s="1"/>
  <c r="L180" i="12" s="1"/>
  <c r="AF180" i="12"/>
  <c r="AJ170" i="12"/>
  <c r="AH144" i="12"/>
  <c r="AI144" i="12"/>
  <c r="AI134" i="12"/>
  <c r="AJ129" i="12"/>
  <c r="AH197" i="12"/>
  <c r="AH181" i="12"/>
  <c r="AJ229" i="12"/>
  <c r="AJ128" i="12"/>
  <c r="AJ47" i="12"/>
  <c r="G136" i="12"/>
  <c r="I136" i="12" s="1"/>
  <c r="K136" i="12" s="1"/>
  <c r="M136" i="12" s="1"/>
  <c r="AE136" i="12"/>
  <c r="AI26" i="12"/>
  <c r="AJ208" i="12"/>
  <c r="AH168" i="12"/>
  <c r="AF178" i="12"/>
  <c r="H178" i="12"/>
  <c r="J178" i="12" s="1"/>
  <c r="L178" i="12" s="1"/>
  <c r="G213" i="12"/>
  <c r="I213" i="12" s="1"/>
  <c r="K213" i="12" s="1"/>
  <c r="M213" i="12" s="1"/>
  <c r="AE213" i="12"/>
  <c r="AJ157" i="12"/>
  <c r="AF110" i="12"/>
  <c r="H110" i="12"/>
  <c r="J110" i="12" s="1"/>
  <c r="L110" i="12" s="1"/>
  <c r="AK177" i="12"/>
  <c r="G139" i="12"/>
  <c r="I139" i="12" s="1"/>
  <c r="K139" i="12" s="1"/>
  <c r="M139" i="12" s="1"/>
  <c r="AE139" i="12"/>
  <c r="AG192" i="12"/>
  <c r="AF188" i="12"/>
  <c r="H188" i="12"/>
  <c r="J188" i="12" s="1"/>
  <c r="L188" i="12" s="1"/>
  <c r="AI51" i="12"/>
  <c r="AK150" i="12"/>
  <c r="AJ150" i="12"/>
  <c r="AF185" i="12"/>
  <c r="H185" i="12"/>
  <c r="J185" i="12" s="1"/>
  <c r="L185" i="12" s="1"/>
  <c r="H140" i="12"/>
  <c r="J140" i="12" s="1"/>
  <c r="L140" i="12" s="1"/>
  <c r="AF140" i="12"/>
  <c r="G182" i="12"/>
  <c r="I182" i="12" s="1"/>
  <c r="K182" i="12" s="1"/>
  <c r="M182" i="12" s="1"/>
  <c r="AE182" i="12"/>
  <c r="AI130" i="12"/>
  <c r="AJ118" i="12"/>
  <c r="AH223" i="12"/>
  <c r="AK153" i="12"/>
  <c r="AJ221" i="12"/>
  <c r="G141" i="12"/>
  <c r="I141" i="12" s="1"/>
  <c r="K141" i="12" s="1"/>
  <c r="M141" i="12" s="1"/>
  <c r="AE141" i="12"/>
  <c r="AH140" i="12"/>
  <c r="AE195" i="12"/>
  <c r="G195" i="12"/>
  <c r="I195" i="12" s="1"/>
  <c r="K195" i="12" s="1"/>
  <c r="M195" i="12" s="1"/>
  <c r="AH51" i="12"/>
  <c r="AK143" i="12"/>
  <c r="M143" i="12"/>
  <c r="G212" i="12"/>
  <c r="I212" i="12" s="1"/>
  <c r="K212" i="12" s="1"/>
  <c r="M212" i="12" s="1"/>
  <c r="AE212" i="12"/>
  <c r="AF221" i="12"/>
  <c r="H221" i="12"/>
  <c r="J221" i="12" s="1"/>
  <c r="L221" i="12" s="1"/>
  <c r="AK222" i="12"/>
  <c r="AK197" i="12"/>
  <c r="G48" i="12"/>
  <c r="I48" i="12" s="1"/>
  <c r="K48" i="12" s="1"/>
  <c r="M48" i="12" s="1"/>
  <c r="AE48" i="12"/>
  <c r="AG164" i="12"/>
  <c r="H154" i="12"/>
  <c r="J154" i="12" s="1"/>
  <c r="L154" i="12" s="1"/>
  <c r="AF154" i="12"/>
  <c r="AH152" i="12"/>
  <c r="AG110" i="12"/>
  <c r="AH47" i="12"/>
  <c r="AI116" i="12"/>
  <c r="AG152" i="12"/>
  <c r="G63" i="12"/>
  <c r="I63" i="12" s="1"/>
  <c r="K63" i="12" s="1"/>
  <c r="M63" i="12" s="1"/>
  <c r="AE63" i="12"/>
  <c r="H29" i="12"/>
  <c r="J29" i="12" s="1"/>
  <c r="L29" i="12" s="1"/>
  <c r="AF29" i="12"/>
  <c r="AE223" i="12"/>
  <c r="G223" i="12"/>
  <c r="I223" i="12" s="1"/>
  <c r="K223" i="12" s="1"/>
  <c r="M223" i="12" s="1"/>
  <c r="AI122" i="12"/>
  <c r="AI141" i="12"/>
  <c r="AJ168" i="12"/>
  <c r="AH29" i="12"/>
  <c r="AG159" i="12"/>
  <c r="AJ142" i="12"/>
  <c r="AI153" i="12"/>
  <c r="AH118" i="12"/>
  <c r="G183" i="12"/>
  <c r="I183" i="12" s="1"/>
  <c r="K183" i="12" s="1"/>
  <c r="M183" i="12" s="1"/>
  <c r="AE183" i="12"/>
  <c r="G177" i="12"/>
  <c r="I177" i="12" s="1"/>
  <c r="K177" i="12" s="1"/>
  <c r="M177" i="12" s="1"/>
  <c r="AE177" i="12"/>
  <c r="AI219" i="12"/>
  <c r="AG55" i="12"/>
  <c r="AI150" i="12"/>
  <c r="AG205" i="12"/>
  <c r="AI139" i="12"/>
  <c r="H51" i="12"/>
  <c r="J51" i="12" s="1"/>
  <c r="L51" i="12" s="1"/>
  <c r="AF51" i="12"/>
  <c r="AG173" i="12"/>
  <c r="AH105" i="12"/>
  <c r="AI197" i="12"/>
  <c r="AI160" i="12"/>
  <c r="AH122" i="12"/>
  <c r="AK10" i="12"/>
  <c r="M10" i="12"/>
  <c r="AI186" i="12"/>
  <c r="AI48" i="12"/>
  <c r="AJ51" i="12"/>
  <c r="AJ210" i="12"/>
  <c r="AE110" i="12"/>
  <c r="G110" i="12"/>
  <c r="I110" i="12" s="1"/>
  <c r="K110" i="12" s="1"/>
  <c r="M110" i="12" s="1"/>
  <c r="AK52" i="12"/>
  <c r="AG107" i="12"/>
  <c r="AE11" i="12"/>
  <c r="G11" i="12"/>
  <c r="I11" i="12" s="1"/>
  <c r="K11" i="12" s="1"/>
  <c r="M11" i="12" s="1"/>
  <c r="AI221" i="12"/>
  <c r="AH163" i="12"/>
  <c r="AF226" i="12"/>
  <c r="H226" i="12"/>
  <c r="J226" i="12" s="1"/>
  <c r="L226" i="12" s="1"/>
  <c r="G32" i="12"/>
  <c r="I32" i="12" s="1"/>
  <c r="K32" i="12" s="1"/>
  <c r="M32" i="12" s="1"/>
  <c r="AE32" i="12"/>
  <c r="AK126" i="12"/>
  <c r="AJ149" i="12"/>
  <c r="G134" i="12"/>
  <c r="I134" i="12" s="1"/>
  <c r="K134" i="12" s="1"/>
  <c r="M134" i="12" s="1"/>
  <c r="AE134" i="12"/>
  <c r="H129" i="12"/>
  <c r="J129" i="12" s="1"/>
  <c r="L129" i="12" s="1"/>
  <c r="AF129" i="12"/>
  <c r="AG52" i="12"/>
  <c r="AI60" i="12"/>
  <c r="AG216" i="12"/>
  <c r="G58" i="12"/>
  <c r="I58" i="12" s="1"/>
  <c r="K58" i="12" s="1"/>
  <c r="M58" i="12" s="1"/>
  <c r="AE58" i="12"/>
  <c r="AJ181" i="12"/>
  <c r="AF159" i="12"/>
  <c r="H159" i="12"/>
  <c r="J159" i="12" s="1"/>
  <c r="L159" i="12" s="1"/>
  <c r="AE138" i="12"/>
  <c r="G138" i="12"/>
  <c r="I138" i="12" s="1"/>
  <c r="K138" i="12" s="1"/>
  <c r="M138" i="12" s="1"/>
  <c r="AI123" i="12"/>
  <c r="AI214" i="12"/>
  <c r="AJ183" i="12"/>
  <c r="AE157" i="12"/>
  <c r="G157" i="12"/>
  <c r="I157" i="12" s="1"/>
  <c r="K157" i="12" s="1"/>
  <c r="M157" i="12" s="1"/>
  <c r="AG30" i="12"/>
  <c r="AH107" i="12"/>
  <c r="AE129" i="12"/>
  <c r="G129" i="12"/>
  <c r="I129" i="12" s="1"/>
  <c r="K129" i="12" s="1"/>
  <c r="M129" i="12" s="1"/>
  <c r="AI163" i="12"/>
  <c r="AE128" i="12"/>
  <c r="G128" i="12"/>
  <c r="I128" i="12" s="1"/>
  <c r="K128" i="12" s="1"/>
  <c r="M128" i="12" s="1"/>
  <c r="H174" i="12"/>
  <c r="J174" i="12" s="1"/>
  <c r="L174" i="12" s="1"/>
  <c r="AF174" i="12"/>
  <c r="AH132" i="12"/>
  <c r="H138" i="12"/>
  <c r="J138" i="12" s="1"/>
  <c r="L138" i="12" s="1"/>
  <c r="AF138" i="12"/>
  <c r="AH124" i="12"/>
  <c r="H191" i="12"/>
  <c r="J191" i="12" s="1"/>
  <c r="L191" i="12" s="1"/>
  <c r="AF191" i="12"/>
  <c r="AJ28" i="12"/>
  <c r="AH42" i="12"/>
  <c r="G118" i="12"/>
  <c r="I118" i="12" s="1"/>
  <c r="K118" i="12" s="1"/>
  <c r="M118" i="12" s="1"/>
  <c r="AE118" i="12"/>
  <c r="AI138" i="12"/>
  <c r="AI158" i="12"/>
  <c r="H163" i="12"/>
  <c r="J163" i="12" s="1"/>
  <c r="L163" i="12" s="1"/>
  <c r="AF163" i="12"/>
  <c r="W52" i="14" a="1"/>
  <c r="Y164" i="14" a="1"/>
  <c r="X142" i="14" a="1"/>
  <c r="Y233" i="14" a="1"/>
  <c r="X233" i="14" a="1"/>
  <c r="Y73" i="14" a="1"/>
  <c r="Z149" i="14" a="1"/>
  <c r="W62" i="14" a="1"/>
  <c r="U30" i="14" a="1"/>
  <c r="X58" i="14" a="1"/>
  <c r="Z94" i="14" a="1"/>
  <c r="V52" i="14" a="1"/>
  <c r="U179" i="14" a="1"/>
  <c r="Z73" i="14" a="1"/>
  <c r="Y90" i="14" a="1"/>
  <c r="X189" i="14" a="1"/>
  <c r="Y189" i="14" a="1"/>
  <c r="T30" i="14" a="1"/>
  <c r="W58" i="14" a="1"/>
  <c r="W58" i="14" l="1"/>
  <c r="AH58" i="14" s="1"/>
  <c r="T30" i="14"/>
  <c r="Y189" i="14"/>
  <c r="AJ189" i="14" s="1"/>
  <c r="X189" i="14"/>
  <c r="AI189" i="14" s="1"/>
  <c r="Y90" i="14"/>
  <c r="Z73" i="14"/>
  <c r="U179" i="14"/>
  <c r="V52" i="14"/>
  <c r="AG52" i="14" s="1"/>
  <c r="Z94" i="14"/>
  <c r="X58" i="14"/>
  <c r="AI58" i="14" s="1"/>
  <c r="U30" i="14"/>
  <c r="W62" i="14"/>
  <c r="Z149" i="14"/>
  <c r="Y73" i="14"/>
  <c r="X233" i="14"/>
  <c r="AI233" i="14" s="1"/>
  <c r="Y233" i="14"/>
  <c r="AJ233" i="14" s="1"/>
  <c r="X142" i="14"/>
  <c r="AI142" i="14" s="1"/>
  <c r="Y164" i="14"/>
  <c r="W52" i="14"/>
  <c r="AH52" i="14" s="1"/>
  <c r="H224" i="13"/>
  <c r="AF224" i="13"/>
  <c r="G117" i="13"/>
  <c r="AE117" i="13"/>
  <c r="G161" i="13"/>
  <c r="AE161" i="13"/>
  <c r="AF53" i="13"/>
  <c r="H53" i="13"/>
  <c r="H108" i="13"/>
  <c r="AF108" i="13"/>
  <c r="G167" i="13"/>
  <c r="AE167" i="13"/>
  <c r="AF47" i="13"/>
  <c r="H47" i="13"/>
  <c r="AE146" i="13"/>
  <c r="G146" i="13"/>
  <c r="AE157" i="13"/>
  <c r="G157" i="13"/>
  <c r="G136" i="13"/>
  <c r="AE136" i="13"/>
  <c r="AF223" i="13"/>
  <c r="H223" i="13"/>
  <c r="G132" i="13"/>
  <c r="AE132" i="13"/>
  <c r="AF129" i="13"/>
  <c r="H129" i="13"/>
  <c r="H18" i="13"/>
  <c r="AF18" i="13"/>
  <c r="G195" i="13"/>
  <c r="AE195" i="13"/>
  <c r="G185" i="13"/>
  <c r="AE185" i="13"/>
  <c r="AF40" i="13"/>
  <c r="H40" i="13"/>
  <c r="G174" i="13"/>
  <c r="AE174" i="13"/>
  <c r="AF39" i="13"/>
  <c r="H39" i="13"/>
  <c r="AF196" i="13"/>
  <c r="H196" i="13"/>
  <c r="AF140" i="13"/>
  <c r="H140" i="13"/>
  <c r="AE120" i="13"/>
  <c r="G120" i="13"/>
  <c r="AF231" i="13"/>
  <c r="H231" i="13"/>
  <c r="AF100" i="13"/>
  <c r="H100" i="13"/>
  <c r="G154" i="13"/>
  <c r="AE154" i="13"/>
  <c r="AE42" i="13"/>
  <c r="G42" i="13"/>
  <c r="H146" i="13"/>
  <c r="AF146" i="13"/>
  <c r="G149" i="13"/>
  <c r="AE149" i="13"/>
  <c r="H106" i="13"/>
  <c r="AF106" i="13"/>
  <c r="AE189" i="13"/>
  <c r="G189" i="13"/>
  <c r="H52" i="14"/>
  <c r="J52" i="14" s="1"/>
  <c r="AF52" i="14"/>
  <c r="H54" i="13"/>
  <c r="AF54" i="13"/>
  <c r="I142" i="14"/>
  <c r="K142" i="14" s="1"/>
  <c r="AF160" i="13"/>
  <c r="H160" i="13"/>
  <c r="AE226" i="13"/>
  <c r="G226" i="13"/>
  <c r="G211" i="13"/>
  <c r="AE211" i="13"/>
  <c r="AF49" i="13"/>
  <c r="H49" i="13"/>
  <c r="G179" i="13"/>
  <c r="AE179" i="13"/>
  <c r="G229" i="13"/>
  <c r="AE229" i="13"/>
  <c r="AK87" i="13"/>
  <c r="M87" i="13"/>
  <c r="AE181" i="13"/>
  <c r="G181" i="13"/>
  <c r="G225" i="13"/>
  <c r="AE225" i="13"/>
  <c r="G107" i="13"/>
  <c r="AE107" i="13"/>
  <c r="H185" i="13"/>
  <c r="AF185" i="13"/>
  <c r="AE48" i="13"/>
  <c r="G48" i="13"/>
  <c r="AF26" i="13"/>
  <c r="H26" i="13"/>
  <c r="H59" i="13"/>
  <c r="AF59" i="13"/>
  <c r="AE38" i="13"/>
  <c r="G38" i="13"/>
  <c r="AE215" i="13"/>
  <c r="G215" i="13"/>
  <c r="AF220" i="13"/>
  <c r="H220" i="13"/>
  <c r="H159" i="13"/>
  <c r="AF159" i="13"/>
  <c r="L58" i="13"/>
  <c r="AF43" i="13"/>
  <c r="H43" i="13"/>
  <c r="AF136" i="13"/>
  <c r="H136" i="13"/>
  <c r="AE103" i="13"/>
  <c r="G103" i="13"/>
  <c r="AF27" i="13"/>
  <c r="H27" i="13"/>
  <c r="AF144" i="13"/>
  <c r="H144" i="13"/>
  <c r="G205" i="13"/>
  <c r="AE205" i="13"/>
  <c r="G172" i="13"/>
  <c r="AE172" i="13"/>
  <c r="AF177" i="13"/>
  <c r="H177" i="13"/>
  <c r="G105" i="13"/>
  <c r="I105" i="13" s="1"/>
  <c r="K105" i="13" s="1"/>
  <c r="M105" i="13" s="1"/>
  <c r="AE105" i="13"/>
  <c r="AE29" i="13"/>
  <c r="G29" i="13"/>
  <c r="AF218" i="13"/>
  <c r="H218" i="13"/>
  <c r="H55" i="13"/>
  <c r="AF55" i="13"/>
  <c r="J57" i="13"/>
  <c r="AH57" i="13"/>
  <c r="AF194" i="13"/>
  <c r="H194" i="13"/>
  <c r="H173" i="13"/>
  <c r="AF173" i="13"/>
  <c r="AF171" i="13"/>
  <c r="H171" i="13"/>
  <c r="AF38" i="13"/>
  <c r="H38" i="13"/>
  <c r="AF128" i="13"/>
  <c r="H128" i="13"/>
  <c r="H116" i="13"/>
  <c r="AF116" i="13"/>
  <c r="AG58" i="14"/>
  <c r="I58" i="14"/>
  <c r="K58" i="14" s="1"/>
  <c r="AE45" i="13"/>
  <c r="G45" i="13"/>
  <c r="H120" i="13"/>
  <c r="AF120" i="13"/>
  <c r="AF132" i="13"/>
  <c r="H132" i="13"/>
  <c r="AE200" i="13"/>
  <c r="G200" i="13"/>
  <c r="G43" i="13"/>
  <c r="AE43" i="13"/>
  <c r="AF58" i="14"/>
  <c r="H58" i="14"/>
  <c r="J58" i="14" s="1"/>
  <c r="G187" i="13"/>
  <c r="AE187" i="13"/>
  <c r="I233" i="14"/>
  <c r="K233" i="14" s="1"/>
  <c r="I30" i="13"/>
  <c r="G54" i="13"/>
  <c r="AE54" i="13"/>
  <c r="G59" i="13"/>
  <c r="AE59" i="13"/>
  <c r="H187" i="13"/>
  <c r="AF187" i="13"/>
  <c r="G19" i="13"/>
  <c r="AE19" i="13"/>
  <c r="H211" i="13"/>
  <c r="AF211" i="13"/>
  <c r="AE49" i="13"/>
  <c r="G49" i="13"/>
  <c r="AE129" i="13"/>
  <c r="G129" i="13"/>
  <c r="AE152" i="13"/>
  <c r="G152" i="13"/>
  <c r="H172" i="13"/>
  <c r="AF172" i="13"/>
  <c r="H181" i="13"/>
  <c r="AF181" i="13"/>
  <c r="G18" i="13"/>
  <c r="AE18" i="13"/>
  <c r="G138" i="13"/>
  <c r="AE138" i="13"/>
  <c r="G209" i="13"/>
  <c r="AE209" i="13"/>
  <c r="AE40" i="13"/>
  <c r="G40" i="13"/>
  <c r="H111" i="13"/>
  <c r="AF111" i="13"/>
  <c r="G224" i="13"/>
  <c r="AE224" i="13"/>
  <c r="AF205" i="13"/>
  <c r="H205" i="13"/>
  <c r="H226" i="13"/>
  <c r="AF226" i="13"/>
  <c r="AF135" i="13"/>
  <c r="H135" i="13"/>
  <c r="G131" i="13"/>
  <c r="AE131" i="13"/>
  <c r="AF110" i="13"/>
  <c r="H110" i="13"/>
  <c r="M188" i="13"/>
  <c r="J178" i="13"/>
  <c r="AF175" i="13"/>
  <c r="H175" i="13"/>
  <c r="G193" i="13"/>
  <c r="AE193" i="13"/>
  <c r="G223" i="13"/>
  <c r="AE223" i="13"/>
  <c r="AE190" i="13"/>
  <c r="G190" i="13"/>
  <c r="AE115" i="13"/>
  <c r="G115" i="13"/>
  <c r="H203" i="13"/>
  <c r="AF203" i="13"/>
  <c r="H182" i="13"/>
  <c r="AF182" i="13"/>
  <c r="AF209" i="13"/>
  <c r="H209" i="13"/>
  <c r="AF174" i="13"/>
  <c r="H174" i="13"/>
  <c r="H117" i="13"/>
  <c r="AF117" i="13"/>
  <c r="AF152" i="13"/>
  <c r="H152" i="13"/>
  <c r="AE24" i="13"/>
  <c r="G24" i="13"/>
  <c r="G27" i="13"/>
  <c r="AE27" i="13"/>
  <c r="H14" i="13"/>
  <c r="AF14" i="13"/>
  <c r="H161" i="13"/>
  <c r="AF161" i="13"/>
  <c r="H204" i="13"/>
  <c r="AF204" i="13"/>
  <c r="K52" i="13"/>
  <c r="H215" i="13"/>
  <c r="AF215" i="13"/>
  <c r="G231" i="13"/>
  <c r="AE231" i="13"/>
  <c r="H28" i="13"/>
  <c r="AF28" i="13"/>
  <c r="AF138" i="13"/>
  <c r="H138" i="13"/>
  <c r="AF184" i="13"/>
  <c r="H184" i="13"/>
  <c r="L87" i="13"/>
  <c r="AJ87" i="13"/>
  <c r="H31" i="13"/>
  <c r="AF31" i="13"/>
  <c r="G135" i="13"/>
  <c r="AE135" i="13"/>
  <c r="L94" i="13"/>
  <c r="AJ94" i="13"/>
  <c r="L141" i="13"/>
  <c r="L189" i="14"/>
  <c r="AE123" i="13"/>
  <c r="G123" i="13"/>
  <c r="G178" i="13"/>
  <c r="AE178" i="13"/>
  <c r="AE137" i="13"/>
  <c r="G137" i="13"/>
  <c r="AE218" i="13"/>
  <c r="G218" i="13"/>
  <c r="G142" i="13"/>
  <c r="AE142" i="13"/>
  <c r="G111" i="13"/>
  <c r="AE111" i="13"/>
  <c r="AF198" i="13"/>
  <c r="H198" i="13"/>
  <c r="K57" i="13"/>
  <c r="AI57" i="13"/>
  <c r="H149" i="13"/>
  <c r="AF149" i="13"/>
  <c r="AE147" i="13"/>
  <c r="G147" i="13"/>
  <c r="G114" i="13"/>
  <c r="AE114" i="13"/>
  <c r="L233" i="14"/>
  <c r="G44" i="13"/>
  <c r="AE44" i="13"/>
  <c r="G184" i="13"/>
  <c r="AE184" i="13"/>
  <c r="AE56" i="13"/>
  <c r="G56" i="13"/>
  <c r="M58" i="13"/>
  <c r="J30" i="13"/>
  <c r="G182" i="13"/>
  <c r="AE182" i="13"/>
  <c r="AE139" i="13"/>
  <c r="G139" i="13"/>
  <c r="G173" i="13"/>
  <c r="AE173" i="13"/>
  <c r="H142" i="13"/>
  <c r="AF142" i="13"/>
  <c r="AF190" i="13"/>
  <c r="H190" i="13"/>
  <c r="G108" i="13"/>
  <c r="AE108" i="13"/>
  <c r="G39" i="13"/>
  <c r="AE39" i="13"/>
  <c r="AF115" i="13"/>
  <c r="H115" i="13"/>
  <c r="AE47" i="13"/>
  <c r="G47" i="13"/>
  <c r="G198" i="13"/>
  <c r="AE198" i="13"/>
  <c r="H45" i="13"/>
  <c r="AF45" i="13"/>
  <c r="H155" i="13"/>
  <c r="AF155" i="13"/>
  <c r="H19" i="13"/>
  <c r="AF19" i="13"/>
  <c r="AE98" i="13"/>
  <c r="G98" i="13"/>
  <c r="AF126" i="13"/>
  <c r="H126" i="13"/>
  <c r="AE51" i="13"/>
  <c r="G51" i="13"/>
  <c r="H200" i="13"/>
  <c r="AF200" i="13"/>
  <c r="G213" i="13"/>
  <c r="AE213" i="13"/>
  <c r="AF157" i="13"/>
  <c r="H157" i="13"/>
  <c r="L62" i="13"/>
  <c r="G124" i="13"/>
  <c r="AE124" i="13"/>
  <c r="AF124" i="13"/>
  <c r="H124" i="13"/>
  <c r="M10" i="13"/>
  <c r="AK10" i="13"/>
  <c r="H103" i="13"/>
  <c r="AF103" i="13"/>
  <c r="AE219" i="13"/>
  <c r="G219" i="13"/>
  <c r="AE177" i="13"/>
  <c r="G177" i="13"/>
  <c r="AE128" i="13"/>
  <c r="G128" i="13"/>
  <c r="AE165" i="13"/>
  <c r="G165" i="13"/>
  <c r="G106" i="13"/>
  <c r="AE106" i="13"/>
  <c r="AE220" i="13"/>
  <c r="G220" i="13"/>
  <c r="AF225" i="13"/>
  <c r="H225" i="13"/>
  <c r="AJ191" i="13"/>
  <c r="L191" i="13"/>
  <c r="H195" i="13"/>
  <c r="AF195" i="13"/>
  <c r="H44" i="13"/>
  <c r="AF44" i="13"/>
  <c r="H51" i="13"/>
  <c r="AF51" i="13"/>
  <c r="AF24" i="13"/>
  <c r="H24" i="13"/>
  <c r="H167" i="13"/>
  <c r="AF167" i="13"/>
  <c r="M232" i="13"/>
  <c r="G130" i="13"/>
  <c r="AE130" i="13"/>
  <c r="H219" i="13"/>
  <c r="AF219" i="13"/>
  <c r="H105" i="13"/>
  <c r="J105" i="13" s="1"/>
  <c r="L105" i="13" s="1"/>
  <c r="AF105" i="13"/>
  <c r="H98" i="13"/>
  <c r="AF98" i="13"/>
  <c r="AF137" i="13"/>
  <c r="H137" i="13"/>
  <c r="H147" i="13"/>
  <c r="AF147" i="13"/>
  <c r="G52" i="14"/>
  <c r="I52" i="14" s="1"/>
  <c r="AE52" i="14"/>
  <c r="AF107" i="13"/>
  <c r="H107" i="13"/>
  <c r="G100" i="13"/>
  <c r="AE100" i="13"/>
  <c r="AE155" i="13"/>
  <c r="G155" i="13"/>
  <c r="G55" i="13"/>
  <c r="AE55" i="13"/>
  <c r="AK191" i="13"/>
  <c r="M191" i="13"/>
  <c r="G28" i="13"/>
  <c r="AE28" i="13"/>
  <c r="AE110" i="13"/>
  <c r="G110" i="13"/>
  <c r="AF123" i="13"/>
  <c r="H123" i="13"/>
  <c r="AF158" i="13"/>
  <c r="H158" i="13"/>
  <c r="AF166" i="13"/>
  <c r="H166" i="13"/>
  <c r="H154" i="13"/>
  <c r="AF154" i="13"/>
  <c r="AE212" i="13"/>
  <c r="G212" i="13"/>
  <c r="AF48" i="13"/>
  <c r="H48" i="13"/>
  <c r="AJ64" i="13"/>
  <c r="L64" i="13"/>
  <c r="AF165" i="13"/>
  <c r="H165" i="13"/>
  <c r="AE126" i="13"/>
  <c r="G126" i="13"/>
  <c r="G204" i="13"/>
  <c r="AE204" i="13"/>
  <c r="AE26" i="13"/>
  <c r="G26" i="13"/>
  <c r="AE194" i="13"/>
  <c r="G194" i="13"/>
  <c r="G31" i="13"/>
  <c r="AE31" i="13"/>
  <c r="AF56" i="13"/>
  <c r="H56" i="13"/>
  <c r="G144" i="13"/>
  <c r="AE144" i="13"/>
  <c r="AF193" i="13"/>
  <c r="H193" i="13"/>
  <c r="AE171" i="13"/>
  <c r="G171" i="13"/>
  <c r="G196" i="13"/>
  <c r="AE196" i="13"/>
  <c r="AE160" i="13"/>
  <c r="G160" i="13"/>
  <c r="G53" i="13"/>
  <c r="AE53" i="13"/>
  <c r="H229" i="13"/>
  <c r="AF229" i="13"/>
  <c r="G116" i="13"/>
  <c r="AE116" i="13"/>
  <c r="G203" i="13"/>
  <c r="AE203" i="13"/>
  <c r="G166" i="13"/>
  <c r="AE166" i="13"/>
  <c r="M141" i="13"/>
  <c r="L52" i="13"/>
  <c r="G158" i="13"/>
  <c r="AE158" i="13"/>
  <c r="AF179" i="13"/>
  <c r="H179" i="13"/>
  <c r="H189" i="13"/>
  <c r="AF189" i="13"/>
  <c r="AK64" i="13"/>
  <c r="M64" i="13"/>
  <c r="AF213" i="13"/>
  <c r="H213" i="13"/>
  <c r="H139" i="13"/>
  <c r="AF139" i="13"/>
  <c r="H131" i="13"/>
  <c r="AF131" i="13"/>
  <c r="AF130" i="13"/>
  <c r="H130" i="13"/>
  <c r="AE140" i="13"/>
  <c r="G140" i="13"/>
  <c r="H42" i="13"/>
  <c r="AF42" i="13"/>
  <c r="G159" i="13"/>
  <c r="AE159" i="13"/>
  <c r="AE175" i="13"/>
  <c r="G175" i="13"/>
  <c r="AJ93" i="13"/>
  <c r="L93" i="13"/>
  <c r="M93" i="13"/>
  <c r="AK93" i="13"/>
  <c r="AF212" i="13"/>
  <c r="H212" i="13"/>
  <c r="H114" i="13"/>
  <c r="AF114" i="13"/>
  <c r="H29" i="13"/>
  <c r="AF29" i="13"/>
  <c r="AE14" i="13"/>
  <c r="G14" i="13"/>
  <c r="U39" i="14" a="1"/>
  <c r="T42" i="14" a="1"/>
  <c r="T103" i="14" a="1"/>
  <c r="T29" i="14" a="1"/>
  <c r="U38" i="14" a="1"/>
  <c r="T201" i="14" a="1"/>
  <c r="U206" i="14" a="1"/>
  <c r="U175" i="14" a="1"/>
  <c r="U31" i="14" a="1"/>
  <c r="T114" i="14" a="1"/>
  <c r="T140" i="14" a="1"/>
  <c r="T47" i="14" a="1"/>
  <c r="T51" i="14" a="1"/>
  <c r="T221" i="14" a="1"/>
  <c r="U230" i="14" a="1"/>
  <c r="U190" i="14" a="1"/>
  <c r="U42" i="14" a="1"/>
  <c r="U29" i="14" a="1"/>
  <c r="U27" i="14" a="1"/>
  <c r="T143" i="14" a="1"/>
  <c r="U226" i="14" a="1"/>
  <c r="T116" i="14" a="1"/>
  <c r="T160" i="14" a="1"/>
  <c r="U18" i="14" a="1"/>
  <c r="T44" i="14" a="1"/>
  <c r="U45" i="14" a="1"/>
  <c r="U166" i="14" a="1"/>
  <c r="Z64" i="14" a="1"/>
  <c r="U148" i="14" a="1"/>
  <c r="U108" i="14" a="1"/>
  <c r="U168" i="14" a="1"/>
  <c r="T168" i="14" a="1"/>
  <c r="U147" i="14" a="1"/>
  <c r="U161" i="14" a="1"/>
  <c r="T182" i="14" a="1"/>
  <c r="T38" i="14" a="1"/>
  <c r="T43" i="14" a="1"/>
  <c r="T19" i="14" a="1"/>
  <c r="T18" i="14" a="1"/>
  <c r="U227" i="14" a="1"/>
  <c r="T224" i="14" a="1"/>
  <c r="U118" i="14" a="1"/>
  <c r="X52" i="14" a="1"/>
  <c r="T219" i="14" a="1"/>
  <c r="T174" i="14" a="1"/>
  <c r="T199" i="14" a="1"/>
  <c r="U201" i="14" a="1"/>
  <c r="U103" i="14" a="1"/>
  <c r="Z233" i="14" a="1"/>
  <c r="T110" i="14" a="1"/>
  <c r="Y64" i="14" a="1"/>
  <c r="U56" i="14" a="1"/>
  <c r="U216" i="14" a="1"/>
  <c r="T136" i="14" a="1"/>
  <c r="T131" i="14" a="1"/>
  <c r="T145" i="14" a="1"/>
  <c r="T227" i="14" a="1"/>
  <c r="T216" i="14" a="1"/>
  <c r="U55" i="14" a="1"/>
  <c r="U116" i="14" a="1"/>
  <c r="U212" i="14" a="1"/>
  <c r="T139" i="14" a="1"/>
  <c r="U143" i="14" a="1"/>
  <c r="T214" i="14" a="1"/>
  <c r="U124" i="14" a="1"/>
  <c r="U196" i="14" a="1"/>
  <c r="T127" i="14" a="1"/>
  <c r="U214" i="14" a="1"/>
  <c r="U114" i="14" a="1"/>
  <c r="U130" i="14" a="1"/>
  <c r="U197" i="14" a="1"/>
  <c r="T226" i="14" a="1"/>
  <c r="U219" i="14" a="1"/>
  <c r="U129" i="14" a="1"/>
  <c r="T150" i="14" a="1"/>
  <c r="U107" i="14" a="1"/>
  <c r="T14" i="14" a="1"/>
  <c r="U194" i="14" a="1"/>
  <c r="T141" i="14" a="1"/>
  <c r="U47" i="14" a="1"/>
  <c r="U141" i="14" a="1"/>
  <c r="T212" i="14" a="1"/>
  <c r="T107" i="14" a="1"/>
  <c r="U145" i="14" a="1"/>
  <c r="U136" i="14" a="1"/>
  <c r="T191" i="14" a="1"/>
  <c r="U153" i="14" a="1"/>
  <c r="T232" i="14" a="1"/>
  <c r="Y94" i="14" a="1"/>
  <c r="T111" i="14" a="1"/>
  <c r="T220" i="14" a="1"/>
  <c r="Y192" i="14" a="1"/>
  <c r="U220" i="14" a="1"/>
  <c r="T100" i="14" a="1"/>
  <c r="T204" i="14" a="1"/>
  <c r="U225" i="14" a="1"/>
  <c r="T196" i="14" a="1"/>
  <c r="U106" i="14" a="1"/>
  <c r="U221" i="14" a="1"/>
  <c r="T206" i="14" a="1"/>
  <c r="W57" i="14" a="1"/>
  <c r="T188" i="14" a="1"/>
  <c r="T210" i="14" a="1"/>
  <c r="T132" i="14" a="1"/>
  <c r="T185" i="14" a="1"/>
  <c r="U156" i="14" a="1"/>
  <c r="U159" i="14" a="1"/>
  <c r="T176" i="14" a="1"/>
  <c r="U205" i="14" a="1"/>
  <c r="T147" i="14" a="1"/>
  <c r="T121" i="14" a="1"/>
  <c r="U186" i="14" a="1"/>
  <c r="U160" i="14" a="1"/>
  <c r="T49" i="14" a="1"/>
  <c r="T115" i="14" a="1"/>
  <c r="T24" i="14" a="1"/>
  <c r="U28" i="14" a="1"/>
  <c r="Y142" i="14" a="1"/>
  <c r="U191" i="14" a="1"/>
  <c r="U158" i="14" a="1"/>
  <c r="T178" i="14" a="1"/>
  <c r="T205" i="14" a="1"/>
  <c r="T167" i="14" a="1"/>
  <c r="U140" i="14" a="1"/>
  <c r="W30" i="14" a="1"/>
  <c r="T175" i="14" a="1"/>
  <c r="T161" i="14" a="1"/>
  <c r="U59" i="14" a="1"/>
  <c r="U133" i="14" a="1"/>
  <c r="U176" i="14" a="1"/>
  <c r="U24" i="14" a="1"/>
  <c r="U188" i="14" a="1"/>
  <c r="T138" i="14" a="1"/>
  <c r="T118" i="14" a="1"/>
  <c r="T186" i="14" a="1"/>
  <c r="U49" i="14" a="1"/>
  <c r="T173" i="14" a="1"/>
  <c r="U204" i="14" a="1"/>
  <c r="T27" i="14" a="1"/>
  <c r="U199" i="14" a="1"/>
  <c r="T108" i="14" a="1"/>
  <c r="U19" i="14" a="1"/>
  <c r="Y62" i="14" a="1"/>
  <c r="U44" i="14" a="1"/>
  <c r="T156" i="14" a="1"/>
  <c r="U167" i="14" a="1"/>
  <c r="T172" i="14" a="1"/>
  <c r="Y93" i="14" a="1"/>
  <c r="U150" i="14" a="1"/>
  <c r="T155" i="14" a="1"/>
  <c r="U26" i="14" a="1"/>
  <c r="T225" i="14" a="1"/>
  <c r="U185" i="14" a="1"/>
  <c r="T183" i="14" a="1"/>
  <c r="T106" i="14" a="1"/>
  <c r="T195" i="14" a="1"/>
  <c r="U213" i="14" a="1"/>
  <c r="U224" i="14" a="1"/>
  <c r="U210" i="14" a="1"/>
  <c r="U127" i="14" a="1"/>
  <c r="T53" i="14" a="1"/>
  <c r="Z87" i="14" a="1"/>
  <c r="T194" i="14" a="1"/>
  <c r="T148" i="14" a="1"/>
  <c r="Z10" i="14" a="1"/>
  <c r="T158" i="14" a="1"/>
  <c r="U232" i="14" a="1"/>
  <c r="T190" i="14" a="1"/>
  <c r="T180" i="14" a="1"/>
  <c r="Y58" i="14" a="1"/>
  <c r="U195" i="14" a="1"/>
  <c r="T45" i="14" a="1"/>
  <c r="V30" i="14" a="1"/>
  <c r="T130" i="14" a="1"/>
  <c r="T40" i="14" a="1"/>
  <c r="U110" i="14" a="1"/>
  <c r="X57" i="14" a="1"/>
  <c r="T56" i="14" a="1"/>
  <c r="T129" i="14" a="1"/>
  <c r="U98" i="14" a="1"/>
  <c r="T55" i="14" a="1"/>
  <c r="U155" i="14" a="1"/>
  <c r="T197" i="14" a="1"/>
  <c r="Z142" i="14" a="1"/>
  <c r="U132" i="14" a="1"/>
  <c r="Z93" i="14" a="1"/>
  <c r="U100" i="14" a="1"/>
  <c r="T230" i="14" a="1"/>
  <c r="U178" i="14" a="1"/>
  <c r="T98" i="14" a="1"/>
  <c r="U54" i="14" a="1"/>
  <c r="T59" i="14" a="1"/>
  <c r="U173" i="14" a="1"/>
  <c r="U138" i="14" a="1"/>
  <c r="T213" i="14" a="1"/>
  <c r="U131" i="14" a="1"/>
  <c r="Y87" i="14" a="1"/>
  <c r="U125" i="14" a="1"/>
  <c r="T31" i="14" a="1"/>
  <c r="T133" i="14" a="1"/>
  <c r="T162" i="14" a="1"/>
  <c r="T137" i="14" a="1"/>
  <c r="T48" i="14" a="1"/>
  <c r="U174" i="14" a="1"/>
  <c r="U121" i="14" a="1"/>
  <c r="T54" i="14" a="1"/>
  <c r="U111" i="14" a="1"/>
  <c r="Z189" i="14" a="1"/>
  <c r="U183" i="14" a="1"/>
  <c r="U14" i="14" a="1"/>
  <c r="U139" i="14" a="1"/>
  <c r="T124" i="14" a="1"/>
  <c r="Z58" i="14" a="1"/>
  <c r="T39" i="14" a="1"/>
  <c r="T125" i="14" a="1"/>
  <c r="U51" i="14" a="1"/>
  <c r="T26" i="14" a="1"/>
  <c r="Y52" i="14" a="1"/>
  <c r="U40" i="14" a="1"/>
  <c r="U43" i="14" a="1"/>
  <c r="T153" i="14" a="1"/>
  <c r="W179" i="14" a="1"/>
  <c r="T179" i="14" a="1"/>
  <c r="T166" i="14" a="1"/>
  <c r="T159" i="14" a="1"/>
  <c r="U162" i="14" a="1"/>
  <c r="Z192" i="14" a="1"/>
  <c r="U53" i="14" a="1"/>
  <c r="U137" i="14" a="1"/>
  <c r="U172" i="14" a="1"/>
  <c r="U115" i="14" a="1"/>
  <c r="T28" i="14" a="1"/>
  <c r="U182" i="14" a="1"/>
  <c r="U48" i="14" a="1"/>
  <c r="U180" i="14" a="1"/>
  <c r="U180" i="14" l="1"/>
  <c r="U48" i="14"/>
  <c r="U182" i="14"/>
  <c r="T28" i="14"/>
  <c r="U115" i="14"/>
  <c r="U172" i="14"/>
  <c r="U137" i="14"/>
  <c r="U53" i="14"/>
  <c r="Z192" i="14"/>
  <c r="U162" i="14"/>
  <c r="T159" i="14"/>
  <c r="T166" i="14"/>
  <c r="T179" i="14"/>
  <c r="W179" i="14"/>
  <c r="AH179" i="14" s="1"/>
  <c r="T153" i="14"/>
  <c r="U43" i="14"/>
  <c r="U40" i="14"/>
  <c r="Y52" i="14"/>
  <c r="AJ52" i="14" s="1"/>
  <c r="T26" i="14"/>
  <c r="U51" i="14"/>
  <c r="T125" i="14"/>
  <c r="T39" i="14"/>
  <c r="Z58" i="14"/>
  <c r="AK58" i="14" s="1"/>
  <c r="T124" i="14"/>
  <c r="U139" i="14"/>
  <c r="U14" i="14"/>
  <c r="U183" i="14"/>
  <c r="Z189" i="14"/>
  <c r="AK189" i="14" s="1"/>
  <c r="U111" i="14"/>
  <c r="T54" i="14"/>
  <c r="U121" i="14"/>
  <c r="U174" i="14"/>
  <c r="T48" i="14"/>
  <c r="T137" i="14"/>
  <c r="T162" i="14"/>
  <c r="T133" i="14"/>
  <c r="T31" i="14"/>
  <c r="U125" i="14"/>
  <c r="Y87" i="14"/>
  <c r="U131" i="14"/>
  <c r="T213" i="14"/>
  <c r="U138" i="14"/>
  <c r="U173" i="14"/>
  <c r="T59" i="14"/>
  <c r="U54" i="14"/>
  <c r="T98" i="14"/>
  <c r="U178" i="14"/>
  <c r="T230" i="14"/>
  <c r="U100" i="14"/>
  <c r="Z93" i="14"/>
  <c r="U132" i="14"/>
  <c r="Z142" i="14"/>
  <c r="AK142" i="14" s="1"/>
  <c r="T197" i="14"/>
  <c r="U155" i="14"/>
  <c r="T55" i="14"/>
  <c r="U98" i="14"/>
  <c r="T129" i="14"/>
  <c r="T56" i="14"/>
  <c r="X57" i="14"/>
  <c r="U110" i="14"/>
  <c r="T40" i="14"/>
  <c r="T130" i="14"/>
  <c r="V30" i="14"/>
  <c r="AG30" i="14" s="1"/>
  <c r="T45" i="14"/>
  <c r="U195" i="14"/>
  <c r="Y58" i="14"/>
  <c r="AJ58" i="14" s="1"/>
  <c r="T180" i="14"/>
  <c r="T190" i="14"/>
  <c r="U232" i="14"/>
  <c r="T158" i="14"/>
  <c r="Z10" i="14"/>
  <c r="T148" i="14"/>
  <c r="T194" i="14"/>
  <c r="Z87" i="14"/>
  <c r="T53" i="14"/>
  <c r="U127" i="14"/>
  <c r="U210" i="14"/>
  <c r="U224" i="14"/>
  <c r="U213" i="14"/>
  <c r="T195" i="14"/>
  <c r="T106" i="14"/>
  <c r="T183" i="14"/>
  <c r="U185" i="14"/>
  <c r="T225" i="14"/>
  <c r="U26" i="14"/>
  <c r="T155" i="14"/>
  <c r="U150" i="14"/>
  <c r="Y93" i="14"/>
  <c r="T172" i="14"/>
  <c r="U167" i="14"/>
  <c r="T156" i="14"/>
  <c r="U44" i="14"/>
  <c r="Y62" i="14"/>
  <c r="AJ62" i="14" s="1"/>
  <c r="U19" i="14"/>
  <c r="T108" i="14"/>
  <c r="U199" i="14"/>
  <c r="T27" i="14"/>
  <c r="U204" i="14"/>
  <c r="T173" i="14"/>
  <c r="U49" i="14"/>
  <c r="T186" i="14"/>
  <c r="T118" i="14"/>
  <c r="T138" i="14"/>
  <c r="U188" i="14"/>
  <c r="U24" i="14"/>
  <c r="U176" i="14"/>
  <c r="U133" i="14"/>
  <c r="U59" i="14"/>
  <c r="T161" i="14"/>
  <c r="T175" i="14"/>
  <c r="W30" i="14"/>
  <c r="AH30" i="14" s="1"/>
  <c r="U140" i="14"/>
  <c r="T167" i="14"/>
  <c r="T205" i="14"/>
  <c r="T178" i="14"/>
  <c r="U158" i="14"/>
  <c r="U191" i="14"/>
  <c r="Y142" i="14"/>
  <c r="U28" i="14"/>
  <c r="T24" i="14"/>
  <c r="T115" i="14"/>
  <c r="T49" i="14"/>
  <c r="U160" i="14"/>
  <c r="U186" i="14"/>
  <c r="T121" i="14"/>
  <c r="T147" i="14"/>
  <c r="U205" i="14"/>
  <c r="T176" i="14"/>
  <c r="U159" i="14"/>
  <c r="U156" i="14"/>
  <c r="T185" i="14"/>
  <c r="T132" i="14"/>
  <c r="T210" i="14"/>
  <c r="T188" i="14"/>
  <c r="W57" i="14"/>
  <c r="T206" i="14"/>
  <c r="U221" i="14"/>
  <c r="U106" i="14"/>
  <c r="T196" i="14"/>
  <c r="U225" i="14"/>
  <c r="T204" i="14"/>
  <c r="T100" i="14"/>
  <c r="U220" i="14"/>
  <c r="Y192" i="14"/>
  <c r="T220" i="14"/>
  <c r="T111" i="14"/>
  <c r="Y94" i="14"/>
  <c r="T232" i="14"/>
  <c r="U153" i="14"/>
  <c r="T191" i="14"/>
  <c r="U136" i="14"/>
  <c r="U145" i="14"/>
  <c r="T107" i="14"/>
  <c r="T212" i="14"/>
  <c r="U141" i="14"/>
  <c r="U47" i="14"/>
  <c r="T141" i="14"/>
  <c r="U194" i="14"/>
  <c r="T14" i="14"/>
  <c r="U107" i="14"/>
  <c r="T150" i="14"/>
  <c r="U129" i="14"/>
  <c r="U219" i="14"/>
  <c r="T226" i="14"/>
  <c r="U197" i="14"/>
  <c r="U130" i="14"/>
  <c r="U114" i="14"/>
  <c r="U214" i="14"/>
  <c r="T127" i="14"/>
  <c r="U196" i="14"/>
  <c r="U124" i="14"/>
  <c r="T214" i="14"/>
  <c r="U143" i="14"/>
  <c r="T139" i="14"/>
  <c r="U212" i="14"/>
  <c r="U116" i="14"/>
  <c r="U55" i="14"/>
  <c r="T216" i="14"/>
  <c r="T227" i="14"/>
  <c r="T145" i="14"/>
  <c r="T131" i="14"/>
  <c r="T136" i="14"/>
  <c r="U216" i="14"/>
  <c r="U56" i="14"/>
  <c r="Y64" i="14"/>
  <c r="T110" i="14"/>
  <c r="Z233" i="14"/>
  <c r="AK233" i="14" s="1"/>
  <c r="U103" i="14"/>
  <c r="U201" i="14"/>
  <c r="T199" i="14"/>
  <c r="T174" i="14"/>
  <c r="T219" i="14"/>
  <c r="X52" i="14"/>
  <c r="AI52" i="14" s="1"/>
  <c r="U118" i="14"/>
  <c r="T224" i="14"/>
  <c r="U227" i="14"/>
  <c r="T18" i="14"/>
  <c r="T19" i="14"/>
  <c r="T43" i="14"/>
  <c r="T38" i="14"/>
  <c r="T182" i="14"/>
  <c r="U161" i="14"/>
  <c r="U147" i="14"/>
  <c r="T168" i="14"/>
  <c r="U168" i="14"/>
  <c r="U108" i="14"/>
  <c r="U148" i="14"/>
  <c r="Z64" i="14"/>
  <c r="U166" i="14"/>
  <c r="U45" i="14"/>
  <c r="T44" i="14"/>
  <c r="U18" i="14"/>
  <c r="T160" i="14"/>
  <c r="T116" i="14"/>
  <c r="U226" i="14"/>
  <c r="T143" i="14"/>
  <c r="U27" i="14"/>
  <c r="U29" i="14"/>
  <c r="U42" i="14"/>
  <c r="U190" i="14"/>
  <c r="U230" i="14"/>
  <c r="T221" i="14"/>
  <c r="T51" i="14"/>
  <c r="T47" i="14"/>
  <c r="T140" i="14"/>
  <c r="T114" i="14"/>
  <c r="U31" i="14"/>
  <c r="U175" i="14"/>
  <c r="U206" i="14"/>
  <c r="T201" i="14"/>
  <c r="U38" i="14"/>
  <c r="T29" i="14"/>
  <c r="T103" i="14"/>
  <c r="T42" i="14"/>
  <c r="U39" i="14"/>
  <c r="J179" i="13"/>
  <c r="J48" i="13"/>
  <c r="J181" i="13"/>
  <c r="I28" i="13"/>
  <c r="J115" i="13"/>
  <c r="J171" i="13"/>
  <c r="J136" i="13"/>
  <c r="J53" i="13"/>
  <c r="J161" i="13"/>
  <c r="AH62" i="14"/>
  <c r="J62" i="14"/>
  <c r="I158" i="13"/>
  <c r="I165" i="13"/>
  <c r="I178" i="13"/>
  <c r="L178" i="13"/>
  <c r="I152" i="13"/>
  <c r="J43" i="13"/>
  <c r="J40" i="13"/>
  <c r="H30" i="14"/>
  <c r="AF30" i="14"/>
  <c r="I26" i="13"/>
  <c r="J51" i="13"/>
  <c r="I124" i="13"/>
  <c r="I39" i="13"/>
  <c r="I123" i="13"/>
  <c r="J138" i="13"/>
  <c r="J14" i="13"/>
  <c r="J182" i="13"/>
  <c r="J111" i="13"/>
  <c r="I54" i="13"/>
  <c r="J120" i="13"/>
  <c r="J173" i="13"/>
  <c r="I48" i="13"/>
  <c r="L52" i="14"/>
  <c r="I136" i="13"/>
  <c r="I161" i="13"/>
  <c r="I132" i="13"/>
  <c r="I31" i="13"/>
  <c r="J124" i="13"/>
  <c r="M149" i="14"/>
  <c r="AK149" i="14"/>
  <c r="J130" i="13"/>
  <c r="I212" i="13"/>
  <c r="J137" i="13"/>
  <c r="J172" i="13"/>
  <c r="I59" i="13"/>
  <c r="J54" i="13"/>
  <c r="I98" i="13"/>
  <c r="J177" i="13"/>
  <c r="I229" i="13"/>
  <c r="J100" i="13"/>
  <c r="J131" i="13"/>
  <c r="I196" i="13"/>
  <c r="J154" i="13"/>
  <c r="I55" i="13"/>
  <c r="J98" i="13"/>
  <c r="I128" i="13"/>
  <c r="K189" i="14"/>
  <c r="I56" i="13"/>
  <c r="M57" i="13"/>
  <c r="J110" i="13"/>
  <c r="I40" i="13"/>
  <c r="I129" i="13"/>
  <c r="K30" i="13"/>
  <c r="I45" i="13"/>
  <c r="J194" i="13"/>
  <c r="I179" i="13"/>
  <c r="I189" i="13"/>
  <c r="J231" i="13"/>
  <c r="I157" i="13"/>
  <c r="AK94" i="14"/>
  <c r="M94" i="14"/>
  <c r="I147" i="13"/>
  <c r="I193" i="13"/>
  <c r="I53" i="13"/>
  <c r="J126" i="13"/>
  <c r="J209" i="13"/>
  <c r="J223" i="13"/>
  <c r="J212" i="13"/>
  <c r="I194" i="13"/>
  <c r="I106" i="13"/>
  <c r="I182" i="13"/>
  <c r="J184" i="13"/>
  <c r="I224" i="13"/>
  <c r="J26" i="13"/>
  <c r="I154" i="13"/>
  <c r="J149" i="13"/>
  <c r="I171" i="13"/>
  <c r="J166" i="13"/>
  <c r="I155" i="13"/>
  <c r="J44" i="13"/>
  <c r="J19" i="13"/>
  <c r="I108" i="13"/>
  <c r="J198" i="13"/>
  <c r="I27" i="13"/>
  <c r="J203" i="13"/>
  <c r="M233" i="14"/>
  <c r="I172" i="13"/>
  <c r="J49" i="13"/>
  <c r="I185" i="13"/>
  <c r="I117" i="13"/>
  <c r="I137" i="13"/>
  <c r="J187" i="13"/>
  <c r="J24" i="13"/>
  <c r="J175" i="13"/>
  <c r="J132" i="13"/>
  <c r="J59" i="13"/>
  <c r="I160" i="13"/>
  <c r="I174" i="13"/>
  <c r="L30" i="13"/>
  <c r="J139" i="13"/>
  <c r="I166" i="13"/>
  <c r="I204" i="13"/>
  <c r="I177" i="13"/>
  <c r="J157" i="13"/>
  <c r="J190" i="13"/>
  <c r="J28" i="13"/>
  <c r="I24" i="13"/>
  <c r="I115" i="13"/>
  <c r="I49" i="13"/>
  <c r="J159" i="13"/>
  <c r="J185" i="13"/>
  <c r="I120" i="13"/>
  <c r="I146" i="13"/>
  <c r="AF179" i="14"/>
  <c r="H179" i="14"/>
  <c r="J179" i="14" s="1"/>
  <c r="J204" i="13"/>
  <c r="L73" i="14"/>
  <c r="AJ73" i="14"/>
  <c r="I175" i="13"/>
  <c r="J158" i="13"/>
  <c r="J155" i="13"/>
  <c r="I184" i="13"/>
  <c r="I131" i="13"/>
  <c r="I209" i="13"/>
  <c r="I187" i="13"/>
  <c r="L57" i="13"/>
  <c r="I205" i="13"/>
  <c r="J220" i="13"/>
  <c r="J106" i="13"/>
  <c r="I195" i="13"/>
  <c r="J224" i="13"/>
  <c r="M73" i="14"/>
  <c r="AK73" i="14"/>
  <c r="I203" i="13"/>
  <c r="I100" i="13"/>
  <c r="J219" i="13"/>
  <c r="I219" i="13"/>
  <c r="I111" i="13"/>
  <c r="I231" i="13"/>
  <c r="J152" i="13"/>
  <c r="I190" i="13"/>
  <c r="J135" i="13"/>
  <c r="L58" i="14"/>
  <c r="J144" i="13"/>
  <c r="I107" i="13"/>
  <c r="I211" i="13"/>
  <c r="J140" i="13"/>
  <c r="J47" i="13"/>
  <c r="L90" i="14"/>
  <c r="AJ90" i="14"/>
  <c r="I140" i="13"/>
  <c r="J193" i="13"/>
  <c r="I14" i="13"/>
  <c r="J107" i="13"/>
  <c r="I149" i="13"/>
  <c r="J128" i="13"/>
  <c r="J218" i="13"/>
  <c r="I225" i="13"/>
  <c r="J196" i="13"/>
  <c r="J129" i="13"/>
  <c r="J114" i="13"/>
  <c r="J213" i="13"/>
  <c r="I126" i="13"/>
  <c r="J195" i="13"/>
  <c r="J123" i="13"/>
  <c r="I213" i="13"/>
  <c r="J142" i="13"/>
  <c r="I138" i="13"/>
  <c r="J211" i="13"/>
  <c r="J116" i="13"/>
  <c r="J55" i="13"/>
  <c r="I215" i="13"/>
  <c r="I226" i="13"/>
  <c r="AJ164" i="14"/>
  <c r="L164" i="14"/>
  <c r="I144" i="13"/>
  <c r="I130" i="13"/>
  <c r="I135" i="13"/>
  <c r="J215" i="13"/>
  <c r="J56" i="13"/>
  <c r="I110" i="13"/>
  <c r="J103" i="13"/>
  <c r="J200" i="13"/>
  <c r="I198" i="13"/>
  <c r="I173" i="13"/>
  <c r="I218" i="13"/>
  <c r="M52" i="13"/>
  <c r="J117" i="13"/>
  <c r="I223" i="13"/>
  <c r="J226" i="13"/>
  <c r="I18" i="13"/>
  <c r="I19" i="13"/>
  <c r="I43" i="13"/>
  <c r="I38" i="13"/>
  <c r="I181" i="13"/>
  <c r="J160" i="13"/>
  <c r="J146" i="13"/>
  <c r="I167" i="13"/>
  <c r="AE30" i="14"/>
  <c r="G30" i="14"/>
  <c r="I30" i="14" s="1"/>
  <c r="J167" i="13"/>
  <c r="J108" i="13"/>
  <c r="J147" i="13"/>
  <c r="J165" i="13"/>
  <c r="J45" i="13"/>
  <c r="I44" i="13"/>
  <c r="J18" i="13"/>
  <c r="I159" i="13"/>
  <c r="I116" i="13"/>
  <c r="J225" i="13"/>
  <c r="I142" i="13"/>
  <c r="J27" i="13"/>
  <c r="J29" i="13"/>
  <c r="J42" i="13"/>
  <c r="J189" i="13"/>
  <c r="J229" i="13"/>
  <c r="I220" i="13"/>
  <c r="I51" i="13"/>
  <c r="I47" i="13"/>
  <c r="I139" i="13"/>
  <c r="I114" i="13"/>
  <c r="J31" i="13"/>
  <c r="J174" i="13"/>
  <c r="J205" i="13"/>
  <c r="I200" i="13"/>
  <c r="J38" i="13"/>
  <c r="I29" i="13"/>
  <c r="I103" i="13"/>
  <c r="I42" i="13"/>
  <c r="J39" i="13"/>
  <c r="V28" i="14" a="1"/>
  <c r="W40" i="14" a="1"/>
  <c r="W174" i="14" a="1"/>
  <c r="V59" i="14" a="1"/>
  <c r="Z57" i="14" a="1"/>
  <c r="V194" i="14" a="1"/>
  <c r="V172" i="14" a="1"/>
  <c r="V138" i="14" a="1"/>
  <c r="W191" i="14" a="1"/>
  <c r="V212" i="14" a="1"/>
  <c r="W130" i="14" a="1"/>
  <c r="V227" i="14" a="1"/>
  <c r="Z52" i="14" a="1"/>
  <c r="W168" i="14" a="1"/>
  <c r="W190" i="14" a="1"/>
  <c r="V103" i="14" a="1"/>
  <c r="W230" i="14" a="1"/>
  <c r="V150" i="14" a="1"/>
  <c r="V205" i="14" a="1"/>
  <c r="V226" i="14" a="1"/>
  <c r="V107" i="14" a="1"/>
  <c r="W115" i="14" a="1"/>
  <c r="V48" i="14" a="1"/>
  <c r="W54" i="14" a="1"/>
  <c r="W110" i="14" a="1"/>
  <c r="V53" i="14" a="1"/>
  <c r="W167" i="14" a="1"/>
  <c r="W188" i="14" a="1"/>
  <c r="W28" i="14" a="1"/>
  <c r="V176" i="14" a="1"/>
  <c r="W141" i="14" a="1"/>
  <c r="W118" i="14" a="1"/>
  <c r="W108" i="14" a="1"/>
  <c r="V42" i="14" a="1"/>
  <c r="V159" i="14" a="1"/>
  <c r="V167" i="14" a="1"/>
  <c r="W121" i="14" a="1"/>
  <c r="W172" i="14" a="1"/>
  <c r="V98" i="14" a="1"/>
  <c r="V40" i="14" a="1"/>
  <c r="W127" i="14" a="1"/>
  <c r="V156" i="14" a="1"/>
  <c r="W24" i="14" a="1"/>
  <c r="V24" i="14" a="1"/>
  <c r="W159" i="14" a="1"/>
  <c r="V204" i="14" a="1"/>
  <c r="W47" i="14" a="1"/>
  <c r="W114" i="14" a="1"/>
  <c r="V224" i="14" a="1"/>
  <c r="W148" i="14" a="1"/>
  <c r="W39" i="14" a="1"/>
  <c r="W196" i="14" a="1"/>
  <c r="V19" i="14" a="1"/>
  <c r="V47" i="14" a="1"/>
  <c r="V31" i="14" a="1"/>
  <c r="V161" i="14" a="1"/>
  <c r="V111" i="14" a="1"/>
  <c r="V43" i="14" a="1"/>
  <c r="V197" i="14" a="1"/>
  <c r="W186" i="14" a="1"/>
  <c r="W56" i="14" a="1"/>
  <c r="V183" i="14" a="1"/>
  <c r="Y57" i="14" a="1"/>
  <c r="V182" i="14" a="1"/>
  <c r="V147" i="14" a="1"/>
  <c r="V143" i="14" a="1"/>
  <c r="W27" i="14" a="1"/>
  <c r="V155" i="14" a="1"/>
  <c r="W145" i="14" a="1"/>
  <c r="W29" i="14" a="1"/>
  <c r="W173" i="14" a="1"/>
  <c r="W42" i="14" a="1"/>
  <c r="W137" i="14" a="1"/>
  <c r="V26" i="14" a="1"/>
  <c r="V137" i="14" a="1"/>
  <c r="W178" i="14" a="1"/>
  <c r="V130" i="14" a="1"/>
  <c r="W210" i="14" a="1"/>
  <c r="W44" i="14" a="1"/>
  <c r="W176" i="14" a="1"/>
  <c r="V115" i="14" a="1"/>
  <c r="W156" i="14" a="1"/>
  <c r="V100" i="14" a="1"/>
  <c r="W214" i="14" a="1"/>
  <c r="V145" i="14" a="1"/>
  <c r="W227" i="14" a="1"/>
  <c r="W166" i="14" a="1"/>
  <c r="V221" i="14" a="1"/>
  <c r="W53" i="14" a="1"/>
  <c r="W51" i="14" a="1"/>
  <c r="V162" i="14" a="1"/>
  <c r="V230" i="14" a="1"/>
  <c r="X30" i="14" a="1"/>
  <c r="W224" i="14" a="1"/>
  <c r="W19" i="14" a="1"/>
  <c r="W133" i="14" a="1"/>
  <c r="V49" i="14" a="1"/>
  <c r="V185" i="14" a="1"/>
  <c r="W220" i="14" a="1"/>
  <c r="V127" i="14" a="1"/>
  <c r="V131" i="14" a="1"/>
  <c r="V18" i="14" a="1"/>
  <c r="W45" i="14" a="1"/>
  <c r="V51" i="14" a="1"/>
  <c r="W162" i="14" a="1"/>
  <c r="V125" i="14" a="1"/>
  <c r="V133" i="14" a="1"/>
  <c r="W100" i="14" a="1"/>
  <c r="V45" i="14" a="1"/>
  <c r="W213" i="14" a="1"/>
  <c r="V108" i="14" a="1"/>
  <c r="W59" i="14" a="1"/>
  <c r="V132" i="14" a="1"/>
  <c r="V220" i="14" a="1"/>
  <c r="V141" i="14" a="1"/>
  <c r="V136" i="14" a="1"/>
  <c r="V44" i="14" a="1"/>
  <c r="V39" i="14" a="1"/>
  <c r="W132" i="14" a="1"/>
  <c r="W195" i="14" a="1"/>
  <c r="V195" i="14" a="1"/>
  <c r="W199" i="14" a="1"/>
  <c r="W160" i="14" a="1"/>
  <c r="V210" i="14" a="1"/>
  <c r="W194" i="14" a="1"/>
  <c r="W216" i="14" a="1"/>
  <c r="W18" i="14" a="1"/>
  <c r="V140" i="14" a="1"/>
  <c r="V180" i="14" a="1"/>
  <c r="V27" i="14" a="1"/>
  <c r="V175" i="14" a="1"/>
  <c r="V232" i="14" a="1"/>
  <c r="V214" i="14" a="1"/>
  <c r="V160" i="14" a="1"/>
  <c r="W139" i="14" a="1"/>
  <c r="W204" i="14" a="1"/>
  <c r="V121" i="14" a="1"/>
  <c r="W143" i="14" a="1"/>
  <c r="V116" i="14" a="1"/>
  <c r="V166" i="14" a="1"/>
  <c r="W232" i="14" a="1"/>
  <c r="V191" i="14" a="1"/>
  <c r="V179" i="14" a="1"/>
  <c r="W131" i="14" a="1"/>
  <c r="V158" i="14" a="1"/>
  <c r="V225" i="14" a="1"/>
  <c r="W136" i="14" a="1"/>
  <c r="W201" i="14" a="1"/>
  <c r="W180" i="14" a="1"/>
  <c r="V213" i="14" a="1"/>
  <c r="W26" i="14" a="1"/>
  <c r="W106" i="14" a="1"/>
  <c r="W116" i="14" a="1"/>
  <c r="V199" i="14" a="1"/>
  <c r="V168" i="14" a="1"/>
  <c r="V201" i="14" a="1"/>
  <c r="V153" i="14" a="1"/>
  <c r="V54" i="14" a="1"/>
  <c r="V178" i="14" a="1"/>
  <c r="W182" i="14" a="1"/>
  <c r="V56" i="14" a="1"/>
  <c r="V118" i="14" a="1"/>
  <c r="W225" i="14" a="1"/>
  <c r="V219" i="14" a="1"/>
  <c r="W125" i="14" a="1"/>
  <c r="W185" i="14" a="1"/>
  <c r="V129" i="14" a="1"/>
  <c r="W197" i="14" a="1"/>
  <c r="V29" i="14" a="1"/>
  <c r="W124" i="14" a="1"/>
  <c r="W107" i="14" a="1"/>
  <c r="W226" i="14" a="1"/>
  <c r="W129" i="14" a="1"/>
  <c r="W206" i="14" a="1"/>
  <c r="W111" i="14" a="1"/>
  <c r="V124" i="14" a="1"/>
  <c r="V106" i="14" a="1"/>
  <c r="V188" i="14" a="1"/>
  <c r="V14" i="14" a="1"/>
  <c r="V38" i="14" a="1"/>
  <c r="V114" i="14" a="1"/>
  <c r="W155" i="14" a="1"/>
  <c r="Y30" i="14" a="1"/>
  <c r="W153" i="14" a="1"/>
  <c r="V110" i="14" a="1"/>
  <c r="W31" i="14" a="1"/>
  <c r="W14" i="14" a="1"/>
  <c r="V55" i="14" a="1"/>
  <c r="W140" i="14" a="1"/>
  <c r="V206" i="14" a="1"/>
  <c r="W103" i="14" a="1"/>
  <c r="W161" i="14" a="1"/>
  <c r="W175" i="14" a="1"/>
  <c r="W183" i="14" a="1"/>
  <c r="W98" i="14" a="1"/>
  <c r="V173" i="14" a="1"/>
  <c r="W221" i="14" a="1"/>
  <c r="W147" i="14" a="1"/>
  <c r="Y179" i="14" a="1"/>
  <c r="W219" i="14" a="1"/>
  <c r="V186" i="14" a="1"/>
  <c r="V196" i="14" a="1"/>
  <c r="V174" i="14" a="1"/>
  <c r="W38" i="14" a="1"/>
  <c r="W43" i="14" a="1"/>
  <c r="V148" i="14" a="1"/>
  <c r="W158" i="14" a="1"/>
  <c r="V216" i="14" a="1"/>
  <c r="V190" i="14" a="1"/>
  <c r="V139" i="14" a="1"/>
  <c r="W212" i="14" a="1"/>
  <c r="W49" i="14" a="1"/>
  <c r="W138" i="14" a="1"/>
  <c r="W205" i="14" a="1"/>
  <c r="W150" i="14" a="1"/>
  <c r="W48" i="14" a="1"/>
  <c r="W55" i="14" a="1"/>
  <c r="W55" i="14" l="1"/>
  <c r="AH55" i="14" s="1"/>
  <c r="W48" i="14"/>
  <c r="AH48" i="14" s="1"/>
  <c r="W150" i="14"/>
  <c r="AH150" i="14" s="1"/>
  <c r="W205" i="14"/>
  <c r="AH205" i="14" s="1"/>
  <c r="W138" i="14"/>
  <c r="AH138" i="14" s="1"/>
  <c r="W49" i="14"/>
  <c r="AH49" i="14" s="1"/>
  <c r="W212" i="14"/>
  <c r="AH212" i="14" s="1"/>
  <c r="V139" i="14"/>
  <c r="AG139" i="14" s="1"/>
  <c r="V190" i="14"/>
  <c r="AG190" i="14" s="1"/>
  <c r="V216" i="14"/>
  <c r="AG216" i="14" s="1"/>
  <c r="W158" i="14"/>
  <c r="AH158" i="14" s="1"/>
  <c r="V148" i="14"/>
  <c r="AG148" i="14" s="1"/>
  <c r="W43" i="14"/>
  <c r="AH43" i="14" s="1"/>
  <c r="W38" i="14"/>
  <c r="AH38" i="14" s="1"/>
  <c r="V174" i="14"/>
  <c r="AG174" i="14" s="1"/>
  <c r="V196" i="14"/>
  <c r="AG196" i="14" s="1"/>
  <c r="V186" i="14"/>
  <c r="AG186" i="14" s="1"/>
  <c r="W219" i="14"/>
  <c r="AH219" i="14" s="1"/>
  <c r="Y179" i="14"/>
  <c r="AJ179" i="14" s="1"/>
  <c r="W147" i="14"/>
  <c r="AH147" i="14" s="1"/>
  <c r="W221" i="14"/>
  <c r="AH221" i="14" s="1"/>
  <c r="V173" i="14"/>
  <c r="AG173" i="14" s="1"/>
  <c r="W98" i="14"/>
  <c r="AH98" i="14" s="1"/>
  <c r="W183" i="14"/>
  <c r="AH183" i="14" s="1"/>
  <c r="W175" i="14"/>
  <c r="AH175" i="14" s="1"/>
  <c r="W161" i="14"/>
  <c r="AH161" i="14" s="1"/>
  <c r="W103" i="14"/>
  <c r="AH103" i="14" s="1"/>
  <c r="V206" i="14"/>
  <c r="AG206" i="14" s="1"/>
  <c r="W140" i="14"/>
  <c r="AH140" i="14" s="1"/>
  <c r="V55" i="14"/>
  <c r="AG55" i="14" s="1"/>
  <c r="W14" i="14"/>
  <c r="AH14" i="14" s="1"/>
  <c r="W31" i="14"/>
  <c r="AH31" i="14" s="1"/>
  <c r="V110" i="14"/>
  <c r="AG110" i="14" s="1"/>
  <c r="W153" i="14"/>
  <c r="AH153" i="14" s="1"/>
  <c r="Y30" i="14"/>
  <c r="AJ30" i="14" s="1"/>
  <c r="W155" i="14"/>
  <c r="AH155" i="14" s="1"/>
  <c r="V114" i="14"/>
  <c r="AG114" i="14" s="1"/>
  <c r="V38" i="14"/>
  <c r="AG38" i="14" s="1"/>
  <c r="V14" i="14"/>
  <c r="AG14" i="14" s="1"/>
  <c r="V188" i="14"/>
  <c r="AG188" i="14" s="1"/>
  <c r="V106" i="14"/>
  <c r="AG106" i="14" s="1"/>
  <c r="V124" i="14"/>
  <c r="AG124" i="14" s="1"/>
  <c r="W111" i="14"/>
  <c r="AH111" i="14" s="1"/>
  <c r="W206" i="14"/>
  <c r="AH206" i="14" s="1"/>
  <c r="W129" i="14"/>
  <c r="AH129" i="14" s="1"/>
  <c r="W226" i="14"/>
  <c r="AH226" i="14" s="1"/>
  <c r="W107" i="14"/>
  <c r="AH107" i="14" s="1"/>
  <c r="W124" i="14"/>
  <c r="AH124" i="14" s="1"/>
  <c r="V29" i="14"/>
  <c r="AG29" i="14" s="1"/>
  <c r="W197" i="14"/>
  <c r="AH197" i="14" s="1"/>
  <c r="V129" i="14"/>
  <c r="AG129" i="14" s="1"/>
  <c r="W185" i="14"/>
  <c r="AH185" i="14" s="1"/>
  <c r="W125" i="14"/>
  <c r="AH125" i="14" s="1"/>
  <c r="V219" i="14"/>
  <c r="AG219" i="14" s="1"/>
  <c r="W225" i="14"/>
  <c r="AH225" i="14" s="1"/>
  <c r="V118" i="14"/>
  <c r="AG118" i="14" s="1"/>
  <c r="V56" i="14"/>
  <c r="AG56" i="14" s="1"/>
  <c r="W182" i="14"/>
  <c r="AH182" i="14" s="1"/>
  <c r="V178" i="14"/>
  <c r="AG178" i="14" s="1"/>
  <c r="V54" i="14"/>
  <c r="AG54" i="14" s="1"/>
  <c r="V153" i="14"/>
  <c r="AG153" i="14" s="1"/>
  <c r="V201" i="14"/>
  <c r="AG201" i="14" s="1"/>
  <c r="V168" i="14"/>
  <c r="AG168" i="14" s="1"/>
  <c r="V199" i="14"/>
  <c r="AG199" i="14" s="1"/>
  <c r="W116" i="14"/>
  <c r="AH116" i="14" s="1"/>
  <c r="W106" i="14"/>
  <c r="AH106" i="14" s="1"/>
  <c r="W26" i="14"/>
  <c r="AH26" i="14" s="1"/>
  <c r="V213" i="14"/>
  <c r="AG213" i="14" s="1"/>
  <c r="W180" i="14"/>
  <c r="AH180" i="14" s="1"/>
  <c r="W201" i="14"/>
  <c r="AH201" i="14" s="1"/>
  <c r="W136" i="14"/>
  <c r="AH136" i="14" s="1"/>
  <c r="V225" i="14"/>
  <c r="AG225" i="14" s="1"/>
  <c r="V158" i="14"/>
  <c r="AG158" i="14" s="1"/>
  <c r="W131" i="14"/>
  <c r="AH131" i="14" s="1"/>
  <c r="V179" i="14"/>
  <c r="AG179" i="14" s="1"/>
  <c r="V191" i="14"/>
  <c r="AG191" i="14" s="1"/>
  <c r="W232" i="14"/>
  <c r="AH232" i="14" s="1"/>
  <c r="V166" i="14"/>
  <c r="AG166" i="14" s="1"/>
  <c r="V116" i="14"/>
  <c r="AG116" i="14" s="1"/>
  <c r="W143" i="14"/>
  <c r="AH143" i="14" s="1"/>
  <c r="V121" i="14"/>
  <c r="AG121" i="14" s="1"/>
  <c r="W204" i="14"/>
  <c r="AH204" i="14" s="1"/>
  <c r="W139" i="14"/>
  <c r="AH139" i="14" s="1"/>
  <c r="V160" i="14"/>
  <c r="AG160" i="14" s="1"/>
  <c r="V214" i="14"/>
  <c r="AG214" i="14" s="1"/>
  <c r="V232" i="14"/>
  <c r="AG232" i="14" s="1"/>
  <c r="V175" i="14"/>
  <c r="AG175" i="14" s="1"/>
  <c r="V27" i="14"/>
  <c r="AG27" i="14" s="1"/>
  <c r="V180" i="14"/>
  <c r="AG180" i="14" s="1"/>
  <c r="V140" i="14"/>
  <c r="AG140" i="14" s="1"/>
  <c r="W18" i="14"/>
  <c r="AH18" i="14" s="1"/>
  <c r="W216" i="14"/>
  <c r="AH216" i="14" s="1"/>
  <c r="W194" i="14"/>
  <c r="AH194" i="14" s="1"/>
  <c r="V210" i="14"/>
  <c r="AG210" i="14" s="1"/>
  <c r="W160" i="14"/>
  <c r="AH160" i="14" s="1"/>
  <c r="W199" i="14"/>
  <c r="AH199" i="14" s="1"/>
  <c r="V195" i="14"/>
  <c r="AG195" i="14" s="1"/>
  <c r="W195" i="14"/>
  <c r="AH195" i="14" s="1"/>
  <c r="W132" i="14"/>
  <c r="AH132" i="14" s="1"/>
  <c r="V39" i="14"/>
  <c r="AG39" i="14" s="1"/>
  <c r="V44" i="14"/>
  <c r="AG44" i="14" s="1"/>
  <c r="V136" i="14"/>
  <c r="AG136" i="14" s="1"/>
  <c r="V141" i="14"/>
  <c r="AG141" i="14" s="1"/>
  <c r="V220" i="14"/>
  <c r="AG220" i="14" s="1"/>
  <c r="V132" i="14"/>
  <c r="AG132" i="14" s="1"/>
  <c r="W59" i="14"/>
  <c r="AH59" i="14" s="1"/>
  <c r="V108" i="14"/>
  <c r="AG108" i="14" s="1"/>
  <c r="W213" i="14"/>
  <c r="AH213" i="14" s="1"/>
  <c r="V45" i="14"/>
  <c r="AG45" i="14" s="1"/>
  <c r="W100" i="14"/>
  <c r="AH100" i="14" s="1"/>
  <c r="V133" i="14"/>
  <c r="AG133" i="14" s="1"/>
  <c r="V125" i="14"/>
  <c r="AG125" i="14" s="1"/>
  <c r="W162" i="14"/>
  <c r="AH162" i="14" s="1"/>
  <c r="V51" i="14"/>
  <c r="AG51" i="14" s="1"/>
  <c r="W45" i="14"/>
  <c r="AH45" i="14" s="1"/>
  <c r="V18" i="14"/>
  <c r="AG18" i="14" s="1"/>
  <c r="V131" i="14"/>
  <c r="AG131" i="14" s="1"/>
  <c r="V127" i="14"/>
  <c r="AG127" i="14" s="1"/>
  <c r="W220" i="14"/>
  <c r="AH220" i="14" s="1"/>
  <c r="V185" i="14"/>
  <c r="AG185" i="14" s="1"/>
  <c r="V49" i="14"/>
  <c r="AG49" i="14" s="1"/>
  <c r="W133" i="14"/>
  <c r="AH133" i="14" s="1"/>
  <c r="W19" i="14"/>
  <c r="AH19" i="14" s="1"/>
  <c r="W224" i="14"/>
  <c r="AH224" i="14" s="1"/>
  <c r="X30" i="14"/>
  <c r="AI30" i="14" s="1"/>
  <c r="V230" i="14"/>
  <c r="AG230" i="14" s="1"/>
  <c r="V162" i="14"/>
  <c r="AG162" i="14" s="1"/>
  <c r="W51" i="14"/>
  <c r="AH51" i="14" s="1"/>
  <c r="W53" i="14"/>
  <c r="AH53" i="14" s="1"/>
  <c r="V221" i="14"/>
  <c r="AG221" i="14" s="1"/>
  <c r="W166" i="14"/>
  <c r="AH166" i="14" s="1"/>
  <c r="W227" i="14"/>
  <c r="AH227" i="14" s="1"/>
  <c r="V145" i="14"/>
  <c r="AG145" i="14" s="1"/>
  <c r="W214" i="14"/>
  <c r="AH214" i="14" s="1"/>
  <c r="V100" i="14"/>
  <c r="AG100" i="14" s="1"/>
  <c r="W156" i="14"/>
  <c r="AH156" i="14" s="1"/>
  <c r="V115" i="14"/>
  <c r="AG115" i="14" s="1"/>
  <c r="W176" i="14"/>
  <c r="AH176" i="14" s="1"/>
  <c r="W44" i="14"/>
  <c r="AH44" i="14" s="1"/>
  <c r="W210" i="14"/>
  <c r="AH210" i="14" s="1"/>
  <c r="V130" i="14"/>
  <c r="AG130" i="14" s="1"/>
  <c r="W178" i="14"/>
  <c r="AH178" i="14" s="1"/>
  <c r="V137" i="14"/>
  <c r="AG137" i="14" s="1"/>
  <c r="V26" i="14"/>
  <c r="AG26" i="14" s="1"/>
  <c r="W137" i="14"/>
  <c r="AH137" i="14" s="1"/>
  <c r="W42" i="14"/>
  <c r="AH42" i="14" s="1"/>
  <c r="W173" i="14"/>
  <c r="AH173" i="14" s="1"/>
  <c r="W29" i="14"/>
  <c r="AH29" i="14" s="1"/>
  <c r="W145" i="14"/>
  <c r="AH145" i="14" s="1"/>
  <c r="V155" i="14"/>
  <c r="AG155" i="14" s="1"/>
  <c r="W27" i="14"/>
  <c r="AH27" i="14" s="1"/>
  <c r="V143" i="14"/>
  <c r="AG143" i="14" s="1"/>
  <c r="V147" i="14"/>
  <c r="AG147" i="14" s="1"/>
  <c r="V182" i="14"/>
  <c r="AG182" i="14" s="1"/>
  <c r="Y57" i="14"/>
  <c r="AJ57" i="14" s="1"/>
  <c r="V183" i="14"/>
  <c r="AG183" i="14" s="1"/>
  <c r="W56" i="14"/>
  <c r="AH56" i="14" s="1"/>
  <c r="W186" i="14"/>
  <c r="AH186" i="14" s="1"/>
  <c r="V197" i="14"/>
  <c r="AG197" i="14" s="1"/>
  <c r="V43" i="14"/>
  <c r="AG43" i="14" s="1"/>
  <c r="V111" i="14"/>
  <c r="AG111" i="14" s="1"/>
  <c r="V161" i="14"/>
  <c r="AG161" i="14" s="1"/>
  <c r="V31" i="14"/>
  <c r="AG31" i="14" s="1"/>
  <c r="V47" i="14"/>
  <c r="AG47" i="14" s="1"/>
  <c r="V19" i="14"/>
  <c r="AG19" i="14" s="1"/>
  <c r="W196" i="14"/>
  <c r="AH196" i="14" s="1"/>
  <c r="W39" i="14"/>
  <c r="AH39" i="14" s="1"/>
  <c r="W148" i="14"/>
  <c r="AH148" i="14" s="1"/>
  <c r="V224" i="14"/>
  <c r="AG224" i="14" s="1"/>
  <c r="W114" i="14"/>
  <c r="AH114" i="14" s="1"/>
  <c r="W47" i="14"/>
  <c r="AH47" i="14" s="1"/>
  <c r="V204" i="14"/>
  <c r="AG204" i="14" s="1"/>
  <c r="W159" i="14"/>
  <c r="AH159" i="14" s="1"/>
  <c r="V24" i="14"/>
  <c r="AG24" i="14" s="1"/>
  <c r="W24" i="14"/>
  <c r="AH24" i="14" s="1"/>
  <c r="V156" i="14"/>
  <c r="AG156" i="14" s="1"/>
  <c r="W127" i="14"/>
  <c r="AH127" i="14" s="1"/>
  <c r="V40" i="14"/>
  <c r="AG40" i="14" s="1"/>
  <c r="V98" i="14"/>
  <c r="AG98" i="14" s="1"/>
  <c r="W172" i="14"/>
  <c r="AH172" i="14" s="1"/>
  <c r="W121" i="14"/>
  <c r="AH121" i="14" s="1"/>
  <c r="V167" i="14"/>
  <c r="AG167" i="14" s="1"/>
  <c r="V159" i="14"/>
  <c r="AG159" i="14" s="1"/>
  <c r="V42" i="14"/>
  <c r="AG42" i="14" s="1"/>
  <c r="W108" i="14"/>
  <c r="AH108" i="14" s="1"/>
  <c r="W118" i="14"/>
  <c r="AH118" i="14" s="1"/>
  <c r="W141" i="14"/>
  <c r="AH141" i="14" s="1"/>
  <c r="V176" i="14"/>
  <c r="AG176" i="14" s="1"/>
  <c r="W28" i="14"/>
  <c r="AH28" i="14" s="1"/>
  <c r="W188" i="14"/>
  <c r="AH188" i="14" s="1"/>
  <c r="W167" i="14"/>
  <c r="AH167" i="14" s="1"/>
  <c r="V53" i="14"/>
  <c r="AG53" i="14" s="1"/>
  <c r="W110" i="14"/>
  <c r="AH110" i="14" s="1"/>
  <c r="W54" i="14"/>
  <c r="AH54" i="14" s="1"/>
  <c r="V48" i="14"/>
  <c r="AG48" i="14" s="1"/>
  <c r="W115" i="14"/>
  <c r="AH115" i="14" s="1"/>
  <c r="V107" i="14"/>
  <c r="AG107" i="14" s="1"/>
  <c r="V226" i="14"/>
  <c r="AG226" i="14" s="1"/>
  <c r="V205" i="14"/>
  <c r="AG205" i="14" s="1"/>
  <c r="V150" i="14"/>
  <c r="AG150" i="14" s="1"/>
  <c r="W230" i="14"/>
  <c r="AH230" i="14" s="1"/>
  <c r="V103" i="14"/>
  <c r="AG103" i="14" s="1"/>
  <c r="W190" i="14"/>
  <c r="AH190" i="14" s="1"/>
  <c r="W168" i="14"/>
  <c r="AH168" i="14" s="1"/>
  <c r="Z52" i="14"/>
  <c r="AK52" i="14" s="1"/>
  <c r="V227" i="14"/>
  <c r="AG227" i="14" s="1"/>
  <c r="W130" i="14"/>
  <c r="AH130" i="14" s="1"/>
  <c r="V212" i="14"/>
  <c r="AG212" i="14" s="1"/>
  <c r="W191" i="14"/>
  <c r="AH191" i="14" s="1"/>
  <c r="V138" i="14"/>
  <c r="AG138" i="14" s="1"/>
  <c r="V172" i="14"/>
  <c r="AG172" i="14" s="1"/>
  <c r="V194" i="14"/>
  <c r="AG194" i="14" s="1"/>
  <c r="Z57" i="14"/>
  <c r="AK57" i="14" s="1"/>
  <c r="V59" i="14"/>
  <c r="AG59" i="14" s="1"/>
  <c r="W174" i="14"/>
  <c r="AH174" i="14" s="1"/>
  <c r="W40" i="14"/>
  <c r="AH40" i="14" s="1"/>
  <c r="V28" i="14"/>
  <c r="AG28" i="14" s="1"/>
  <c r="L55" i="13"/>
  <c r="L48" i="13"/>
  <c r="G51" i="14"/>
  <c r="I51" i="14" s="1"/>
  <c r="AE51" i="14"/>
  <c r="AF166" i="14"/>
  <c r="H166" i="14"/>
  <c r="AE224" i="14"/>
  <c r="G224" i="14"/>
  <c r="I224" i="14" s="1"/>
  <c r="AE131" i="14"/>
  <c r="G131" i="14"/>
  <c r="AF114" i="14"/>
  <c r="H114" i="14"/>
  <c r="J114" i="14" s="1"/>
  <c r="AE107" i="14"/>
  <c r="G107" i="14"/>
  <c r="I107" i="14" s="1"/>
  <c r="G196" i="14"/>
  <c r="I196" i="14" s="1"/>
  <c r="AE196" i="14"/>
  <c r="AE121" i="14"/>
  <c r="G121" i="14"/>
  <c r="I121" i="14" s="1"/>
  <c r="AE27" i="14"/>
  <c r="G27" i="14"/>
  <c r="H185" i="14"/>
  <c r="AF185" i="14"/>
  <c r="AF232" i="14"/>
  <c r="H232" i="14"/>
  <c r="AE55" i="14"/>
  <c r="G55" i="14"/>
  <c r="I55" i="14" s="1"/>
  <c r="G213" i="14"/>
  <c r="AE213" i="14"/>
  <c r="AF183" i="14"/>
  <c r="H183" i="14"/>
  <c r="AE179" i="14"/>
  <c r="G179" i="14"/>
  <c r="I179" i="14" s="1"/>
  <c r="L149" i="13"/>
  <c r="H227" i="14"/>
  <c r="J227" i="14" s="1"/>
  <c r="AF227" i="14"/>
  <c r="L204" i="13"/>
  <c r="L137" i="13"/>
  <c r="L49" i="13"/>
  <c r="H145" i="14"/>
  <c r="AF145" i="14"/>
  <c r="L211" i="13"/>
  <c r="G159" i="14"/>
  <c r="I159" i="14" s="1"/>
  <c r="AE159" i="14"/>
  <c r="K138" i="13"/>
  <c r="K189" i="13"/>
  <c r="H195" i="14"/>
  <c r="J195" i="14" s="1"/>
  <c r="AF195" i="14"/>
  <c r="K30" i="14"/>
  <c r="K215" i="13"/>
  <c r="L157" i="13"/>
  <c r="K147" i="13"/>
  <c r="L43" i="13"/>
  <c r="G47" i="14"/>
  <c r="AE47" i="14"/>
  <c r="H214" i="14"/>
  <c r="AF214" i="14"/>
  <c r="L38" i="13"/>
  <c r="K173" i="13"/>
  <c r="K195" i="13"/>
  <c r="K185" i="13"/>
  <c r="L218" i="13"/>
  <c r="AF130" i="14"/>
  <c r="H130" i="14"/>
  <c r="H14" i="14"/>
  <c r="J14" i="14" s="1"/>
  <c r="AF14" i="14"/>
  <c r="L146" i="13"/>
  <c r="L220" i="13"/>
  <c r="K172" i="13"/>
  <c r="L98" i="13"/>
  <c r="L182" i="13"/>
  <c r="AF39" i="14"/>
  <c r="H39" i="14"/>
  <c r="J39" i="14" s="1"/>
  <c r="AF230" i="14"/>
  <c r="H230" i="14"/>
  <c r="J230" i="14" s="1"/>
  <c r="AF148" i="14"/>
  <c r="H148" i="14"/>
  <c r="J148" i="14" s="1"/>
  <c r="H197" i="14"/>
  <c r="J197" i="14" s="1"/>
  <c r="AF197" i="14"/>
  <c r="H139" i="14"/>
  <c r="AF139" i="14"/>
  <c r="L174" i="13"/>
  <c r="L160" i="13"/>
  <c r="L103" i="13"/>
  <c r="K205" i="13"/>
  <c r="L139" i="13"/>
  <c r="K55" i="13"/>
  <c r="L14" i="13"/>
  <c r="G216" i="14"/>
  <c r="I216" i="14" s="1"/>
  <c r="AE216" i="14"/>
  <c r="AE124" i="14"/>
  <c r="G124" i="14"/>
  <c r="I124" i="14" s="1"/>
  <c r="L31" i="13"/>
  <c r="K110" i="13"/>
  <c r="L152" i="13"/>
  <c r="L154" i="13"/>
  <c r="H55" i="14"/>
  <c r="J55" i="14" s="1"/>
  <c r="AF55" i="14"/>
  <c r="AE115" i="14"/>
  <c r="G115" i="14"/>
  <c r="K114" i="13"/>
  <c r="K38" i="13"/>
  <c r="K14" i="13"/>
  <c r="K187" i="13"/>
  <c r="K106" i="13"/>
  <c r="K123" i="13"/>
  <c r="G29" i="14"/>
  <c r="AE29" i="14"/>
  <c r="G199" i="14"/>
  <c r="I199" i="14" s="1"/>
  <c r="AE199" i="14"/>
  <c r="AF116" i="14"/>
  <c r="H116" i="14"/>
  <c r="G232" i="14"/>
  <c r="I232" i="14" s="1"/>
  <c r="AE232" i="14"/>
  <c r="AE188" i="14"/>
  <c r="G188" i="14"/>
  <c r="G24" i="14"/>
  <c r="I24" i="14" s="1"/>
  <c r="AE24" i="14"/>
  <c r="H44" i="14"/>
  <c r="J44" i="14" s="1"/>
  <c r="AF44" i="14"/>
  <c r="AF224" i="14"/>
  <c r="H224" i="14"/>
  <c r="G45" i="14"/>
  <c r="AE45" i="14"/>
  <c r="AK93" i="14"/>
  <c r="M93" i="14"/>
  <c r="G39" i="14"/>
  <c r="I39" i="14" s="1"/>
  <c r="AE39" i="14"/>
  <c r="L111" i="13"/>
  <c r="M64" i="14"/>
  <c r="AK64" i="14"/>
  <c r="AF106" i="14"/>
  <c r="H106" i="14"/>
  <c r="H199" i="14"/>
  <c r="AF199" i="14"/>
  <c r="AE190" i="14"/>
  <c r="G190" i="14"/>
  <c r="I190" i="14" s="1"/>
  <c r="H131" i="14"/>
  <c r="J131" i="14" s="1"/>
  <c r="AF131" i="14"/>
  <c r="L205" i="13"/>
  <c r="L128" i="13"/>
  <c r="L225" i="13"/>
  <c r="L107" i="13"/>
  <c r="AF132" i="14"/>
  <c r="H132" i="14"/>
  <c r="J132" i="14" s="1"/>
  <c r="L123" i="13"/>
  <c r="K29" i="13"/>
  <c r="L196" i="13"/>
  <c r="K128" i="13"/>
  <c r="AF221" i="14"/>
  <c r="H221" i="14"/>
  <c r="J221" i="14" s="1"/>
  <c r="L184" i="13"/>
  <c r="H42" i="14"/>
  <c r="J42" i="14" s="1"/>
  <c r="AF42" i="14"/>
  <c r="L124" i="13"/>
  <c r="K218" i="13"/>
  <c r="L224" i="13"/>
  <c r="K117" i="13"/>
  <c r="K56" i="13"/>
  <c r="L181" i="13"/>
  <c r="AF45" i="14"/>
  <c r="H45" i="14"/>
  <c r="J45" i="14" s="1"/>
  <c r="AE136" i="14"/>
  <c r="G136" i="14"/>
  <c r="AE212" i="14"/>
  <c r="G212" i="14"/>
  <c r="H225" i="14"/>
  <c r="AF225" i="14"/>
  <c r="AE147" i="14"/>
  <c r="G147" i="14"/>
  <c r="I147" i="14" s="1"/>
  <c r="AF140" i="14"/>
  <c r="H140" i="14"/>
  <c r="J140" i="14" s="1"/>
  <c r="H204" i="14"/>
  <c r="J204" i="14" s="1"/>
  <c r="AF204" i="14"/>
  <c r="G225" i="14"/>
  <c r="I225" i="14" s="1"/>
  <c r="AE225" i="14"/>
  <c r="AE158" i="14"/>
  <c r="G158" i="14"/>
  <c r="I158" i="14" s="1"/>
  <c r="AF98" i="14"/>
  <c r="H98" i="14"/>
  <c r="J98" i="14" s="1"/>
  <c r="K177" i="13"/>
  <c r="M189" i="14"/>
  <c r="K54" i="13"/>
  <c r="K152" i="13"/>
  <c r="K200" i="13"/>
  <c r="K167" i="13"/>
  <c r="K198" i="13"/>
  <c r="L116" i="13"/>
  <c r="L106" i="13"/>
  <c r="L26" i="13"/>
  <c r="K212" i="13"/>
  <c r="L179" i="13"/>
  <c r="G221" i="14"/>
  <c r="I221" i="14" s="1"/>
  <c r="AE221" i="14"/>
  <c r="G145" i="14"/>
  <c r="AE145" i="14"/>
  <c r="AF186" i="14"/>
  <c r="H186" i="14"/>
  <c r="J186" i="14" s="1"/>
  <c r="AE183" i="14"/>
  <c r="G183" i="14"/>
  <c r="I183" i="14" s="1"/>
  <c r="G166" i="14"/>
  <c r="I166" i="14" s="1"/>
  <c r="AE166" i="14"/>
  <c r="L200" i="13"/>
  <c r="L135" i="13"/>
  <c r="K224" i="13"/>
  <c r="K157" i="13"/>
  <c r="L130" i="13"/>
  <c r="K178" i="13"/>
  <c r="AE227" i="14"/>
  <c r="G227" i="14"/>
  <c r="H136" i="14"/>
  <c r="J136" i="14" s="1"/>
  <c r="AF136" i="14"/>
  <c r="AF160" i="14"/>
  <c r="H160" i="14"/>
  <c r="J160" i="14" s="1"/>
  <c r="AE161" i="14"/>
  <c r="G161" i="14"/>
  <c r="I161" i="14" s="1"/>
  <c r="G106" i="14"/>
  <c r="I106" i="14" s="1"/>
  <c r="AE106" i="14"/>
  <c r="AE180" i="14"/>
  <c r="G180" i="14"/>
  <c r="AJ87" i="14"/>
  <c r="L87" i="14"/>
  <c r="K190" i="13"/>
  <c r="L231" i="13"/>
  <c r="K165" i="13"/>
  <c r="H190" i="14"/>
  <c r="J190" i="14" s="1"/>
  <c r="AF190" i="14"/>
  <c r="H108" i="14"/>
  <c r="J108" i="14" s="1"/>
  <c r="AF108" i="14"/>
  <c r="G219" i="14"/>
  <c r="AE219" i="14"/>
  <c r="G191" i="14"/>
  <c r="I191" i="14" s="1"/>
  <c r="AE191" i="14"/>
  <c r="AE206" i="14"/>
  <c r="G206" i="14"/>
  <c r="I206" i="14" s="1"/>
  <c r="AE49" i="14"/>
  <c r="G49" i="14"/>
  <c r="H59" i="14"/>
  <c r="J59" i="14" s="1"/>
  <c r="AF59" i="14"/>
  <c r="AF19" i="14"/>
  <c r="H19" i="14"/>
  <c r="G195" i="14"/>
  <c r="I195" i="14" s="1"/>
  <c r="AE195" i="14"/>
  <c r="H162" i="14"/>
  <c r="J162" i="14" s="1"/>
  <c r="AF162" i="14"/>
  <c r="K116" i="13"/>
  <c r="L142" i="13"/>
  <c r="K120" i="13"/>
  <c r="L203" i="13"/>
  <c r="L138" i="13"/>
  <c r="AF168" i="14"/>
  <c r="H168" i="14"/>
  <c r="J168" i="14" s="1"/>
  <c r="M192" i="14"/>
  <c r="AK192" i="14"/>
  <c r="K159" i="13"/>
  <c r="K213" i="13"/>
  <c r="K231" i="13"/>
  <c r="K174" i="13"/>
  <c r="K27" i="13"/>
  <c r="K179" i="13"/>
  <c r="L62" i="14"/>
  <c r="H29" i="14"/>
  <c r="J29" i="14" s="1"/>
  <c r="AF29" i="14"/>
  <c r="AF129" i="14"/>
  <c r="H129" i="14"/>
  <c r="J129" i="14" s="1"/>
  <c r="H176" i="14"/>
  <c r="AF176" i="14"/>
  <c r="H53" i="14"/>
  <c r="J53" i="14" s="1"/>
  <c r="AF53" i="14"/>
  <c r="K139" i="13"/>
  <c r="L18" i="13"/>
  <c r="L215" i="13"/>
  <c r="L193" i="13"/>
  <c r="K209" i="13"/>
  <c r="L159" i="13"/>
  <c r="L198" i="13"/>
  <c r="K194" i="13"/>
  <c r="L194" i="13"/>
  <c r="L131" i="13"/>
  <c r="K39" i="13"/>
  <c r="H38" i="14"/>
  <c r="J38" i="14" s="1"/>
  <c r="AF38" i="14"/>
  <c r="AF27" i="14"/>
  <c r="H27" i="14"/>
  <c r="J27" i="14" s="1"/>
  <c r="AF147" i="14"/>
  <c r="H147" i="14"/>
  <c r="J147" i="14" s="1"/>
  <c r="H201" i="14"/>
  <c r="J201" i="14" s="1"/>
  <c r="AF201" i="14"/>
  <c r="AF212" i="14"/>
  <c r="H212" i="14"/>
  <c r="J212" i="14" s="1"/>
  <c r="AE150" i="14"/>
  <c r="G150" i="14"/>
  <c r="I150" i="14" s="1"/>
  <c r="AJ94" i="14"/>
  <c r="L94" i="14"/>
  <c r="AE210" i="14"/>
  <c r="G210" i="14"/>
  <c r="AF28" i="14"/>
  <c r="H28" i="14"/>
  <c r="J28" i="14" s="1"/>
  <c r="H24" i="14"/>
  <c r="J24" i="14" s="1"/>
  <c r="AF24" i="14"/>
  <c r="G156" i="14"/>
  <c r="I156" i="14" s="1"/>
  <c r="AE156" i="14"/>
  <c r="H210" i="14"/>
  <c r="J210" i="14" s="1"/>
  <c r="AF210" i="14"/>
  <c r="H100" i="14"/>
  <c r="AF100" i="14"/>
  <c r="AE162" i="14"/>
  <c r="G162" i="14"/>
  <c r="I162" i="14" s="1"/>
  <c r="AE125" i="14"/>
  <c r="G125" i="14"/>
  <c r="I125" i="14" s="1"/>
  <c r="K44" i="13"/>
  <c r="K135" i="13"/>
  <c r="K140" i="13"/>
  <c r="K219" i="13"/>
  <c r="K131" i="13"/>
  <c r="M58" i="14"/>
  <c r="L59" i="13"/>
  <c r="K108" i="13"/>
  <c r="L212" i="13"/>
  <c r="K45" i="13"/>
  <c r="L100" i="13"/>
  <c r="K132" i="13"/>
  <c r="K124" i="13"/>
  <c r="L161" i="13"/>
  <c r="G201" i="14"/>
  <c r="I201" i="14" s="1"/>
  <c r="AE201" i="14"/>
  <c r="AE143" i="14"/>
  <c r="G143" i="14"/>
  <c r="H161" i="14"/>
  <c r="AF161" i="14"/>
  <c r="AF103" i="14"/>
  <c r="H103" i="14"/>
  <c r="J103" i="14" s="1"/>
  <c r="AE139" i="14"/>
  <c r="G139" i="14"/>
  <c r="I139" i="14" s="1"/>
  <c r="H107" i="14"/>
  <c r="AF107" i="14"/>
  <c r="G111" i="14"/>
  <c r="I111" i="14" s="1"/>
  <c r="AE111" i="14"/>
  <c r="AE132" i="14"/>
  <c r="G132" i="14"/>
  <c r="I132" i="14" s="1"/>
  <c r="L142" i="14"/>
  <c r="AJ142" i="14"/>
  <c r="H188" i="14"/>
  <c r="J188" i="14" s="1"/>
  <c r="AF188" i="14"/>
  <c r="H167" i="14"/>
  <c r="AF167" i="14"/>
  <c r="AF127" i="14"/>
  <c r="H127" i="14"/>
  <c r="J127" i="14" s="1"/>
  <c r="G130" i="14"/>
  <c r="I130" i="14" s="1"/>
  <c r="AE130" i="14"/>
  <c r="G230" i="14"/>
  <c r="I230" i="14" s="1"/>
  <c r="AE230" i="14"/>
  <c r="AE137" i="14"/>
  <c r="G137" i="14"/>
  <c r="I137" i="14" s="1"/>
  <c r="H51" i="14"/>
  <c r="J51" i="14" s="1"/>
  <c r="AF51" i="14"/>
  <c r="AF172" i="14"/>
  <c r="H172" i="14"/>
  <c r="K51" i="13"/>
  <c r="L45" i="13"/>
  <c r="K18" i="13"/>
  <c r="K130" i="13"/>
  <c r="K126" i="13"/>
  <c r="L219" i="13"/>
  <c r="K184" i="13"/>
  <c r="K49" i="13"/>
  <c r="L132" i="13"/>
  <c r="L19" i="13"/>
  <c r="L223" i="13"/>
  <c r="M30" i="13"/>
  <c r="K229" i="13"/>
  <c r="K161" i="13"/>
  <c r="L51" i="13"/>
  <c r="L53" i="13"/>
  <c r="H206" i="14"/>
  <c r="J206" i="14" s="1"/>
  <c r="AF206" i="14"/>
  <c r="H226" i="14"/>
  <c r="AF226" i="14"/>
  <c r="G182" i="14"/>
  <c r="I182" i="14" s="1"/>
  <c r="AE182" i="14"/>
  <c r="AF143" i="14"/>
  <c r="H143" i="14"/>
  <c r="J143" i="14" s="1"/>
  <c r="AE14" i="14"/>
  <c r="G14" i="14"/>
  <c r="G220" i="14"/>
  <c r="I220" i="14" s="1"/>
  <c r="AE220" i="14"/>
  <c r="G185" i="14"/>
  <c r="I185" i="14" s="1"/>
  <c r="AE185" i="14"/>
  <c r="AF191" i="14"/>
  <c r="H191" i="14"/>
  <c r="J191" i="14" s="1"/>
  <c r="AE138" i="14"/>
  <c r="G138" i="14"/>
  <c r="I138" i="14" s="1"/>
  <c r="G172" i="14"/>
  <c r="I172" i="14" s="1"/>
  <c r="AE172" i="14"/>
  <c r="AE53" i="14"/>
  <c r="G53" i="14"/>
  <c r="I53" i="14" s="1"/>
  <c r="G40" i="14"/>
  <c r="I40" i="14" s="1"/>
  <c r="AE40" i="14"/>
  <c r="AF178" i="14"/>
  <c r="H178" i="14"/>
  <c r="J178" i="14" s="1"/>
  <c r="G48" i="14"/>
  <c r="I48" i="14" s="1"/>
  <c r="AE48" i="14"/>
  <c r="AE26" i="14"/>
  <c r="G26" i="14"/>
  <c r="I26" i="14" s="1"/>
  <c r="AF115" i="14"/>
  <c r="H115" i="14"/>
  <c r="J115" i="14" s="1"/>
  <c r="K220" i="13"/>
  <c r="L165" i="13"/>
  <c r="L226" i="13"/>
  <c r="K144" i="13"/>
  <c r="L213" i="13"/>
  <c r="K100" i="13"/>
  <c r="L155" i="13"/>
  <c r="K115" i="13"/>
  <c r="L175" i="13"/>
  <c r="L44" i="13"/>
  <c r="L209" i="13"/>
  <c r="K129" i="13"/>
  <c r="L177" i="13"/>
  <c r="K136" i="13"/>
  <c r="K26" i="13"/>
  <c r="L136" i="13"/>
  <c r="H175" i="14"/>
  <c r="AF175" i="14"/>
  <c r="AE116" i="14"/>
  <c r="G116" i="14"/>
  <c r="AE38" i="14"/>
  <c r="G38" i="14"/>
  <c r="G110" i="14"/>
  <c r="AE110" i="14"/>
  <c r="AE214" i="14"/>
  <c r="G214" i="14"/>
  <c r="I214" i="14" s="1"/>
  <c r="H194" i="14"/>
  <c r="AF194" i="14"/>
  <c r="AJ192" i="14"/>
  <c r="L192" i="14"/>
  <c r="H156" i="14"/>
  <c r="J156" i="14" s="1"/>
  <c r="AF156" i="14"/>
  <c r="AF158" i="14"/>
  <c r="H158" i="14"/>
  <c r="AE118" i="14"/>
  <c r="G118" i="14"/>
  <c r="I118" i="14" s="1"/>
  <c r="L93" i="14"/>
  <c r="AJ93" i="14"/>
  <c r="M87" i="14"/>
  <c r="AK87" i="14"/>
  <c r="H110" i="14"/>
  <c r="AF110" i="14"/>
  <c r="G98" i="14"/>
  <c r="AE98" i="14"/>
  <c r="AF174" i="14"/>
  <c r="H174" i="14"/>
  <c r="J174" i="14" s="1"/>
  <c r="G28" i="14"/>
  <c r="I28" i="14" s="1"/>
  <c r="AE28" i="14"/>
  <c r="L42" i="13"/>
  <c r="L172" i="13"/>
  <c r="L29" i="13"/>
  <c r="L144" i="13"/>
  <c r="K154" i="13"/>
  <c r="L27" i="13"/>
  <c r="AE175" i="14"/>
  <c r="G175" i="14"/>
  <c r="I175" i="14" s="1"/>
  <c r="K142" i="13"/>
  <c r="G197" i="14"/>
  <c r="AE197" i="14"/>
  <c r="K146" i="13"/>
  <c r="G42" i="14"/>
  <c r="I42" i="14" s="1"/>
  <c r="AE42" i="14"/>
  <c r="AE226" i="14"/>
  <c r="G226" i="14"/>
  <c r="I226" i="14" s="1"/>
  <c r="H125" i="14"/>
  <c r="AF125" i="14"/>
  <c r="K181" i="13"/>
  <c r="K182" i="13"/>
  <c r="G103" i="14"/>
  <c r="I103" i="14" s="1"/>
  <c r="AE103" i="14"/>
  <c r="AE174" i="14"/>
  <c r="G174" i="14"/>
  <c r="I174" i="14" s="1"/>
  <c r="H153" i="14"/>
  <c r="J153" i="14" s="1"/>
  <c r="AF153" i="14"/>
  <c r="AH57" i="14"/>
  <c r="J57" i="14"/>
  <c r="L57" i="14" s="1"/>
  <c r="H133" i="14"/>
  <c r="AF133" i="14"/>
  <c r="H213" i="14"/>
  <c r="AF213" i="14"/>
  <c r="G31" i="14"/>
  <c r="I31" i="14" s="1"/>
  <c r="AE31" i="14"/>
  <c r="L56" i="13"/>
  <c r="L185" i="13"/>
  <c r="K196" i="13"/>
  <c r="AE168" i="14"/>
  <c r="G168" i="14"/>
  <c r="I168" i="14" s="1"/>
  <c r="G133" i="14"/>
  <c r="I133" i="14" s="1"/>
  <c r="AE133" i="14"/>
  <c r="K43" i="13"/>
  <c r="K111" i="13"/>
  <c r="K160" i="13"/>
  <c r="K31" i="13"/>
  <c r="H137" i="14"/>
  <c r="AF137" i="14"/>
  <c r="K47" i="13"/>
  <c r="K19" i="13"/>
  <c r="L195" i="13"/>
  <c r="L39" i="13"/>
  <c r="K52" i="14"/>
  <c r="M52" i="14" s="1"/>
  <c r="L147" i="13"/>
  <c r="K223" i="13"/>
  <c r="L114" i="13"/>
  <c r="L47" i="13"/>
  <c r="K203" i="13"/>
  <c r="L158" i="13"/>
  <c r="K24" i="13"/>
  <c r="L24" i="13"/>
  <c r="K155" i="13"/>
  <c r="L126" i="13"/>
  <c r="K40" i="13"/>
  <c r="K98" i="13"/>
  <c r="L171" i="13"/>
  <c r="H31" i="14"/>
  <c r="J31" i="14" s="1"/>
  <c r="AF31" i="14"/>
  <c r="G160" i="14"/>
  <c r="I160" i="14" s="1"/>
  <c r="AE160" i="14"/>
  <c r="G43" i="14"/>
  <c r="I43" i="14" s="1"/>
  <c r="AE43" i="14"/>
  <c r="L64" i="14"/>
  <c r="AJ64" i="14"/>
  <c r="AF124" i="14"/>
  <c r="H124" i="14"/>
  <c r="J124" i="14" s="1"/>
  <c r="G141" i="14"/>
  <c r="I141" i="14" s="1"/>
  <c r="AE141" i="14"/>
  <c r="AF220" i="14"/>
  <c r="H220" i="14"/>
  <c r="J220" i="14" s="1"/>
  <c r="H159" i="14"/>
  <c r="AF159" i="14"/>
  <c r="AE178" i="14"/>
  <c r="G178" i="14"/>
  <c r="I178" i="14" s="1"/>
  <c r="G186" i="14"/>
  <c r="I186" i="14" s="1"/>
  <c r="AE186" i="14"/>
  <c r="H150" i="14"/>
  <c r="J150" i="14" s="1"/>
  <c r="AF150" i="14"/>
  <c r="AE194" i="14"/>
  <c r="G194" i="14"/>
  <c r="I194" i="14" s="1"/>
  <c r="AI57" i="14"/>
  <c r="K57" i="14"/>
  <c r="M57" i="14" s="1"/>
  <c r="H54" i="14"/>
  <c r="AF54" i="14"/>
  <c r="H121" i="14"/>
  <c r="J121" i="14" s="1"/>
  <c r="AF121" i="14"/>
  <c r="AF40" i="14"/>
  <c r="H40" i="14"/>
  <c r="J40" i="14" s="1"/>
  <c r="AF182" i="14"/>
  <c r="H182" i="14"/>
  <c r="J182" i="14" s="1"/>
  <c r="L120" i="13"/>
  <c r="AF155" i="14"/>
  <c r="H155" i="14"/>
  <c r="J155" i="14" s="1"/>
  <c r="K166" i="13"/>
  <c r="K158" i="13"/>
  <c r="K42" i="13"/>
  <c r="L108" i="13"/>
  <c r="L117" i="13"/>
  <c r="M142" i="14"/>
  <c r="L140" i="13"/>
  <c r="K175" i="13"/>
  <c r="L28" i="13"/>
  <c r="L187" i="13"/>
  <c r="L166" i="13"/>
  <c r="K53" i="13"/>
  <c r="L110" i="13"/>
  <c r="L54" i="13"/>
  <c r="K48" i="13"/>
  <c r="J30" i="14"/>
  <c r="L30" i="14" s="1"/>
  <c r="L115" i="13"/>
  <c r="AE114" i="14"/>
  <c r="G114" i="14"/>
  <c r="H18" i="14"/>
  <c r="J18" i="14" s="1"/>
  <c r="AF18" i="14"/>
  <c r="G19" i="14"/>
  <c r="I19" i="14" s="1"/>
  <c r="AE19" i="14"/>
  <c r="AF56" i="14"/>
  <c r="H56" i="14"/>
  <c r="J56" i="14" s="1"/>
  <c r="AF196" i="14"/>
  <c r="H196" i="14"/>
  <c r="H47" i="14"/>
  <c r="J47" i="14" s="1"/>
  <c r="AF47" i="14"/>
  <c r="AE100" i="14"/>
  <c r="G100" i="14"/>
  <c r="AE176" i="14"/>
  <c r="G176" i="14"/>
  <c r="I176" i="14" s="1"/>
  <c r="G205" i="14"/>
  <c r="I205" i="14" s="1"/>
  <c r="AE205" i="14"/>
  <c r="H49" i="14"/>
  <c r="J49" i="14" s="1"/>
  <c r="AF49" i="14"/>
  <c r="G155" i="14"/>
  <c r="AE155" i="14"/>
  <c r="AE148" i="14"/>
  <c r="G148" i="14"/>
  <c r="AE56" i="14"/>
  <c r="G56" i="14"/>
  <c r="I56" i="14" s="1"/>
  <c r="AE59" i="14"/>
  <c r="G59" i="14"/>
  <c r="G54" i="14"/>
  <c r="I54" i="14" s="1"/>
  <c r="AE54" i="14"/>
  <c r="AF43" i="14"/>
  <c r="H43" i="14"/>
  <c r="J43" i="14" s="1"/>
  <c r="AF48" i="14"/>
  <c r="H48" i="14"/>
  <c r="J48" i="14" s="1"/>
  <c r="K107" i="13"/>
  <c r="H138" i="14"/>
  <c r="AF138" i="14"/>
  <c r="K225" i="13"/>
  <c r="K204" i="13"/>
  <c r="H118" i="14"/>
  <c r="J118" i="14" s="1"/>
  <c r="AF118" i="14"/>
  <c r="AE108" i="14"/>
  <c r="G108" i="14"/>
  <c r="I108" i="14" s="1"/>
  <c r="K149" i="13"/>
  <c r="AF219" i="14"/>
  <c r="H219" i="14"/>
  <c r="J219" i="14" s="1"/>
  <c r="L229" i="13"/>
  <c r="K103" i="13"/>
  <c r="L189" i="13"/>
  <c r="L167" i="13"/>
  <c r="K226" i="13"/>
  <c r="L129" i="13"/>
  <c r="K211" i="13"/>
  <c r="L190" i="13"/>
  <c r="K137" i="13"/>
  <c r="K171" i="13"/>
  <c r="K193" i="13"/>
  <c r="K59" i="13"/>
  <c r="L173" i="13"/>
  <c r="L40" i="13"/>
  <c r="K28" i="13"/>
  <c r="G140" i="14"/>
  <c r="I140" i="14" s="1"/>
  <c r="AE140" i="14"/>
  <c r="AE44" i="14"/>
  <c r="G44" i="14"/>
  <c r="I44" i="14" s="1"/>
  <c r="AE18" i="14"/>
  <c r="G18" i="14"/>
  <c r="I18" i="14" s="1"/>
  <c r="H216" i="14"/>
  <c r="J216" i="14" s="1"/>
  <c r="AF216" i="14"/>
  <c r="AE127" i="14"/>
  <c r="G127" i="14"/>
  <c r="I127" i="14" s="1"/>
  <c r="AF141" i="14"/>
  <c r="H141" i="14"/>
  <c r="J141" i="14" s="1"/>
  <c r="G204" i="14"/>
  <c r="I204" i="14" s="1"/>
  <c r="AE204" i="14"/>
  <c r="AF205" i="14"/>
  <c r="H205" i="14"/>
  <c r="J205" i="14" s="1"/>
  <c r="G167" i="14"/>
  <c r="I167" i="14" s="1"/>
  <c r="AE167" i="14"/>
  <c r="G173" i="14"/>
  <c r="I173" i="14" s="1"/>
  <c r="AE173" i="14"/>
  <c r="H26" i="14"/>
  <c r="AF26" i="14"/>
  <c r="AK10" i="14"/>
  <c r="M10" i="14"/>
  <c r="AE129" i="14"/>
  <c r="G129" i="14"/>
  <c r="I129" i="14" s="1"/>
  <c r="H173" i="14"/>
  <c r="J173" i="14" s="1"/>
  <c r="AF173" i="14"/>
  <c r="AF111" i="14"/>
  <c r="H111" i="14"/>
  <c r="J111" i="14" s="1"/>
  <c r="AE153" i="14"/>
  <c r="G153" i="14"/>
  <c r="AF180" i="14"/>
  <c r="H180" i="14"/>
  <c r="J180" i="14" s="1"/>
  <c r="Y205" i="14" a="1"/>
  <c r="Y158" i="14" a="1"/>
  <c r="Y31" i="14" a="1"/>
  <c r="Y197" i="14" a="1"/>
  <c r="Y26" i="14" a="1"/>
  <c r="Y136" i="14" a="1"/>
  <c r="X116" i="14" a="1"/>
  <c r="X180" i="14" a="1"/>
  <c r="X210" i="14" a="1"/>
  <c r="X162" i="14" a="1"/>
  <c r="X115" i="14" a="1"/>
  <c r="Y173" i="14" a="1"/>
  <c r="X161" i="14" a="1"/>
  <c r="Y159" i="14" a="1"/>
  <c r="Y121" i="14" a="1"/>
  <c r="X53" i="14" a="1"/>
  <c r="X227" i="14" a="1"/>
  <c r="Y221" i="14" a="1"/>
  <c r="X195" i="14" a="1"/>
  <c r="X156" i="14" a="1"/>
  <c r="X48" i="14" a="1"/>
  <c r="X179" i="14" a="1"/>
  <c r="X130" i="14" a="1"/>
  <c r="X168" i="14" a="1"/>
  <c r="Y138" i="14" a="1"/>
  <c r="X148" i="14" a="1"/>
  <c r="X110" i="14" a="1"/>
  <c r="X129" i="14" a="1"/>
  <c r="X213" i="14" a="1"/>
  <c r="X225" i="14" a="1"/>
  <c r="Y143" i="14" a="1"/>
  <c r="Y160" i="14" a="1"/>
  <c r="Y59" i="14" a="1"/>
  <c r="X51" i="14" a="1"/>
  <c r="Y51" i="14" a="1"/>
  <c r="Y176" i="14" a="1"/>
  <c r="Y29" i="14" a="1"/>
  <c r="X31" i="14" a="1"/>
  <c r="X24" i="14" a="1"/>
  <c r="Y110" i="14" a="1"/>
  <c r="X226" i="14" a="1"/>
  <c r="Y130" i="14" a="1"/>
  <c r="X212" i="14" a="1"/>
  <c r="Y213" i="14" a="1"/>
  <c r="X18" i="14" a="1"/>
  <c r="X182" i="14" a="1"/>
  <c r="Y195" i="14" a="1"/>
  <c r="X131" i="14" a="1"/>
  <c r="X47" i="14" a="1"/>
  <c r="X136" i="14" a="1"/>
  <c r="X188" i="14" a="1"/>
  <c r="X232" i="14" a="1"/>
  <c r="X103" i="14" a="1"/>
  <c r="Y49" i="14" a="1"/>
  <c r="Y43" i="14" a="1"/>
  <c r="Y147" i="14" a="1"/>
  <c r="Y153" i="14" a="1"/>
  <c r="Y180" i="14" a="1"/>
  <c r="X158" i="14" a="1"/>
  <c r="X121" i="14" a="1"/>
  <c r="Y199" i="14" a="1"/>
  <c r="X108" i="14" a="1"/>
  <c r="Y45" i="14" a="1"/>
  <c r="Y53" i="14" a="1"/>
  <c r="Y44" i="14" a="1"/>
  <c r="Y145" i="14" a="1"/>
  <c r="Y24" i="14" a="1"/>
  <c r="Y54" i="14" a="1"/>
  <c r="X205" i="14" a="1"/>
  <c r="Y175" i="14" a="1"/>
  <c r="Y204" i="14" a="1"/>
  <c r="Y210" i="14" a="1"/>
  <c r="X167" i="14" a="1"/>
  <c r="X173" i="14" a="1"/>
  <c r="Y185" i="14" a="1"/>
  <c r="Y139" i="14" a="1"/>
  <c r="X45" i="14" a="1"/>
  <c r="Y27" i="14" a="1"/>
  <c r="X138" i="14" a="1"/>
  <c r="X186" i="14" a="1"/>
  <c r="Y224" i="14" a="1"/>
  <c r="Y155" i="14" a="1"/>
  <c r="Y131" i="14" a="1"/>
  <c r="X155" i="14" a="1"/>
  <c r="X159" i="14" a="1"/>
  <c r="Y40" i="14" a="1"/>
  <c r="Y19" i="14" a="1"/>
  <c r="X147" i="14" a="1"/>
  <c r="Y150" i="14" a="1"/>
  <c r="Y114" i="14" a="1"/>
  <c r="Y212" i="14" a="1"/>
  <c r="Y98" i="14" a="1"/>
  <c r="Y103" i="14" a="1"/>
  <c r="X178" i="14" a="1"/>
  <c r="X191" i="14" a="1"/>
  <c r="Y132" i="14" a="1"/>
  <c r="Y100" i="14" a="1"/>
  <c r="X127" i="14" a="1"/>
  <c r="Y178" i="14" a="1"/>
  <c r="Y56" i="14" a="1"/>
  <c r="X19" i="14" a="1"/>
  <c r="X40" i="14" a="1"/>
  <c r="X42" i="14" a="1"/>
  <c r="Y115" i="14" a="1"/>
  <c r="X172" i="14" a="1"/>
  <c r="Y183" i="14" a="1"/>
  <c r="X206" i="14" a="1"/>
  <c r="Y206" i="14" a="1"/>
  <c r="Y232" i="14" a="1"/>
  <c r="X39" i="14" a="1"/>
  <c r="X133" i="14" a="1"/>
  <c r="Y220" i="14" a="1"/>
  <c r="X137" i="14" a="1"/>
  <c r="Y186" i="14" a="1"/>
  <c r="Y196" i="14" a="1"/>
  <c r="X98" i="14" a="1"/>
  <c r="Y108" i="14" a="1"/>
  <c r="X194" i="14" a="1"/>
  <c r="Y174" i="14" a="1"/>
  <c r="X196" i="14" a="1"/>
  <c r="X38" i="14" a="1"/>
  <c r="Y107" i="14" a="1"/>
  <c r="X201" i="14" a="1"/>
  <c r="Y133" i="14" a="1"/>
  <c r="Y230" i="14" a="1"/>
  <c r="X199" i="14" a="1"/>
  <c r="Y18" i="14" a="1"/>
  <c r="Y55" i="14" a="1"/>
  <c r="Y38" i="14" a="1"/>
  <c r="Y140" i="14" a="1"/>
  <c r="Y129" i="14" a="1"/>
  <c r="Y125" i="14" a="1"/>
  <c r="X54" i="14" a="1"/>
  <c r="X166" i="14" a="1"/>
  <c r="X125" i="14" a="1"/>
  <c r="X185" i="14" a="1"/>
  <c r="X221" i="14" a="1"/>
  <c r="X26" i="14" a="1"/>
  <c r="X143" i="14" a="1"/>
  <c r="X197" i="14" a="1"/>
  <c r="Y39" i="14" a="1"/>
  <c r="Y172" i="14" a="1"/>
  <c r="Y118" i="14" a="1"/>
  <c r="X150" i="14" a="1"/>
  <c r="X59" i="14" a="1"/>
  <c r="X139" i="14" a="1"/>
  <c r="Y226" i="14" a="1"/>
  <c r="X49" i="14" a="1"/>
  <c r="Y137" i="14" a="1"/>
  <c r="X190" i="14" a="1"/>
  <c r="Y14" i="14" a="1"/>
  <c r="Y111" i="14" a="1"/>
  <c r="Y225" i="14" a="1"/>
  <c r="X224" i="14" a="1"/>
  <c r="Y219" i="14" a="1"/>
  <c r="X56" i="14" a="1"/>
  <c r="X141" i="14" a="1"/>
  <c r="Y214" i="14" a="1"/>
  <c r="Y48" i="14" a="1"/>
  <c r="X174" i="14" a="1"/>
  <c r="X55" i="14" a="1"/>
  <c r="X114" i="14" a="1"/>
  <c r="X219" i="14" a="1"/>
  <c r="X153" i="14" a="1"/>
  <c r="Y162" i="14" a="1"/>
  <c r="Y166" i="14" a="1"/>
  <c r="X160" i="14" a="1"/>
  <c r="X44" i="14" a="1"/>
  <c r="Y148" i="14" a="1"/>
  <c r="X118" i="14" a="1"/>
  <c r="X214" i="14" a="1"/>
  <c r="X106" i="14" a="1"/>
  <c r="Y124" i="14" a="1"/>
  <c r="Y182" i="14" a="1"/>
  <c r="Y116" i="14" a="1"/>
  <c r="X175" i="14" a="1"/>
  <c r="Y216" i="14" a="1"/>
  <c r="X220" i="14" a="1"/>
  <c r="Z30" i="14" a="1"/>
  <c r="X100" i="14" a="1"/>
  <c r="X43" i="14" a="1"/>
  <c r="Y47" i="14" a="1"/>
  <c r="Y188" i="14" a="1"/>
  <c r="X107" i="14" a="1"/>
  <c r="Y190" i="14" a="1"/>
  <c r="Y127" i="14" a="1"/>
  <c r="Y227" i="14" a="1"/>
  <c r="X145" i="14" a="1"/>
  <c r="X176" i="14" a="1"/>
  <c r="Y28" i="14" a="1"/>
  <c r="X216" i="14" a="1"/>
  <c r="X124" i="14" a="1"/>
  <c r="X29" i="14" a="1"/>
  <c r="Y106" i="14" a="1"/>
  <c r="Y201" i="14" a="1"/>
  <c r="X27" i="14" a="1"/>
  <c r="Y194" i="14" a="1"/>
  <c r="X132" i="14" a="1"/>
  <c r="X230" i="14" a="1"/>
  <c r="Y156" i="14" a="1"/>
  <c r="Y42" i="14" a="1"/>
  <c r="X111" i="14" a="1"/>
  <c r="X204" i="14" a="1"/>
  <c r="Y167" i="14" a="1"/>
  <c r="Y168" i="14" a="1"/>
  <c r="Y191" i="14" a="1"/>
  <c r="Y161" i="14" a="1"/>
  <c r="X183" i="14" a="1"/>
  <c r="Y141" i="14" a="1"/>
  <c r="X14" i="14" a="1"/>
  <c r="X140" i="14" a="1"/>
  <c r="X28" i="14" a="1"/>
  <c r="X28" i="14" l="1"/>
  <c r="AI28" i="14" s="1"/>
  <c r="X140" i="14"/>
  <c r="AI140" i="14" s="1"/>
  <c r="X14" i="14"/>
  <c r="AI14" i="14" s="1"/>
  <c r="Y141" i="14"/>
  <c r="AJ141" i="14" s="1"/>
  <c r="X183" i="14"/>
  <c r="AI183" i="14" s="1"/>
  <c r="Y161" i="14"/>
  <c r="AJ161" i="14" s="1"/>
  <c r="Y191" i="14"/>
  <c r="AJ191" i="14" s="1"/>
  <c r="Y168" i="14"/>
  <c r="AJ168" i="14" s="1"/>
  <c r="Y167" i="14"/>
  <c r="AJ167" i="14" s="1"/>
  <c r="X204" i="14"/>
  <c r="AI204" i="14" s="1"/>
  <c r="X111" i="14"/>
  <c r="AI111" i="14" s="1"/>
  <c r="Y42" i="14"/>
  <c r="AJ42" i="14" s="1"/>
  <c r="Y156" i="14"/>
  <c r="AJ156" i="14" s="1"/>
  <c r="X230" i="14"/>
  <c r="AI230" i="14" s="1"/>
  <c r="X132" i="14"/>
  <c r="AI132" i="14" s="1"/>
  <c r="Y194" i="14"/>
  <c r="AJ194" i="14" s="1"/>
  <c r="X27" i="14"/>
  <c r="AI27" i="14" s="1"/>
  <c r="Y201" i="14"/>
  <c r="AJ201" i="14" s="1"/>
  <c r="Y106" i="14"/>
  <c r="AJ106" i="14" s="1"/>
  <c r="X29" i="14"/>
  <c r="AI29" i="14" s="1"/>
  <c r="X124" i="14"/>
  <c r="AI124" i="14" s="1"/>
  <c r="X216" i="14"/>
  <c r="AI216" i="14" s="1"/>
  <c r="Y28" i="14"/>
  <c r="AJ28" i="14" s="1"/>
  <c r="X176" i="14"/>
  <c r="AI176" i="14" s="1"/>
  <c r="X145" i="14"/>
  <c r="AI145" i="14" s="1"/>
  <c r="Y227" i="14"/>
  <c r="AJ227" i="14" s="1"/>
  <c r="Y127" i="14"/>
  <c r="AJ127" i="14" s="1"/>
  <c r="Y190" i="14"/>
  <c r="AJ190" i="14" s="1"/>
  <c r="X107" i="14"/>
  <c r="AI107" i="14" s="1"/>
  <c r="Y188" i="14"/>
  <c r="AJ188" i="14" s="1"/>
  <c r="Y47" i="14"/>
  <c r="AJ47" i="14" s="1"/>
  <c r="X43" i="14"/>
  <c r="AI43" i="14" s="1"/>
  <c r="X100" i="14"/>
  <c r="AI100" i="14" s="1"/>
  <c r="Z30" i="14"/>
  <c r="AK30" i="14" s="1"/>
  <c r="X220" i="14"/>
  <c r="AI220" i="14" s="1"/>
  <c r="Y216" i="14"/>
  <c r="AJ216" i="14" s="1"/>
  <c r="X175" i="14"/>
  <c r="AI175" i="14" s="1"/>
  <c r="Y116" i="14"/>
  <c r="AJ116" i="14" s="1"/>
  <c r="Y182" i="14"/>
  <c r="AJ182" i="14" s="1"/>
  <c r="Y124" i="14"/>
  <c r="AJ124" i="14" s="1"/>
  <c r="X106" i="14"/>
  <c r="AI106" i="14" s="1"/>
  <c r="X214" i="14"/>
  <c r="AI214" i="14" s="1"/>
  <c r="X118" i="14"/>
  <c r="AI118" i="14" s="1"/>
  <c r="Y148" i="14"/>
  <c r="AJ148" i="14" s="1"/>
  <c r="X44" i="14"/>
  <c r="AI44" i="14" s="1"/>
  <c r="X160" i="14"/>
  <c r="AI160" i="14" s="1"/>
  <c r="Y166" i="14"/>
  <c r="AJ166" i="14" s="1"/>
  <c r="Y162" i="14"/>
  <c r="AJ162" i="14" s="1"/>
  <c r="X153" i="14"/>
  <c r="AI153" i="14" s="1"/>
  <c r="X219" i="14"/>
  <c r="AI219" i="14" s="1"/>
  <c r="X114" i="14"/>
  <c r="AI114" i="14" s="1"/>
  <c r="X55" i="14"/>
  <c r="AI55" i="14" s="1"/>
  <c r="X174" i="14"/>
  <c r="AI174" i="14" s="1"/>
  <c r="Y48" i="14"/>
  <c r="AJ48" i="14" s="1"/>
  <c r="Y214" i="14"/>
  <c r="AJ214" i="14" s="1"/>
  <c r="X141" i="14"/>
  <c r="AI141" i="14" s="1"/>
  <c r="X56" i="14"/>
  <c r="AI56" i="14" s="1"/>
  <c r="Y219" i="14"/>
  <c r="AJ219" i="14" s="1"/>
  <c r="X224" i="14"/>
  <c r="AI224" i="14" s="1"/>
  <c r="Y225" i="14"/>
  <c r="AJ225" i="14" s="1"/>
  <c r="Y111" i="14"/>
  <c r="AJ111" i="14" s="1"/>
  <c r="Y14" i="14"/>
  <c r="AJ14" i="14" s="1"/>
  <c r="X190" i="14"/>
  <c r="AI190" i="14" s="1"/>
  <c r="Y137" i="14"/>
  <c r="AJ137" i="14" s="1"/>
  <c r="X49" i="14"/>
  <c r="AI49" i="14" s="1"/>
  <c r="Y226" i="14"/>
  <c r="AJ226" i="14" s="1"/>
  <c r="X139" i="14"/>
  <c r="AI139" i="14" s="1"/>
  <c r="X59" i="14"/>
  <c r="AI59" i="14" s="1"/>
  <c r="X150" i="14"/>
  <c r="AI150" i="14" s="1"/>
  <c r="Y118" i="14"/>
  <c r="AJ118" i="14" s="1"/>
  <c r="Y172" i="14"/>
  <c r="AJ172" i="14" s="1"/>
  <c r="Y39" i="14"/>
  <c r="AJ39" i="14" s="1"/>
  <c r="X197" i="14"/>
  <c r="AI197" i="14" s="1"/>
  <c r="X143" i="14"/>
  <c r="AI143" i="14" s="1"/>
  <c r="X26" i="14"/>
  <c r="AI26" i="14" s="1"/>
  <c r="X221" i="14"/>
  <c r="AI221" i="14" s="1"/>
  <c r="X185" i="14"/>
  <c r="AI185" i="14" s="1"/>
  <c r="X125" i="14"/>
  <c r="AI125" i="14" s="1"/>
  <c r="X166" i="14"/>
  <c r="AI166" i="14" s="1"/>
  <c r="X54" i="14"/>
  <c r="AI54" i="14" s="1"/>
  <c r="Y125" i="14"/>
  <c r="AJ125" i="14" s="1"/>
  <c r="Y129" i="14"/>
  <c r="AJ129" i="14" s="1"/>
  <c r="Y140" i="14"/>
  <c r="AJ140" i="14" s="1"/>
  <c r="Y38" i="14"/>
  <c r="AJ38" i="14" s="1"/>
  <c r="Y55" i="14"/>
  <c r="AJ55" i="14" s="1"/>
  <c r="Y18" i="14"/>
  <c r="AJ18" i="14" s="1"/>
  <c r="X199" i="14"/>
  <c r="AI199" i="14" s="1"/>
  <c r="Y230" i="14"/>
  <c r="AJ230" i="14" s="1"/>
  <c r="Y133" i="14"/>
  <c r="AJ133" i="14" s="1"/>
  <c r="X201" i="14"/>
  <c r="AI201" i="14" s="1"/>
  <c r="Y107" i="14"/>
  <c r="AJ107" i="14" s="1"/>
  <c r="X38" i="14"/>
  <c r="AI38" i="14" s="1"/>
  <c r="X196" i="14"/>
  <c r="AI196" i="14" s="1"/>
  <c r="Y174" i="14"/>
  <c r="AJ174" i="14" s="1"/>
  <c r="X194" i="14"/>
  <c r="AI194" i="14" s="1"/>
  <c r="Y108" i="14"/>
  <c r="AJ108" i="14" s="1"/>
  <c r="X98" i="14"/>
  <c r="AI98" i="14" s="1"/>
  <c r="Y196" i="14"/>
  <c r="AJ196" i="14" s="1"/>
  <c r="Y186" i="14"/>
  <c r="AJ186" i="14" s="1"/>
  <c r="X137" i="14"/>
  <c r="AI137" i="14" s="1"/>
  <c r="Y220" i="14"/>
  <c r="AJ220" i="14" s="1"/>
  <c r="X133" i="14"/>
  <c r="AI133" i="14" s="1"/>
  <c r="X39" i="14"/>
  <c r="AI39" i="14" s="1"/>
  <c r="Y232" i="14"/>
  <c r="AJ232" i="14" s="1"/>
  <c r="Y206" i="14"/>
  <c r="AJ206" i="14" s="1"/>
  <c r="X206" i="14"/>
  <c r="AI206" i="14" s="1"/>
  <c r="Y183" i="14"/>
  <c r="AJ183" i="14" s="1"/>
  <c r="X172" i="14"/>
  <c r="AI172" i="14" s="1"/>
  <c r="Y115" i="14"/>
  <c r="AJ115" i="14" s="1"/>
  <c r="X42" i="14"/>
  <c r="AI42" i="14" s="1"/>
  <c r="X40" i="14"/>
  <c r="AI40" i="14" s="1"/>
  <c r="X19" i="14"/>
  <c r="AI19" i="14" s="1"/>
  <c r="Y56" i="14"/>
  <c r="AJ56" i="14" s="1"/>
  <c r="Y178" i="14"/>
  <c r="AJ178" i="14" s="1"/>
  <c r="X127" i="14"/>
  <c r="AI127" i="14" s="1"/>
  <c r="Y100" i="14"/>
  <c r="AJ100" i="14" s="1"/>
  <c r="Y132" i="14"/>
  <c r="AJ132" i="14" s="1"/>
  <c r="X191" i="14"/>
  <c r="AI191" i="14" s="1"/>
  <c r="X178" i="14"/>
  <c r="AI178" i="14" s="1"/>
  <c r="Y103" i="14"/>
  <c r="AJ103" i="14" s="1"/>
  <c r="Y98" i="14"/>
  <c r="AJ98" i="14" s="1"/>
  <c r="Y212" i="14"/>
  <c r="AJ212" i="14" s="1"/>
  <c r="Y114" i="14"/>
  <c r="AJ114" i="14" s="1"/>
  <c r="Y150" i="14"/>
  <c r="AJ150" i="14" s="1"/>
  <c r="X147" i="14"/>
  <c r="AI147" i="14" s="1"/>
  <c r="Y19" i="14"/>
  <c r="AJ19" i="14" s="1"/>
  <c r="Y40" i="14"/>
  <c r="AJ40" i="14" s="1"/>
  <c r="X159" i="14"/>
  <c r="AI159" i="14" s="1"/>
  <c r="X155" i="14"/>
  <c r="AI155" i="14" s="1"/>
  <c r="Y131" i="14"/>
  <c r="AJ131" i="14" s="1"/>
  <c r="Y155" i="14"/>
  <c r="AJ155" i="14" s="1"/>
  <c r="Y224" i="14"/>
  <c r="AJ224" i="14" s="1"/>
  <c r="X186" i="14"/>
  <c r="AI186" i="14" s="1"/>
  <c r="X138" i="14"/>
  <c r="AI138" i="14" s="1"/>
  <c r="Y27" i="14"/>
  <c r="AJ27" i="14" s="1"/>
  <c r="X45" i="14"/>
  <c r="AI45" i="14" s="1"/>
  <c r="Y139" i="14"/>
  <c r="AJ139" i="14" s="1"/>
  <c r="Y185" i="14"/>
  <c r="AJ185" i="14" s="1"/>
  <c r="X173" i="14"/>
  <c r="AI173" i="14" s="1"/>
  <c r="X167" i="14"/>
  <c r="AI167" i="14" s="1"/>
  <c r="Y210" i="14"/>
  <c r="AJ210" i="14" s="1"/>
  <c r="Y204" i="14"/>
  <c r="AJ204" i="14" s="1"/>
  <c r="Y175" i="14"/>
  <c r="AJ175" i="14" s="1"/>
  <c r="X205" i="14"/>
  <c r="AI205" i="14" s="1"/>
  <c r="Y54" i="14"/>
  <c r="AJ54" i="14" s="1"/>
  <c r="Y24" i="14"/>
  <c r="AJ24" i="14" s="1"/>
  <c r="Y145" i="14"/>
  <c r="AJ145" i="14" s="1"/>
  <c r="Y44" i="14"/>
  <c r="AJ44" i="14" s="1"/>
  <c r="Y53" i="14"/>
  <c r="AJ53" i="14" s="1"/>
  <c r="Y45" i="14"/>
  <c r="AJ45" i="14" s="1"/>
  <c r="X108" i="14"/>
  <c r="AI108" i="14" s="1"/>
  <c r="Y199" i="14"/>
  <c r="AJ199" i="14" s="1"/>
  <c r="X121" i="14"/>
  <c r="AI121" i="14" s="1"/>
  <c r="X158" i="14"/>
  <c r="AI158" i="14" s="1"/>
  <c r="Y180" i="14"/>
  <c r="AJ180" i="14" s="1"/>
  <c r="Y153" i="14"/>
  <c r="AJ153" i="14" s="1"/>
  <c r="Y147" i="14"/>
  <c r="AJ147" i="14" s="1"/>
  <c r="Y43" i="14"/>
  <c r="AJ43" i="14" s="1"/>
  <c r="Y49" i="14"/>
  <c r="AJ49" i="14" s="1"/>
  <c r="X103" i="14"/>
  <c r="AI103" i="14" s="1"/>
  <c r="X232" i="14"/>
  <c r="AI232" i="14" s="1"/>
  <c r="X188" i="14"/>
  <c r="AI188" i="14" s="1"/>
  <c r="X136" i="14"/>
  <c r="AI136" i="14" s="1"/>
  <c r="X47" i="14"/>
  <c r="AI47" i="14" s="1"/>
  <c r="X131" i="14"/>
  <c r="AI131" i="14" s="1"/>
  <c r="Y195" i="14"/>
  <c r="AJ195" i="14" s="1"/>
  <c r="X182" i="14"/>
  <c r="AI182" i="14" s="1"/>
  <c r="X18" i="14"/>
  <c r="AI18" i="14" s="1"/>
  <c r="Y213" i="14"/>
  <c r="AJ213" i="14" s="1"/>
  <c r="X212" i="14"/>
  <c r="AI212" i="14" s="1"/>
  <c r="Y130" i="14"/>
  <c r="AJ130" i="14" s="1"/>
  <c r="X226" i="14"/>
  <c r="AI226" i="14" s="1"/>
  <c r="Y110" i="14"/>
  <c r="AJ110" i="14" s="1"/>
  <c r="X24" i="14"/>
  <c r="AI24" i="14" s="1"/>
  <c r="X31" i="14"/>
  <c r="AI31" i="14" s="1"/>
  <c r="Y29" i="14"/>
  <c r="AJ29" i="14" s="1"/>
  <c r="Y176" i="14"/>
  <c r="AJ176" i="14" s="1"/>
  <c r="Y51" i="14"/>
  <c r="AJ51" i="14" s="1"/>
  <c r="X51" i="14"/>
  <c r="AI51" i="14" s="1"/>
  <c r="Y59" i="14"/>
  <c r="AJ59" i="14" s="1"/>
  <c r="Y160" i="14"/>
  <c r="AJ160" i="14" s="1"/>
  <c r="Y143" i="14"/>
  <c r="AJ143" i="14" s="1"/>
  <c r="X225" i="14"/>
  <c r="AI225" i="14" s="1"/>
  <c r="X213" i="14"/>
  <c r="AI213" i="14" s="1"/>
  <c r="X129" i="14"/>
  <c r="AI129" i="14" s="1"/>
  <c r="X110" i="14"/>
  <c r="AI110" i="14" s="1"/>
  <c r="X148" i="14"/>
  <c r="AI148" i="14" s="1"/>
  <c r="Y138" i="14"/>
  <c r="AJ138" i="14" s="1"/>
  <c r="X168" i="14"/>
  <c r="AI168" i="14" s="1"/>
  <c r="X130" i="14"/>
  <c r="AI130" i="14" s="1"/>
  <c r="X179" i="14"/>
  <c r="AI179" i="14" s="1"/>
  <c r="X48" i="14"/>
  <c r="AI48" i="14" s="1"/>
  <c r="X156" i="14"/>
  <c r="AI156" i="14" s="1"/>
  <c r="X195" i="14"/>
  <c r="AI195" i="14" s="1"/>
  <c r="Y221" i="14"/>
  <c r="AJ221" i="14" s="1"/>
  <c r="X227" i="14"/>
  <c r="AI227" i="14" s="1"/>
  <c r="X53" i="14"/>
  <c r="AI53" i="14" s="1"/>
  <c r="Y121" i="14"/>
  <c r="AJ121" i="14" s="1"/>
  <c r="Y159" i="14"/>
  <c r="AJ159" i="14" s="1"/>
  <c r="X161" i="14"/>
  <c r="AI161" i="14" s="1"/>
  <c r="Y173" i="14"/>
  <c r="AJ173" i="14" s="1"/>
  <c r="X115" i="14"/>
  <c r="AI115" i="14" s="1"/>
  <c r="X162" i="14"/>
  <c r="AI162" i="14" s="1"/>
  <c r="X210" i="14"/>
  <c r="AI210" i="14" s="1"/>
  <c r="X180" i="14"/>
  <c r="AI180" i="14" s="1"/>
  <c r="X116" i="14"/>
  <c r="AI116" i="14" s="1"/>
  <c r="Y136" i="14"/>
  <c r="AJ136" i="14" s="1"/>
  <c r="Y26" i="14"/>
  <c r="AJ26" i="14" s="1"/>
  <c r="Y197" i="14"/>
  <c r="AJ197" i="14" s="1"/>
  <c r="Y31" i="14"/>
  <c r="AJ31" i="14" s="1"/>
  <c r="Y158" i="14"/>
  <c r="AJ158" i="14" s="1"/>
  <c r="Y205" i="14"/>
  <c r="AJ205" i="14" s="1"/>
  <c r="M28" i="13"/>
  <c r="M139" i="13"/>
  <c r="M14" i="13"/>
  <c r="M182" i="13"/>
  <c r="L191" i="14"/>
  <c r="J138" i="14"/>
  <c r="L138" i="14" s="1"/>
  <c r="L56" i="14"/>
  <c r="L182" i="14"/>
  <c r="M203" i="13"/>
  <c r="M111" i="13"/>
  <c r="J133" i="14"/>
  <c r="L133" i="14" s="1"/>
  <c r="M229" i="13"/>
  <c r="L188" i="14"/>
  <c r="J161" i="14"/>
  <c r="M131" i="13"/>
  <c r="L201" i="14"/>
  <c r="M27" i="13"/>
  <c r="K225" i="14"/>
  <c r="M29" i="13"/>
  <c r="J106" i="14"/>
  <c r="L106" i="14" s="1"/>
  <c r="M123" i="13"/>
  <c r="K124" i="14"/>
  <c r="J130" i="14"/>
  <c r="L130" i="14" s="1"/>
  <c r="M215" i="13"/>
  <c r="J185" i="14"/>
  <c r="M175" i="13"/>
  <c r="M144" i="13"/>
  <c r="L131" i="14"/>
  <c r="L114" i="14"/>
  <c r="L111" i="14"/>
  <c r="M107" i="13"/>
  <c r="I155" i="14"/>
  <c r="K155" i="14" s="1"/>
  <c r="K43" i="14"/>
  <c r="M43" i="13"/>
  <c r="J158" i="14"/>
  <c r="L158" i="14" s="1"/>
  <c r="I116" i="14"/>
  <c r="M100" i="13"/>
  <c r="I14" i="14"/>
  <c r="K14" i="14" s="1"/>
  <c r="I143" i="14"/>
  <c r="K143" i="14" s="1"/>
  <c r="M219" i="13"/>
  <c r="L147" i="14"/>
  <c r="M174" i="13"/>
  <c r="L162" i="14"/>
  <c r="I219" i="14"/>
  <c r="K161" i="14"/>
  <c r="M106" i="13"/>
  <c r="L148" i="14"/>
  <c r="M30" i="14"/>
  <c r="I27" i="14"/>
  <c r="K27" i="14" s="1"/>
  <c r="J166" i="14"/>
  <c r="L166" i="14" s="1"/>
  <c r="K28" i="14"/>
  <c r="L24" i="14"/>
  <c r="K166" i="14"/>
  <c r="K132" i="14"/>
  <c r="M213" i="13"/>
  <c r="M117" i="13"/>
  <c r="L219" i="14"/>
  <c r="K201" i="14"/>
  <c r="M44" i="13"/>
  <c r="M159" i="13"/>
  <c r="J19" i="14"/>
  <c r="I188" i="14"/>
  <c r="K188" i="14" s="1"/>
  <c r="L141" i="14"/>
  <c r="K205" i="14"/>
  <c r="I197" i="14"/>
  <c r="K197" i="14" s="1"/>
  <c r="M152" i="13"/>
  <c r="M218" i="13"/>
  <c r="L179" i="14"/>
  <c r="M114" i="13"/>
  <c r="M55" i="13"/>
  <c r="M173" i="13"/>
  <c r="M140" i="13"/>
  <c r="M56" i="13"/>
  <c r="M223" i="13"/>
  <c r="K53" i="14"/>
  <c r="L28" i="14"/>
  <c r="K216" i="14"/>
  <c r="L43" i="14"/>
  <c r="J175" i="14"/>
  <c r="L175" i="14" s="1"/>
  <c r="M189" i="13"/>
  <c r="K129" i="14"/>
  <c r="L121" i="14"/>
  <c r="M49" i="13"/>
  <c r="K125" i="14"/>
  <c r="I210" i="14"/>
  <c r="K210" i="14" s="1"/>
  <c r="L53" i="14"/>
  <c r="L186" i="14"/>
  <c r="L39" i="14"/>
  <c r="M138" i="13"/>
  <c r="J183" i="14"/>
  <c r="L183" i="14" s="1"/>
  <c r="M59" i="13"/>
  <c r="M149" i="13"/>
  <c r="I114" i="14"/>
  <c r="K114" i="14" s="1"/>
  <c r="L220" i="14"/>
  <c r="M196" i="13"/>
  <c r="M142" i="13"/>
  <c r="I98" i="14"/>
  <c r="K98" i="14" s="1"/>
  <c r="M26" i="13"/>
  <c r="M220" i="13"/>
  <c r="M184" i="13"/>
  <c r="M124" i="13"/>
  <c r="M165" i="13"/>
  <c r="L136" i="14"/>
  <c r="M54" i="13"/>
  <c r="I115" i="14"/>
  <c r="K115" i="14" s="1"/>
  <c r="K196" i="14"/>
  <c r="M198" i="13"/>
  <c r="K160" i="14"/>
  <c r="L140" i="14"/>
  <c r="L230" i="14"/>
  <c r="L156" i="14"/>
  <c r="M200" i="13"/>
  <c r="M38" i="13"/>
  <c r="M195" i="13"/>
  <c r="L18" i="14"/>
  <c r="J159" i="14"/>
  <c r="L159" i="14" s="1"/>
  <c r="K127" i="14"/>
  <c r="M193" i="13"/>
  <c r="J54" i="14"/>
  <c r="L54" i="14" s="1"/>
  <c r="M98" i="13"/>
  <c r="K175" i="14"/>
  <c r="M136" i="13"/>
  <c r="K138" i="14"/>
  <c r="M132" i="13"/>
  <c r="K162" i="14"/>
  <c r="M39" i="13"/>
  <c r="J176" i="14"/>
  <c r="L168" i="14"/>
  <c r="I227" i="14"/>
  <c r="K39" i="14"/>
  <c r="M205" i="13"/>
  <c r="K159" i="14"/>
  <c r="K107" i="14"/>
  <c r="M171" i="13"/>
  <c r="I59" i="14"/>
  <c r="I100" i="14"/>
  <c r="K100" i="14" s="1"/>
  <c r="M42" i="13"/>
  <c r="M40" i="13"/>
  <c r="M19" i="13"/>
  <c r="K103" i="14"/>
  <c r="J110" i="14"/>
  <c r="L110" i="14" s="1"/>
  <c r="J194" i="14"/>
  <c r="L194" i="14" s="1"/>
  <c r="J226" i="14"/>
  <c r="M126" i="13"/>
  <c r="K130" i="14"/>
  <c r="J107" i="14"/>
  <c r="L107" i="14" s="1"/>
  <c r="I49" i="14"/>
  <c r="K49" i="14" s="1"/>
  <c r="M190" i="13"/>
  <c r="I145" i="14"/>
  <c r="K145" i="14" s="1"/>
  <c r="M177" i="13"/>
  <c r="J225" i="14"/>
  <c r="L225" i="14" s="1"/>
  <c r="J116" i="14"/>
  <c r="J214" i="14"/>
  <c r="I213" i="14"/>
  <c r="K40" i="14"/>
  <c r="K133" i="14"/>
  <c r="M146" i="13"/>
  <c r="L160" i="14"/>
  <c r="K121" i="14"/>
  <c r="M158" i="13"/>
  <c r="L127" i="14"/>
  <c r="L98" i="14"/>
  <c r="K55" i="14"/>
  <c r="J26" i="14"/>
  <c r="L26" i="14" s="1"/>
  <c r="M154" i="13"/>
  <c r="K190" i="14"/>
  <c r="J145" i="14"/>
  <c r="L40" i="14"/>
  <c r="L132" i="14"/>
  <c r="L49" i="14"/>
  <c r="M185" i="13"/>
  <c r="M137" i="13"/>
  <c r="M45" i="13"/>
  <c r="M172" i="13"/>
  <c r="M166" i="13"/>
  <c r="L206" i="14"/>
  <c r="M204" i="13"/>
  <c r="L47" i="14"/>
  <c r="L155" i="14"/>
  <c r="J137" i="14"/>
  <c r="L137" i="14" s="1"/>
  <c r="L103" i="14"/>
  <c r="M108" i="13"/>
  <c r="L29" i="14"/>
  <c r="M120" i="13"/>
  <c r="I180" i="14"/>
  <c r="K180" i="14" s="1"/>
  <c r="M157" i="13"/>
  <c r="K158" i="14"/>
  <c r="I136" i="14"/>
  <c r="K136" i="14" s="1"/>
  <c r="I45" i="14"/>
  <c r="K199" i="14"/>
  <c r="J232" i="14"/>
  <c r="I131" i="14"/>
  <c r="M103" i="13"/>
  <c r="M231" i="13"/>
  <c r="M187" i="13"/>
  <c r="M135" i="13"/>
  <c r="K24" i="14"/>
  <c r="K168" i="14"/>
  <c r="M47" i="13"/>
  <c r="K26" i="14"/>
  <c r="M130" i="13"/>
  <c r="I212" i="14"/>
  <c r="K212" i="14" s="1"/>
  <c r="K56" i="14"/>
  <c r="M181" i="13"/>
  <c r="M18" i="13"/>
  <c r="J100" i="14"/>
  <c r="L100" i="14" s="1"/>
  <c r="K206" i="14"/>
  <c r="K221" i="14"/>
  <c r="L221" i="14"/>
  <c r="I47" i="14"/>
  <c r="M211" i="13"/>
  <c r="K173" i="14"/>
  <c r="M225" i="13"/>
  <c r="I148" i="14"/>
  <c r="K148" i="14" s="1"/>
  <c r="J196" i="14"/>
  <c r="L196" i="14" s="1"/>
  <c r="M24" i="13"/>
  <c r="M31" i="13"/>
  <c r="J213" i="14"/>
  <c r="L213" i="14" s="1"/>
  <c r="J125" i="14"/>
  <c r="I110" i="14"/>
  <c r="K110" i="14" s="1"/>
  <c r="K185" i="14"/>
  <c r="M51" i="13"/>
  <c r="J167" i="14"/>
  <c r="L167" i="14" s="1"/>
  <c r="L210" i="14"/>
  <c r="M224" i="13"/>
  <c r="M212" i="13"/>
  <c r="M128" i="13"/>
  <c r="J224" i="14"/>
  <c r="L224" i="14" s="1"/>
  <c r="M110" i="13"/>
  <c r="J139" i="14"/>
  <c r="M147" i="13"/>
  <c r="K140" i="14"/>
  <c r="L204" i="14"/>
  <c r="K137" i="14"/>
  <c r="M167" i="13"/>
  <c r="L173" i="14"/>
  <c r="M129" i="13"/>
  <c r="K150" i="14"/>
  <c r="M178" i="13"/>
  <c r="L55" i="14"/>
  <c r="L216" i="14"/>
  <c r="M48" i="13"/>
  <c r="M155" i="13"/>
  <c r="K31" i="14"/>
  <c r="M194" i="13"/>
  <c r="L180" i="14"/>
  <c r="I153" i="14"/>
  <c r="K153" i="14" s="1"/>
  <c r="K44" i="14"/>
  <c r="M226" i="13"/>
  <c r="M53" i="13"/>
  <c r="M160" i="13"/>
  <c r="K226" i="14"/>
  <c r="K118" i="14"/>
  <c r="I38" i="14"/>
  <c r="K38" i="14" s="1"/>
  <c r="M115" i="13"/>
  <c r="L178" i="14"/>
  <c r="M161" i="13"/>
  <c r="J172" i="14"/>
  <c r="L172" i="14" s="1"/>
  <c r="M209" i="13"/>
  <c r="M179" i="13"/>
  <c r="M116" i="13"/>
  <c r="K191" i="14"/>
  <c r="J199" i="14"/>
  <c r="I29" i="14"/>
  <c r="K29" i="14" s="1"/>
  <c r="L14" i="14"/>
  <c r="K224" i="14"/>
  <c r="Z26" i="14" a="1"/>
  <c r="Z19" i="14" a="1"/>
  <c r="Z24" i="14" a="1"/>
  <c r="Z110" i="14" a="1"/>
  <c r="Z48" i="14" a="1"/>
  <c r="Z115" i="14" a="1"/>
  <c r="Z31" i="14" a="1"/>
  <c r="Z156" i="14" a="1"/>
  <c r="Z116" i="14" a="1"/>
  <c r="Z125" i="14" a="1"/>
  <c r="Z138" i="14" a="1"/>
  <c r="Z204" i="14" a="1"/>
  <c r="Z224" i="14" a="1"/>
  <c r="Z38" i="14" a="1"/>
  <c r="Z175" i="14" a="1"/>
  <c r="Z40" i="14" a="1"/>
  <c r="Z167" i="14" a="1"/>
  <c r="Z230" i="14" a="1"/>
  <c r="Z107" i="14" a="1"/>
  <c r="Z221" i="14" a="1"/>
  <c r="Z155" i="14" a="1"/>
  <c r="Z150" i="14" a="1"/>
  <c r="Z108" i="14" a="1"/>
  <c r="Z160" i="14" a="1"/>
  <c r="Z49" i="14" a="1"/>
  <c r="Z161" i="14" a="1"/>
  <c r="Z226" i="14" a="1"/>
  <c r="Z28" i="14" a="1"/>
  <c r="Z216" i="14" a="1"/>
  <c r="Z153" i="14" a="1"/>
  <c r="Z199" i="14" a="1"/>
  <c r="Z194" i="14" a="1"/>
  <c r="Z205" i="14" a="1"/>
  <c r="Z182" i="14" a="1"/>
  <c r="Z148" i="14" a="1"/>
  <c r="Z162" i="14" a="1"/>
  <c r="Z168" i="14" a="1"/>
  <c r="Z227" i="14" a="1"/>
  <c r="Z56" i="14" a="1"/>
  <c r="Z225" i="14" a="1"/>
  <c r="Z220" i="14" a="1"/>
  <c r="Z45" i="14" a="1"/>
  <c r="Z140" i="14" a="1"/>
  <c r="Z214" i="14" a="1"/>
  <c r="Z219" i="14" a="1"/>
  <c r="Z18" i="14" a="1"/>
  <c r="Z195" i="14" a="1"/>
  <c r="Z14" i="14" a="1"/>
  <c r="Z132" i="14" a="1"/>
  <c r="Z176" i="14" a="1"/>
  <c r="Z106" i="14" a="1"/>
  <c r="Z118" i="14" a="1"/>
  <c r="Z139" i="14" a="1"/>
  <c r="Z185" i="14" a="1"/>
  <c r="Z210" i="14" a="1"/>
  <c r="Z172" i="14" a="1"/>
  <c r="Z29" i="14" a="1"/>
  <c r="Z54" i="14" a="1"/>
  <c r="Z183" i="14" a="1"/>
  <c r="Z145" i="14" a="1"/>
  <c r="Z43" i="14" a="1"/>
  <c r="Z114" i="14" a="1"/>
  <c r="Z190" i="14" a="1"/>
  <c r="Z127" i="14" a="1"/>
  <c r="Z103" i="14" a="1"/>
  <c r="Z180" i="14" a="1"/>
  <c r="Z98" i="14" a="1"/>
  <c r="Z147" i="14" a="1"/>
  <c r="Z232" i="14" a="1"/>
  <c r="Z188" i="14" a="1"/>
  <c r="Z212" i="14" a="1"/>
  <c r="Z191" i="14" a="1"/>
  <c r="Z133" i="14" a="1"/>
  <c r="Z47" i="14" a="1"/>
  <c r="Z179" i="14" a="1"/>
  <c r="Z55" i="14" a="1"/>
  <c r="Z59" i="14" a="1"/>
  <c r="Z206" i="14" a="1"/>
  <c r="Z141" i="14" a="1"/>
  <c r="Z201" i="14" a="1"/>
  <c r="Z197" i="14" a="1"/>
  <c r="Z39" i="14" a="1"/>
  <c r="Z27" i="14" a="1"/>
  <c r="Z174" i="14" a="1"/>
  <c r="Z51" i="14" a="1"/>
  <c r="Z131" i="14" a="1"/>
  <c r="Z100" i="14" a="1"/>
  <c r="Z44" i="14" a="1"/>
  <c r="Z137" i="14" a="1"/>
  <c r="Z186" i="14" a="1"/>
  <c r="Z136" i="14" a="1"/>
  <c r="Z53" i="14" a="1"/>
  <c r="Z166" i="14" a="1"/>
  <c r="Z159" i="14" a="1"/>
  <c r="Z130" i="14" a="1"/>
  <c r="Z121" i="14" a="1"/>
  <c r="Z213" i="14" a="1"/>
  <c r="Z111" i="14" a="1"/>
  <c r="Z124" i="14" a="1"/>
  <c r="Z143" i="14" a="1"/>
  <c r="Z196" i="14" a="1"/>
  <c r="Z42" i="14" a="1"/>
  <c r="Z178" i="14" a="1"/>
  <c r="Z173" i="14" a="1"/>
  <c r="Z158" i="14" a="1"/>
  <c r="Z129" i="14" a="1"/>
  <c r="Z129" i="14" l="1"/>
  <c r="AK129" i="14" s="1"/>
  <c r="Z158" i="14"/>
  <c r="AK158" i="14" s="1"/>
  <c r="Z173" i="14"/>
  <c r="AK173" i="14" s="1"/>
  <c r="Z178" i="14"/>
  <c r="AK178" i="14" s="1"/>
  <c r="Z42" i="14"/>
  <c r="AK42" i="14" s="1"/>
  <c r="Z196" i="14"/>
  <c r="AK196" i="14" s="1"/>
  <c r="Z143" i="14"/>
  <c r="AK143" i="14" s="1"/>
  <c r="Z124" i="14"/>
  <c r="AK124" i="14" s="1"/>
  <c r="Z111" i="14"/>
  <c r="AK111" i="14" s="1"/>
  <c r="Z213" i="14"/>
  <c r="AK213" i="14" s="1"/>
  <c r="Z121" i="14"/>
  <c r="AK121" i="14" s="1"/>
  <c r="Z130" i="14"/>
  <c r="AK130" i="14" s="1"/>
  <c r="Z159" i="14"/>
  <c r="AK159" i="14" s="1"/>
  <c r="Z166" i="14"/>
  <c r="AK166" i="14" s="1"/>
  <c r="Z53" i="14"/>
  <c r="AK53" i="14" s="1"/>
  <c r="Z136" i="14"/>
  <c r="AK136" i="14" s="1"/>
  <c r="Z186" i="14"/>
  <c r="AK186" i="14" s="1"/>
  <c r="Z137" i="14"/>
  <c r="AK137" i="14" s="1"/>
  <c r="Z44" i="14"/>
  <c r="AK44" i="14" s="1"/>
  <c r="Z100" i="14"/>
  <c r="AK100" i="14" s="1"/>
  <c r="Z131" i="14"/>
  <c r="AK131" i="14" s="1"/>
  <c r="Z51" i="14"/>
  <c r="AK51" i="14" s="1"/>
  <c r="Z174" i="14"/>
  <c r="AK174" i="14" s="1"/>
  <c r="Z27" i="14"/>
  <c r="AK27" i="14" s="1"/>
  <c r="Z39" i="14"/>
  <c r="AK39" i="14" s="1"/>
  <c r="Z197" i="14"/>
  <c r="AK197" i="14" s="1"/>
  <c r="Z201" i="14"/>
  <c r="AK201" i="14" s="1"/>
  <c r="Z141" i="14"/>
  <c r="AK141" i="14" s="1"/>
  <c r="Z206" i="14"/>
  <c r="AK206" i="14" s="1"/>
  <c r="Z59" i="14"/>
  <c r="AK59" i="14" s="1"/>
  <c r="Z55" i="14"/>
  <c r="AK55" i="14" s="1"/>
  <c r="Z179" i="14"/>
  <c r="AK179" i="14" s="1"/>
  <c r="Z47" i="14"/>
  <c r="AK47" i="14" s="1"/>
  <c r="Z133" i="14"/>
  <c r="AK133" i="14" s="1"/>
  <c r="Z191" i="14"/>
  <c r="AK191" i="14" s="1"/>
  <c r="Z212" i="14"/>
  <c r="AK212" i="14" s="1"/>
  <c r="Z188" i="14"/>
  <c r="AK188" i="14" s="1"/>
  <c r="Z232" i="14"/>
  <c r="AK232" i="14" s="1"/>
  <c r="Z147" i="14"/>
  <c r="AK147" i="14" s="1"/>
  <c r="Z98" i="14"/>
  <c r="AK98" i="14" s="1"/>
  <c r="Z180" i="14"/>
  <c r="AK180" i="14" s="1"/>
  <c r="Z103" i="14"/>
  <c r="AK103" i="14" s="1"/>
  <c r="Z127" i="14"/>
  <c r="AK127" i="14" s="1"/>
  <c r="Z190" i="14"/>
  <c r="AK190" i="14" s="1"/>
  <c r="Z114" i="14"/>
  <c r="AK114" i="14" s="1"/>
  <c r="Z43" i="14"/>
  <c r="AK43" i="14" s="1"/>
  <c r="Z145" i="14"/>
  <c r="AK145" i="14" s="1"/>
  <c r="Z183" i="14"/>
  <c r="AK183" i="14" s="1"/>
  <c r="Z54" i="14"/>
  <c r="AK54" i="14" s="1"/>
  <c r="Z29" i="14"/>
  <c r="AK29" i="14" s="1"/>
  <c r="Z172" i="14"/>
  <c r="AK172" i="14" s="1"/>
  <c r="Z210" i="14"/>
  <c r="AK210" i="14" s="1"/>
  <c r="Z185" i="14"/>
  <c r="AK185" i="14" s="1"/>
  <c r="Z139" i="14"/>
  <c r="AK139" i="14" s="1"/>
  <c r="Z118" i="14"/>
  <c r="AK118" i="14" s="1"/>
  <c r="Z106" i="14"/>
  <c r="AK106" i="14" s="1"/>
  <c r="Z176" i="14"/>
  <c r="AK176" i="14" s="1"/>
  <c r="Z132" i="14"/>
  <c r="AK132" i="14" s="1"/>
  <c r="Z14" i="14"/>
  <c r="AK14" i="14" s="1"/>
  <c r="Z195" i="14"/>
  <c r="AK195" i="14" s="1"/>
  <c r="Z18" i="14"/>
  <c r="AK18" i="14" s="1"/>
  <c r="Z219" i="14"/>
  <c r="AK219" i="14" s="1"/>
  <c r="Z214" i="14"/>
  <c r="AK214" i="14" s="1"/>
  <c r="Z140" i="14"/>
  <c r="AK140" i="14" s="1"/>
  <c r="Z45" i="14"/>
  <c r="AK45" i="14" s="1"/>
  <c r="Z220" i="14"/>
  <c r="AK220" i="14" s="1"/>
  <c r="Z225" i="14"/>
  <c r="AK225" i="14" s="1"/>
  <c r="Z56" i="14"/>
  <c r="AK56" i="14" s="1"/>
  <c r="Z227" i="14"/>
  <c r="AK227" i="14" s="1"/>
  <c r="Z168" i="14"/>
  <c r="AK168" i="14" s="1"/>
  <c r="Z162" i="14"/>
  <c r="AK162" i="14" s="1"/>
  <c r="Z148" i="14"/>
  <c r="AK148" i="14" s="1"/>
  <c r="Z182" i="14"/>
  <c r="AK182" i="14" s="1"/>
  <c r="Z205" i="14"/>
  <c r="AK205" i="14" s="1"/>
  <c r="Z194" i="14"/>
  <c r="AK194" i="14" s="1"/>
  <c r="Z199" i="14"/>
  <c r="AK199" i="14" s="1"/>
  <c r="Z153" i="14"/>
  <c r="AK153" i="14" s="1"/>
  <c r="Z216" i="14"/>
  <c r="AK216" i="14" s="1"/>
  <c r="Z28" i="14"/>
  <c r="AK28" i="14" s="1"/>
  <c r="Z226" i="14"/>
  <c r="AK226" i="14" s="1"/>
  <c r="Z161" i="14"/>
  <c r="AK161" i="14" s="1"/>
  <c r="Z49" i="14"/>
  <c r="AK49" i="14" s="1"/>
  <c r="Z160" i="14"/>
  <c r="AK160" i="14" s="1"/>
  <c r="Z108" i="14"/>
  <c r="AK108" i="14" s="1"/>
  <c r="Z150" i="14"/>
  <c r="AK150" i="14" s="1"/>
  <c r="Z155" i="14"/>
  <c r="AK155" i="14" s="1"/>
  <c r="Z221" i="14"/>
  <c r="AK221" i="14" s="1"/>
  <c r="Z107" i="14"/>
  <c r="AK107" i="14" s="1"/>
  <c r="Z230" i="14"/>
  <c r="AK230" i="14" s="1"/>
  <c r="Z167" i="14"/>
  <c r="AK167" i="14" s="1"/>
  <c r="Z40" i="14"/>
  <c r="AK40" i="14" s="1"/>
  <c r="Z175" i="14"/>
  <c r="AK175" i="14" s="1"/>
  <c r="Z38" i="14"/>
  <c r="AK38" i="14" s="1"/>
  <c r="Z224" i="14"/>
  <c r="AK224" i="14" s="1"/>
  <c r="Z204" i="14"/>
  <c r="AK204" i="14" s="1"/>
  <c r="Z138" i="14"/>
  <c r="AK138" i="14" s="1"/>
  <c r="Z125" i="14"/>
  <c r="AK125" i="14" s="1"/>
  <c r="Z116" i="14"/>
  <c r="AK116" i="14" s="1"/>
  <c r="Z156" i="14"/>
  <c r="AK156" i="14" s="1"/>
  <c r="Z31" i="14"/>
  <c r="AK31" i="14" s="1"/>
  <c r="Z115" i="14"/>
  <c r="AK115" i="14" s="1"/>
  <c r="Z48" i="14"/>
  <c r="AK48" i="14" s="1"/>
  <c r="Z110" i="14"/>
  <c r="AK110" i="14" s="1"/>
  <c r="Z24" i="14"/>
  <c r="AK24" i="14" s="1"/>
  <c r="Z19" i="14"/>
  <c r="AK19" i="14" s="1"/>
  <c r="Z26" i="14"/>
  <c r="AK26" i="14" s="1"/>
  <c r="M38" i="14"/>
  <c r="M196" i="14"/>
  <c r="M224" i="14"/>
  <c r="M148" i="14"/>
  <c r="M26" i="14"/>
  <c r="M55" i="14"/>
  <c r="M162" i="14"/>
  <c r="M115" i="14"/>
  <c r="M53" i="14"/>
  <c r="L124" i="14"/>
  <c r="M205" i="14"/>
  <c r="M100" i="14"/>
  <c r="L118" i="14"/>
  <c r="M29" i="14"/>
  <c r="K59" i="14"/>
  <c r="M59" i="14" s="1"/>
  <c r="L19" i="14"/>
  <c r="M225" i="14"/>
  <c r="L45" i="14"/>
  <c r="K47" i="14"/>
  <c r="M47" i="14" s="1"/>
  <c r="L212" i="14"/>
  <c r="L129" i="14"/>
  <c r="M107" i="14"/>
  <c r="K204" i="14"/>
  <c r="L38" i="14"/>
  <c r="K176" i="14"/>
  <c r="M176" i="14" s="1"/>
  <c r="K42" i="14"/>
  <c r="M42" i="14" s="1"/>
  <c r="M27" i="14"/>
  <c r="K139" i="14"/>
  <c r="M139" i="14" s="1"/>
  <c r="K106" i="14"/>
  <c r="M166" i="14"/>
  <c r="M145" i="14"/>
  <c r="M173" i="14"/>
  <c r="L150" i="14"/>
  <c r="M129" i="14"/>
  <c r="L227" i="14"/>
  <c r="K116" i="14"/>
  <c r="K214" i="14"/>
  <c r="M214" i="14" s="1"/>
  <c r="K167" i="14"/>
  <c r="M167" i="14" s="1"/>
  <c r="M226" i="14"/>
  <c r="M175" i="14"/>
  <c r="K195" i="14"/>
  <c r="M195" i="14" s="1"/>
  <c r="M98" i="14"/>
  <c r="M150" i="14"/>
  <c r="M14" i="14"/>
  <c r="K111" i="14"/>
  <c r="M111" i="14" s="1"/>
  <c r="K51" i="14"/>
  <c r="M51" i="14" s="1"/>
  <c r="M153" i="14"/>
  <c r="M137" i="14"/>
  <c r="K48" i="14"/>
  <c r="M48" i="14" s="1"/>
  <c r="M206" i="14"/>
  <c r="M133" i="14"/>
  <c r="K232" i="14"/>
  <c r="L27" i="14"/>
  <c r="K230" i="14"/>
  <c r="K179" i="14"/>
  <c r="M179" i="14" s="1"/>
  <c r="K156" i="14"/>
  <c r="M156" i="14" s="1"/>
  <c r="M158" i="14"/>
  <c r="M110" i="14"/>
  <c r="K131" i="14"/>
  <c r="M131" i="14" s="1"/>
  <c r="M40" i="14"/>
  <c r="L226" i="14"/>
  <c r="M39" i="14"/>
  <c r="K54" i="14"/>
  <c r="L143" i="14"/>
  <c r="M43" i="14"/>
  <c r="L125" i="14"/>
  <c r="L232" i="14"/>
  <c r="L145" i="14"/>
  <c r="K213" i="14"/>
  <c r="K227" i="14"/>
  <c r="K108" i="14"/>
  <c r="K182" i="14"/>
  <c r="M182" i="14" s="1"/>
  <c r="L153" i="14"/>
  <c r="L44" i="14"/>
  <c r="K186" i="14"/>
  <c r="M186" i="14" s="1"/>
  <c r="L185" i="14"/>
  <c r="L161" i="14"/>
  <c r="L199" i="14"/>
  <c r="M114" i="14"/>
  <c r="M221" i="14"/>
  <c r="M199" i="14"/>
  <c r="M190" i="14"/>
  <c r="L214" i="14"/>
  <c r="L59" i="14"/>
  <c r="K172" i="14"/>
  <c r="M172" i="14" s="1"/>
  <c r="K147" i="14"/>
  <c r="M147" i="14" s="1"/>
  <c r="M132" i="14"/>
  <c r="M161" i="14"/>
  <c r="M155" i="14"/>
  <c r="M31" i="14"/>
  <c r="L139" i="14"/>
  <c r="M127" i="14"/>
  <c r="L51" i="14"/>
  <c r="M216" i="14"/>
  <c r="L174" i="14"/>
  <c r="K219" i="14"/>
  <c r="M219" i="14" s="1"/>
  <c r="K141" i="14"/>
  <c r="M141" i="14" s="1"/>
  <c r="M138" i="14"/>
  <c r="L48" i="14"/>
  <c r="L115" i="14"/>
  <c r="K174" i="14"/>
  <c r="L195" i="14"/>
  <c r="L108" i="14"/>
  <c r="M44" i="14"/>
  <c r="K45" i="14"/>
  <c r="M45" i="14" s="1"/>
  <c r="K18" i="14"/>
  <c r="M18" i="14" s="1"/>
  <c r="L116" i="14"/>
  <c r="M212" i="14"/>
  <c r="M136" i="14"/>
  <c r="K194" i="14"/>
  <c r="M194" i="14" s="1"/>
  <c r="L42" i="14"/>
  <c r="L176" i="14"/>
  <c r="K178" i="14"/>
  <c r="M178" i="14" s="1"/>
  <c r="L190" i="14"/>
  <c r="K183" i="14"/>
  <c r="L31" i="14"/>
  <c r="K19" i="14"/>
  <c r="M19" i="14" s="1"/>
  <c r="L205" i="14"/>
  <c r="L197" i="14"/>
  <c r="K220" i="14"/>
  <c r="M220" i="14" s="1"/>
  <c r="M108" i="14" l="1"/>
  <c r="M197" i="14"/>
  <c r="M213" i="14"/>
  <c r="M124" i="14"/>
  <c r="M159" i="14"/>
  <c r="M180" i="14"/>
  <c r="M118" i="14"/>
  <c r="M160" i="14"/>
  <c r="M227" i="14"/>
  <c r="M56" i="14"/>
  <c r="M116" i="14"/>
  <c r="M185" i="14"/>
  <c r="M204" i="14"/>
  <c r="M191" i="14"/>
  <c r="M201" i="14"/>
  <c r="M183" i="14"/>
  <c r="M103" i="14"/>
  <c r="M140" i="14"/>
  <c r="M230" i="14"/>
  <c r="M49" i="14"/>
  <c r="M24" i="14"/>
  <c r="M121" i="14"/>
  <c r="M210" i="14"/>
  <c r="M168" i="14"/>
  <c r="M130" i="14"/>
  <c r="M174" i="14"/>
  <c r="M143" i="14"/>
  <c r="M106" i="14"/>
  <c r="M125" i="14"/>
  <c r="M188" i="14"/>
  <c r="M232" i="14"/>
  <c r="M54" i="14"/>
  <c r="M28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<sst xmlns="http://schemas.openxmlformats.org/spreadsheetml/2006/main" count="12895" uniqueCount="1198">
  <si>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</si>
  <si>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</si>
  <si>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</si>
  <si>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</si>
  <si>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</si>
  <si>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</si>
  <si>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</si>
  <si>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</si>
  <si>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</si>
  <si>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</si>
  <si>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</si>
  <si>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</si>
  <si>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</si>
  <si>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</si>
  <si>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</si>
  <si>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</si>
  <si>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</si>
  <si>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</si>
  <si>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</si>
  <si>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</si>
  <si>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</si>
  <si>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</si>
  <si>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</si>
  <si>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</si>
  <si>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</si>
  <si>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</si>
  <si>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</si>
  <si>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</si>
  <si>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</si>
  <si>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</si>
  <si>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</si>
  <si>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</si>
  <si>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</si>
  <si>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</si>
  <si>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</si>
  <si>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</si>
  <si>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</si>
  <si>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</si>
  <si>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</si>
  <si>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</si>
  <si>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</si>
  <si>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</si>
  <si>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</si>
  <si>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</si>
  <si>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</si>
  <si>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</si>
  <si>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</si>
  <si>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</si>
  <si>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</si>
  <si>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</si>
  <si>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</si>
  <si>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</si>
  <si>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</si>
  <si>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</si>
  <si>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</si>
  <si>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</si>
  <si>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</si>
  <si>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</si>
  <si>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</si>
  <si>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</si>
  <si>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</si>
  <si>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</si>
  <si>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</si>
  <si>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</si>
  <si>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</si>
  <si>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</si>
  <si>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</si>
  <si>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</si>
  <si>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</si>
  <si>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</si>
  <si>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</si>
  <si>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</si>
  <si>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</si>
  <si>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</si>
  <si>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</si>
  <si>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</si>
  <si>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</si>
  <si>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</si>
  <si>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</si>
  <si>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</si>
  <si>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</si>
  <si>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</si>
  <si>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</si>
  <si>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</si>
  <si>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</si>
  <si>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</si>
  <si>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</si>
  <si>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</si>
  <si>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</si>
  <si>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</si>
  <si>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</si>
  <si>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</si>
  <si>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</si>
  <si>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</si>
  <si>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</si>
  <si>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</si>
  <si>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</si>
  <si>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</si>
  <si>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</si>
  <si>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</si>
  <si>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</si>
  <si>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</si>
  <si>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</si>
  <si>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</si>
  <si>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</si>
  <si>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</si>
  <si>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</si>
  <si>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</si>
  <si>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</si>
  <si>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</si>
  <si>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</si>
  <si>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</si>
  <si>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</si>
  <si>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</si>
  <si>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</si>
  <si>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</si>
  <si>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</si>
  <si>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</si>
  <si>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</si>
  <si>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</si>
  <si>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</si>
  <si>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</si>
  <si>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</si>
  <si>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</si>
  <si>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</si>
  <si>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</si>
  <si>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</si>
  <si>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</si>
  <si>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</si>
  <si>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</si>
  <si>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</si>
  <si>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</si>
  <si>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</si>
  <si>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</si>
  <si>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</si>
  <si>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</si>
  <si>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</si>
  <si>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</si>
  <si>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</si>
  <si>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</si>
  <si>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</si>
  <si>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</si>
  <si>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</si>
  <si>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</si>
  <si>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</si>
  <si>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</si>
  <si>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</si>
  <si>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</si>
  <si>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</si>
  <si>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</si>
  <si>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</si>
  <si>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</si>
  <si>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</si>
  <si>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</si>
  <si>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</si>
  <si>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</si>
  <si>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</si>
  <si>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</si>
  <si>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</si>
  <si>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</si>
  <si>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</si>
  <si>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</si>
  <si>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</si>
  <si>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</si>
  <si>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</si>
  <si>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</si>
  <si>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</si>
  <si>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</si>
  <si>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</si>
  <si>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</si>
  <si>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</si>
  <si>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</si>
  <si>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</si>
  <si>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</si>
  <si>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</si>
  <si>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</si>
  <si>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</si>
  <si>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</si>
  <si>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</si>
  <si>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</si>
  <si>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</si>
  <si>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</si>
  <si>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</si>
  <si>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</si>
  <si>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</si>
  <si>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</si>
  <si>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</si>
  <si>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</si>
  <si>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</si>
  <si>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</si>
  <si>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</si>
  <si>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</si>
  <si>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</si>
  <si>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</si>
  <si>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</si>
  <si>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</si>
  <si>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</si>
  <si>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</si>
  <si>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</si>
  <si>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</si>
  <si>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</si>
  <si>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</si>
  <si>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</si>
  <si>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</si>
  <si>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</si>
  <si>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</si>
  <si>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</si>
  <si>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</si>
  <si>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</si>
  <si>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</si>
  <si>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</si>
  <si>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</si>
  <si>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</si>
  <si>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</si>
  <si>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</si>
  <si>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</si>
  <si>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</si>
  <si>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</si>
  <si>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</si>
  <si>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</si>
  <si>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</si>
  <si>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</si>
  <si>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</si>
  <si>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</si>
  <si>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</si>
  <si>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</si>
  <si>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</si>
  <si>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</si>
  <si>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</si>
  <si>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</si>
  <si>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</si>
  <si>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</si>
  <si>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</si>
  <si>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</si>
  <si>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</si>
  <si>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</si>
  <si>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</si>
  <si>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</si>
  <si>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</si>
  <si>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</si>
  <si>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</si>
  <si>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</si>
  <si>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</si>
  <si>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</si>
  <si>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</si>
  <si>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</si>
  <si>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</si>
  <si>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</si>
  <si>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</si>
  <si>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</si>
  <si>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</si>
  <si>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</si>
  <si>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</si>
  <si>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</si>
  <si>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</si>
  <si>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</si>
  <si>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</si>
  <si>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</si>
  <si>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</si>
  <si>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</si>
  <si>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</si>
  <si>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</si>
  <si>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</si>
  <si>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</si>
  <si>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</si>
  <si>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</si>
  <si>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</si>
  <si>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</si>
  <si>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</si>
  <si>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</si>
  <si>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</si>
  <si>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</si>
  <si>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</si>
  <si>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</si>
  <si>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</si>
  <si>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</si>
  <si>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</si>
  <si>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</si>
  <si>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</si>
  <si>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</si>
  <si>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</si>
  <si>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</si>
  <si>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</si>
  <si>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</si>
  <si>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</si>
  <si>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</si>
  <si>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</si>
  <si>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</si>
  <si>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</si>
  <si>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</si>
  <si>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</si>
  <si>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</si>
  <si>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</si>
  <si>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</si>
  <si>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</si>
  <si>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</si>
  <si>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</si>
  <si>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</si>
  <si>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</si>
  <si>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</si>
  <si>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</si>
  <si>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</si>
  <si>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</si>
  <si>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</si>
  <si>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</si>
  <si>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</si>
  <si>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</si>
  <si>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</si>
  <si>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</si>
  <si>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</si>
  <si>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</si>
  <si>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</si>
  <si>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</si>
  <si>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</si>
  <si>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</si>
  <si>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</si>
  <si>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</si>
  <si>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</si>
  <si>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</si>
  <si>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</si>
  <si>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</si>
  <si>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</si>
  <si>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</si>
  <si>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</si>
  <si>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</si>
  <si>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</si>
  <si>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</si>
  <si>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</si>
  <si>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</si>
  <si>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</si>
  <si>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</si>
  <si>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</si>
  <si>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</si>
  <si>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</si>
  <si>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</si>
  <si>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</si>
  <si>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</si>
  <si>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</si>
  <si>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</si>
  <si>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</si>
  <si>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</si>
  <si>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</si>
  <si>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</si>
  <si>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</si>
  <si>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</si>
  <si>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</si>
  <si>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</si>
  <si>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</si>
  <si>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</si>
  <si>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</si>
  <si>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</si>
  <si>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</si>
  <si>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</si>
  <si>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</si>
  <si>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</si>
  <si>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</si>
  <si>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</si>
  <si>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</si>
  <si>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</si>
  <si>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</si>
  <si>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</si>
  <si>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</si>
  <si>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</si>
  <si>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</si>
  <si>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</si>
  <si>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</si>
  <si>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</si>
  <si>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</si>
  <si>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</si>
  <si>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</si>
  <si>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</si>
  <si>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</si>
  <si>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</si>
  <si>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</si>
  <si>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</si>
  <si>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</si>
  <si>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</si>
  <si>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</si>
  <si>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</si>
  <si>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</si>
  <si>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</si>
  <si>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</si>
  <si>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</si>
  <si>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</si>
  <si>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</si>
  <si>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</si>
  <si>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</si>
  <si>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</si>
  <si>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</si>
  <si>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</si>
  <si>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</si>
  <si>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</si>
  <si>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</si>
  <si>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</si>
  <si>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</si>
  <si>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</si>
  <si>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</si>
  <si>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</si>
  <si>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</si>
  <si>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</si>
  <si>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</si>
  <si>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</si>
  <si>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</si>
  <si>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</si>
  <si>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</si>
  <si>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</si>
  <si>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</si>
  <si>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</si>
  <si>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</si>
  <si>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</si>
  <si>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</si>
  <si>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</si>
  <si>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</si>
  <si>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</si>
  <si>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</si>
  <si>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</si>
  <si>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</si>
  <si>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</si>
  <si>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</si>
  <si>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</si>
  <si>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</si>
  <si>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</si>
  <si>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</si>
  <si>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</si>
  <si>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</si>
  <si>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</si>
  <si>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</si>
  <si>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</si>
  <si>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</si>
  <si>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</si>
  <si>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</si>
  <si>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</si>
  <si>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</si>
  <si>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</si>
  <si>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</si>
  <si>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</si>
  <si>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</si>
  <si>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</si>
  <si>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</si>
  <si>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</si>
  <si>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</si>
  <si>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</si>
  <si>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</si>
  <si>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</si>
  <si>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</si>
  <si>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</si>
  <si>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</si>
  <si>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</si>
  <si>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</si>
  <si>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</si>
  <si>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</si>
  <si>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</si>
  <si>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</si>
  <si>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</si>
  <si>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</si>
  <si>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</si>
  <si>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</si>
  <si>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</si>
  <si>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</si>
  <si>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</si>
  <si>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</si>
  <si>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</si>
  <si>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</si>
  <si>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</si>
  <si>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</si>
  <si>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</si>
  <si>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</si>
  <si>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</si>
  <si>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</si>
  <si>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</si>
  <si>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</si>
  <si>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</si>
  <si>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</si>
  <si>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</si>
  <si>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</si>
  <si>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</si>
  <si>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</si>
  <si>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</si>
  <si>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</si>
  <si>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</si>
  <si>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</si>
  <si>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</si>
  <si>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</si>
  <si>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</si>
  <si>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</si>
  <si>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</si>
  <si>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</si>
  <si>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</si>
  <si>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</si>
  <si>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</si>
  <si>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</si>
  <si>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</si>
  <si>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</si>
  <si>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</si>
  <si>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</si>
  <si>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</si>
  <si>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</si>
  <si>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</si>
  <si>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</si>
  <si>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</si>
  <si>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</si>
  <si>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</si>
  <si>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</si>
  <si>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</si>
  <si>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</si>
  <si>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</si>
  <si>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</si>
  <si>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</si>
  <si>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</si>
  <si>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</si>
  <si>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</si>
  <si>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</si>
  <si>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</si>
  <si>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</si>
  <si>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</si>
  <si>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</si>
  <si>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</si>
  <si>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</si>
  <si>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</si>
  <si>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</si>
  <si>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</si>
  <si>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</si>
  <si>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</si>
  <si>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</si>
  <si>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</si>
  <si>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</si>
  <si>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</si>
  <si>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</si>
  <si>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</si>
  <si>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</si>
  <si>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</si>
  <si>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</si>
  <si>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</si>
  <si>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</si>
  <si>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</si>
  <si>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</si>
  <si>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</si>
  <si>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</si>
  <si>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</si>
  <si>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</si>
  <si>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</si>
  <si>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</si>
  <si>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</si>
  <si>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</si>
  <si>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</si>
  <si>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</si>
  <si>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</si>
  <si>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</si>
  <si>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</si>
  <si>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</si>
  <si>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</si>
  <si>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</si>
  <si>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</si>
  <si>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</si>
  <si>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</si>
  <si>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</si>
  <si>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</si>
  <si>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</si>
  <si>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</si>
  <si>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</si>
  <si>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</si>
  <si>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</si>
  <si>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</si>
  <si>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</si>
  <si>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</si>
  <si>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</si>
  <si>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</si>
  <si>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</si>
  <si>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</si>
  <si>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</si>
  <si>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</si>
  <si>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</si>
  <si>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</si>
  <si>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</si>
  <si>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</si>
  <si>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</si>
  <si>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</si>
  <si>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</si>
  <si>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</si>
  <si>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</si>
  <si>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</si>
  <si>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</si>
  <si>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</si>
  <si>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</si>
  <si>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</si>
  <si>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</si>
  <si>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</si>
  <si>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</si>
  <si>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</si>
  <si>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</si>
  <si>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</si>
  <si>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</si>
  <si>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</si>
  <si>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</si>
  <si>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</si>
  <si>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</si>
  <si>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</si>
  <si>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</si>
  <si>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</si>
  <si>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</si>
  <si>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</si>
  <si>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</si>
  <si>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</si>
  <si>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</si>
  <si>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</si>
  <si>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</si>
  <si>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</si>
  <si>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</si>
  <si>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</si>
  <si>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</si>
  <si>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</si>
  <si>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</si>
  <si>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</si>
  <si>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</si>
  <si>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</si>
  <si>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</si>
  <si>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</si>
  <si>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</si>
  <si>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</si>
  <si>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</si>
  <si>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</si>
  <si>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</si>
  <si>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</si>
  <si>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</si>
  <si>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</si>
  <si>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</si>
  <si>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</si>
  <si>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</si>
  <si>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</si>
  <si>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</si>
  <si>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</si>
  <si>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</si>
  <si>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</si>
  <si>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</si>
  <si>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</si>
  <si>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</si>
  <si>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</si>
  <si>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</si>
  <si>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</si>
  <si>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</si>
  <si>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</si>
  <si>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</si>
  <si>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</si>
  <si>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</si>
  <si>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</si>
  <si>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</si>
  <si>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</si>
  <si>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</si>
  <si>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</si>
  <si>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</si>
  <si>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</si>
  <si>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</si>
  <si>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</si>
  <si>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</si>
  <si>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</si>
  <si>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</si>
  <si>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</si>
  <si>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</si>
  <si>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</si>
  <si>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</si>
  <si>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</si>
  <si>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</si>
  <si>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</si>
  <si>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</si>
  <si>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</si>
  <si>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</si>
  <si>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</si>
  <si>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</si>
  <si>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</si>
  <si>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</si>
  <si>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</si>
  <si>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</si>
  <si>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</si>
  <si>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</si>
  <si>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</si>
  <si>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</si>
  <si>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</si>
  <si>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</si>
  <si>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</si>
  <si>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</si>
  <si>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</si>
  <si>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</si>
  <si>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</si>
  <si>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</si>
  <si>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</si>
  <si>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</si>
  <si>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</si>
  <si>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</si>
  <si>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</si>
  <si>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</si>
  <si>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</si>
  <si>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</si>
  <si>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</si>
  <si>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</si>
  <si>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</si>
  <si>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</si>
  <si>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</si>
  <si>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</si>
  <si>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</si>
  <si>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</si>
  <si>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</si>
  <si>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</si>
  <si>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</si>
  <si>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</si>
  <si>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</si>
  <si>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</si>
  <si>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</si>
  <si>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</si>
  <si>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</si>
  <si>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</si>
  <si>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</si>
  <si>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</si>
  <si>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</si>
  <si>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</si>
  <si>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</si>
  <si>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</si>
  <si>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</si>
  <si>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</si>
  <si>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</si>
  <si>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</si>
  <si>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</si>
  <si>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</si>
  <si>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</si>
  <si>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</si>
  <si>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</si>
  <si>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</si>
  <si>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</si>
  <si>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</si>
  <si>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</si>
  <si>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</si>
  <si>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</si>
  <si>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</si>
  <si>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</si>
  <si>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</si>
  <si>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</si>
  <si>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</si>
  <si>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</si>
  <si>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</si>
  <si>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</si>
  <si>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</si>
  <si>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</si>
  <si>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</si>
  <si>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</si>
  <si>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</si>
  <si>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</si>
  <si>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</si>
  <si>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</si>
  <si>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</si>
  <si>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</si>
  <si>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</si>
  <si>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</si>
  <si>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</si>
  <si>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</si>
  <si>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</si>
  <si>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</si>
  <si>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</si>
  <si>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</si>
  <si>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</si>
  <si>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</si>
  <si>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</si>
  <si>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</si>
  <si>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</si>
  <si>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</si>
  <si>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</si>
  <si>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</si>
  <si>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</si>
  <si>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</si>
  <si>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</si>
  <si>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</si>
  <si>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</si>
  <si>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</si>
  <si>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</si>
  <si>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</si>
  <si>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</si>
  <si>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</si>
  <si>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</si>
  <si>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</si>
  <si>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</si>
  <si>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</si>
  <si>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</si>
  <si>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</si>
  <si>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</si>
  <si>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</si>
  <si>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</si>
  <si>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</si>
  <si>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</si>
  <si>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</si>
  <si>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</si>
  <si>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</si>
  <si>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</si>
  <si>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</si>
  <si>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</si>
  <si>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</si>
  <si>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</si>
  <si>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</si>
  <si>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</si>
  <si>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</si>
  <si>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</si>
  <si>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</si>
  <si>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</si>
  <si>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</si>
  <si>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</si>
  <si>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</si>
  <si>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</si>
  <si>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</si>
  <si>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</si>
  <si>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</si>
  <si>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</si>
  <si>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</si>
  <si>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</si>
  <si>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</si>
  <si>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</si>
  <si>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</si>
  <si>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</si>
  <si>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</si>
  <si>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</si>
  <si>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</si>
  <si>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</si>
  <si>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</si>
  <si>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</si>
  <si>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</si>
  <si>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</si>
  <si>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</si>
  <si>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</si>
  <si>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</si>
  <si>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</si>
  <si>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</si>
  <si>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</si>
  <si>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</si>
  <si>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</si>
  <si>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</si>
  <si>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</si>
  <si>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</si>
  <si>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</si>
  <si>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</si>
  <si>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</si>
  <si>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</si>
  <si>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</si>
  <si>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</si>
  <si>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</si>
  <si>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</si>
  <si>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</si>
  <si>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</si>
  <si>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</si>
  <si>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</si>
  <si>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</si>
  <si>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</si>
  <si>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</si>
  <si>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</si>
  <si>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</si>
  <si>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</si>
  <si>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</si>
  <si>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</si>
  <si>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</si>
  <si>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</si>
  <si>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</si>
  <si>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</si>
  <si>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</si>
  <si>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</si>
  <si>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</si>
  <si>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</si>
  <si>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</si>
  <si>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</si>
  <si>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</si>
  <si>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</si>
  <si>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</si>
  <si>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</si>
  <si>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</si>
  <si>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</si>
  <si>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</si>
  <si>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</si>
  <si>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</si>
  <si>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</si>
  <si>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</si>
  <si>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</si>
  <si>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</si>
  <si>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</si>
  <si>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</si>
  <si>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</si>
  <si>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</si>
  <si>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</si>
  <si>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</si>
  <si>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</si>
  <si>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</si>
  <si>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</si>
  <si>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</si>
  <si>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</si>
  <si>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</si>
  <si>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</si>
  <si>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</si>
  <si>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</si>
  <si>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</si>
  <si>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</si>
  <si>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</si>
  <si>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</si>
  <si>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</si>
  <si>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</si>
  <si>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</si>
  <si>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</si>
  <si>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</si>
  <si>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</si>
  <si>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</si>
  <si>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</si>
  <si>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</si>
  <si>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</si>
  <si>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</si>
  <si>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</si>
  <si>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</si>
  <si>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</si>
  <si>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</si>
  <si>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</si>
  <si>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</si>
  <si>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</si>
  <si>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</si>
  <si>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</si>
  <si>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</si>
  <si>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</si>
  <si>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</si>
  <si>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</si>
  <si>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</si>
  <si>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</si>
  <si>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</si>
  <si>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</si>
  <si>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</si>
  <si>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</si>
  <si>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</si>
  <si>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</si>
  <si>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</si>
  <si>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</si>
  <si>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</si>
  <si>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</si>
  <si>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</si>
  <si>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</si>
  <si>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</si>
  <si>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</si>
  <si>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</si>
  <si>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</si>
  <si>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</si>
  <si>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</si>
  <si>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</si>
  <si>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</si>
  <si>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</si>
  <si>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</si>
  <si>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</si>
  <si>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</si>
  <si>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</si>
  <si>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</si>
  <si>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</si>
  <si>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</si>
  <si>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</si>
  <si>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</si>
  <si>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</si>
  <si>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</si>
  <si>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</si>
  <si>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</si>
  <si>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</si>
  <si>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</si>
  <si>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</si>
  <si>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</si>
  <si>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</si>
  <si>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</si>
  <si>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</si>
  <si>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</si>
  <si>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</si>
  <si>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</si>
  <si>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</si>
  <si>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</si>
  <si>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</si>
  <si>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</si>
  <si>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</si>
  <si>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</si>
  <si>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</si>
  <si>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</si>
  <si>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</si>
  <si>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</si>
  <si>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</si>
  <si>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</si>
  <si>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</si>
  <si>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</si>
  <si>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</si>
  <si>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</si>
  <si>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</si>
  <si>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</si>
  <si>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</si>
  <si>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</si>
  <si>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</si>
  <si>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</si>
  <si>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</si>
  <si>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</si>
  <si>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</si>
  <si>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</si>
  <si>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</si>
  <si>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</si>
  <si>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</si>
  <si>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</si>
  <si>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</si>
  <si>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</si>
  <si>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</si>
  <si>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</si>
  <si>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</si>
  <si>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</si>
  <si>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</si>
  <si>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</si>
  <si>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</si>
  <si>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</si>
  <si>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</si>
  <si>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</si>
  <si>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</si>
  <si>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</si>
  <si>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</si>
  <si>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</si>
  <si>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</si>
  <si>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</si>
  <si>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</si>
  <si>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</si>
  <si>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</si>
  <si>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</si>
  <si>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</si>
  <si>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</si>
  <si>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</si>
  <si>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</si>
  <si>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</si>
  <si>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</si>
  <si>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</si>
  <si>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</si>
  <si>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</si>
  <si>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</si>
  <si>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</si>
  <si>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</si>
  <si>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</si>
  <si>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</si>
  <si>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</si>
  <si>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</si>
  <si>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</si>
  <si>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</si>
  <si>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</si>
  <si>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</si>
  <si>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</si>
  <si>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</si>
  <si>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</si>
  <si>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</si>
  <si>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</si>
  <si>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</si>
  <si>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</si>
  <si>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</si>
  <si>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</si>
  <si>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</si>
  <si>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</si>
  <si>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</si>
  <si>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</si>
  <si>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</si>
  <si>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</si>
  <si>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</si>
  <si>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</si>
  <si>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</si>
  <si>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</si>
  <si>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</si>
  <si>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</si>
  <si>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</si>
  <si>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</si>
  <si>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</si>
  <si>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</si>
  <si>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</si>
  <si>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</si>
  <si>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</si>
  <si>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</si>
  <si>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</si>
  <si>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</si>
  <si>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</si>
  <si>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</si>
  <si>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</si>
  <si>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</si>
  <si>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</si>
  <si>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</si>
  <si>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</si>
  <si>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</si>
  <si>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</si>
  <si>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</si>
  <si>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</si>
  <si>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</si>
  <si>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</si>
  <si>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</si>
  <si>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</si>
  <si>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</si>
  <si>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</si>
  <si>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</si>
  <si>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</si>
  <si>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</si>
  <si>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</si>
  <si>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</si>
  <si>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</si>
  <si>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</si>
  <si>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</si>
  <si>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</si>
  <si>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</si>
  <si>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</si>
  <si>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</si>
  <si>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</si>
  <si>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</si>
  <si>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</si>
  <si>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</si>
  <si>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</si>
  <si>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</si>
  <si>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</si>
  <si>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</si>
  <si>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</si>
  <si>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</si>
  <si>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</si>
  <si>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</si>
  <si>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</si>
  <si>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</si>
  <si>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</si>
  <si>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</si>
  <si>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</si>
  <si>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</si>
  <si>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</si>
  <si>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</si>
  <si>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</si>
  <si>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</si>
  <si>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</si>
  <si>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</si>
  <si>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</si>
  <si>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</si>
  <si>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</si>
  <si>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</si>
  <si>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</si>
  <si>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</si>
  <si>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</si>
  <si>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</si>
  <si>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</si>
  <si>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</si>
  <si>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</si>
  <si>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</si>
  <si>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</si>
  <si>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</si>
  <si>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</si>
  <si>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</si>
  <si>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</si>
  <si>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</si>
  <si>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</si>
  <si>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</si>
  <si>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</si>
  <si>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</si>
  <si>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</si>
  <si>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</si>
  <si>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</si>
  <si>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</si>
  <si>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</si>
  <si>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</si>
  <si>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</si>
  <si>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</si>
  <si>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</si>
  <si>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</si>
  <si>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</si>
  <si>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</si>
  <si>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</si>
  <si>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</si>
  <si>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</si>
  <si>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</si>
  <si>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</si>
  <si>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</si>
  <si>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</si>
  <si>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</si>
  <si>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</si>
  <si>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</si>
  <si>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</si>
  <si>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</si>
  <si>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</si>
  <si>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</si>
  <si>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</si>
  <si>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</si>
  <si>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</si>
  <si>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</si>
  <si>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</si>
  <si>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</si>
  <si>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</si>
  <si>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</si>
  <si>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</si>
  <si>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</si>
  <si>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</si>
  <si>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</si>
  <si>
    <t>Deleted Manager Assessment Services</t>
  </si>
  <si>
    <t>Added Manager-Advisor Legislative Policy &amp; Research</t>
  </si>
  <si>
    <t>59520C</t>
  </si>
  <si>
    <t>568</t>
  </si>
  <si>
    <t>Manager Advisor Legislative Budget &amp; Fiscal Policy</t>
  </si>
  <si>
    <t>Manager Advisor Legislative Policy &amp; Research</t>
  </si>
  <si>
    <t>Y:</t>
  </si>
  <si>
    <t>Last Updated 12/22/2025</t>
  </si>
  <si>
    <t>Data2025</t>
  </si>
  <si>
    <t>PercInc26</t>
  </si>
  <si>
    <t>Effective January 4, 2026</t>
  </si>
  <si>
    <t xml:space="preserve">Step 1 </t>
  </si>
  <si>
    <t xml:space="preserve">Marie </t>
  </si>
  <si>
    <t>Added Manager Business Systems</t>
  </si>
  <si>
    <t>59523C</t>
  </si>
  <si>
    <t>Manager Business Systems</t>
  </si>
  <si>
    <t>Last Updated 2/4/2026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</si>
</sst>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35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49" fontId="9" fillId="6" borderId="0" xfId="0" applyNumberFormat="1" applyFont="1" applyFill="1" applyAlignment="1" applyProtection="1">
      <alignment horizontal="left"/>
      <protection hidden="1"/>
    </xf>
    <xf numFmtId="2" fontId="9" fillId="0" borderId="0" xfId="0" applyNumberFormat="1" applyFont="1" applyFill="1" applyAlignment="1" applyProtection="1">
      <alignment horizontal="center"/>
      <protection hidden="1"/>
    </xf>
    <xf numFmtId="2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Protection="1">
      <protection hidden="1"/>
    </xf>
    <xf numFmtId="9" fontId="9" fillId="0" borderId="0" xfId="2" applyFont="1" applyProtection="1">
      <protection hidden="1"/>
    </xf>
    <xf numFmtId="164" fontId="9" fillId="17" borderId="0" xfId="0" applyNumberFormat="1" applyFont="1" applyFill="1" applyAlignment="1" applyProtection="1">
      <alignment horizontal="center"/>
      <protection hidden="1"/>
    </xf>
    <xf numFmtId="0" fontId="9" fillId="17" borderId="0" xfId="0" applyFont="1" applyFill="1" applyAlignment="1" applyProtection="1">
      <alignment horizontal="center"/>
      <protection hidden="1"/>
    </xf>
    <xf numFmtId="0" fontId="9" fillId="18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76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ht="13.05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ht="13.05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ht="13.05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ht="13.05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ht="13.05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ht="13.05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ht="13.05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ht="13.05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ht="13.05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ht="13.05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ht="13.05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ht="13.05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ht="13.05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ht="13.05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ht="13.05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ht="13.0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ht="13.0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ht="13.0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ht="13.0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ht="13.0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ht="13.0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ht="13.0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ht="13.0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ht="13.0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ht="13.0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ht="13.0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ht="13.0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ht="13.05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ht="13.0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ht="13.0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ht="13.0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ht="13.0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ht="13.0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ht="13.0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ht="13.0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ht="13.05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ht="13.0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ht="13.0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ht="13.0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ht="13.0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ht="13.0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ht="13.0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ht="13.0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ht="13.0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ht="13.0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ht="13.0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ht="13.0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ht="13.0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ht="13.0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ht="13.0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ht="13.0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ht="13.0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ht="13.0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ht="13.0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ht="13.0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ht="13.0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ht="13.0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ht="13.0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ht="13.0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ht="13.0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ht="13.0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ht="13.0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ht="13.0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ht="13.0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ht="13.0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ht="13.0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ht="13.0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ht="13.0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ht="13.0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ht="13.0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ht="13.0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ht="13.0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ht="13.0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ht="13.0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ht="13.0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ht="13.0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ht="13.0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ht="13.0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ht="13.0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ht="13.0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ht="13.0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ht="13.0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ht="13.0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ht="13.0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ht="13.0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ht="13.0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ht="13.0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ht="13.0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ht="13.0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ht="13.05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ht="13.0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ht="13.0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ht="13.0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ht="13.0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ht="13.0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ht="13.0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ht="13.0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ht="13.0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ht="13.0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ht="13.0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ht="13.0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ht="13.0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ht="13.0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ht="13.0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ht="13.0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ht="13.0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ht="13.0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ht="13.0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ht="13.0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ht="13.0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ht="13.0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ht="13.05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ht="13.05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ht="13.05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ht="13.05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ht="13.05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ht="13.05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ht="13.05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ht="13.05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ht="13.05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ht="13.05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ht="13.05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ht="13.05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ht="13.05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ht="13.05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ht="13.05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ht="13.05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ht="13.0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ht="13.0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ht="13.0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ht="13.0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ht="13.0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ht="13.0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ht="13.0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ht="13.0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ht="13.0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ht="13.0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ht="13.0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ht="13.0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ht="13.0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ht="13.0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ht="13.0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ht="13.0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ht="13.0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ht="13.0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ht="13.0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ht="13.0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ht="13.0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ht="13.0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ht="13.0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ht="13.0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ht="13.0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ht="13.0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ht="13.0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ht="13.0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ht="13.0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ht="13.0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ht="13.0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ht="13.0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ht="13.05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ht="13.05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ht="13.05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ht="13.05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ht="13.05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ht="13.05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ht="13.05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ht="13.05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ht="13.05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ht="13.05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ht="13.05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ht="13.05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ht="13.05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ht="13.05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ht="13.05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ht="13.05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ht="13.05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ht="13.05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ht="13.05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ht="13.05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ht="13.05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ht="13.05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ht="13.05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ht="13.05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ht="13.05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ht="13.05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55" x14ac:dyDescent="0.35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ht="13.05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ht="13.05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ht="13.05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ht="13.05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ht="13.05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55" x14ac:dyDescent="0.35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ht="13.05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ht="13.05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ht="13.05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ht="13.05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ht="13.05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ht="13.05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ht="13.05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ht="13.05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ht="13.05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ht="13.05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ht="13.05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ht="13.05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55" x14ac:dyDescent="0.35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55" x14ac:dyDescent="0.35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ht="13.05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ht="13.05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ht="13.05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ht="13.05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ht="13.05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ht="13.05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ht="13.05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ht="13.05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ht="13.05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ht="13.05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ht="13.05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ht="13.05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ht="13.05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ht="13.05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ht="13.05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ht="13.05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75" priority="2" operator="greaterThan">
      <formula>100</formula>
    </cfRule>
  </conditionalFormatting>
  <conditionalFormatting sqref="R1:Y1048576">
    <cfRule type="cellIs" dxfId="274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 codeName="Sheet11">
    <tabColor theme="8"/>
    <pageSetUpPr fitToPage="1"/>
  </sheetPr>
  <dimension ref="A1:AP336"/>
  <sheetViews>
    <sheetView showGridLines="0" zoomScaleNormal="100" workbookViewId="0">
      <selection activeCell="F3" sqref="F3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77734375" style="186" hidden="1" customWidth="1"/>
    <col min="20" max="26" width="13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777343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1" width="8.5546875" style="71" customWidth="1"/>
    <col min="42" max="42" width="9.109375" style="71" bestFit="1" customWidth="1"/>
    <col min="43" max="16384" width="8.5546875" style="71"/>
  </cols>
  <sheetData>
    <row r="1" spans="1:42" ht="15.45" x14ac:dyDescent="0.35">
      <c r="A1" s="403" t="s">
        <v>1072</v>
      </c>
    </row>
    <row r="2" spans="1:42" ht="13.05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42" ht="13.05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42" ht="13.05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42" ht="13.05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42" ht="13.05" x14ac:dyDescent="0.3">
      <c r="A6" s="226" t="s">
        <v>1188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42" ht="13.05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42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42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42" ht="13.05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  <c r="AP10" s="426"/>
    </row>
    <row r="11" spans="1:42" ht="13.05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42" ht="13.05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42" ht="13.05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42" ht="13.05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42" ht="13.05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42" ht="13.05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ht="13.05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ht="13.05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ht="13.05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ht="13.05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ht="13.05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ht="13.05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ht="13.05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ht="13.05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ht="13.05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ht="13.05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ht="13.05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ht="13.05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ht="13.05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ht="13.05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3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3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3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3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3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3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3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3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3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3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1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3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8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5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3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3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3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49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49" si="62">F83</f>
        <v>HR Sr Benefits Spec-C</v>
      </c>
      <c r="AD83" s="284" t="str">
        <f t="shared" ref="AD83:AD149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2" ca="1" si="64">IF(E98="E",ROUND(T98,0),ROUND(T98,3))</f>
        <v>121066</v>
      </c>
      <c r="H98" s="74">
        <f t="shared" ref="H98:H132" ca="1" si="65">IF(F98="E",ROUND(U98,0),ROUND(U98,3))</f>
        <v>127477</v>
      </c>
      <c r="I98" s="74">
        <f t="shared" ref="I98:I132" ca="1" si="66">IF(G98="E",ROUND(V98,0),ROUND(V98,3))</f>
        <v>136088</v>
      </c>
      <c r="J98" s="74">
        <f t="shared" ref="J98:J132" ca="1" si="67">IF(H98="E",ROUND(W98,0),ROUND(W98,3))</f>
        <v>139895</v>
      </c>
      <c r="K98" s="74">
        <f t="shared" ref="K98:K132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4" ca="1" si="69">IF(T98=0,"",IF($E98="E",ROUNDUP(T98/2080,3),T98))</f>
        <v>58.204999999999998</v>
      </c>
      <c r="AF98" s="282">
        <f t="shared" ref="AF98:AF124" ca="1" si="70">IF(U98=0,"",IF($E98="E",ROUNDUP(U98/2080,3),U98))</f>
        <v>61.287999999999997</v>
      </c>
      <c r="AG98" s="282">
        <f t="shared" ref="AG98:AG124" ca="1" si="71">IF(V98=0,"",IF($E98="E",ROUNDUP(V98/2080,3),V98))</f>
        <v>65.427000000000007</v>
      </c>
      <c r="AH98" s="282">
        <f t="shared" ref="AH98:AH124" ca="1" si="72">IF(W98=0,"",IF($E98="E",ROUNDUP(W98/2080,3),W98))</f>
        <v>67.25800000000001</v>
      </c>
      <c r="AI98" s="282">
        <f t="shared" ref="AI98:AI124" ca="1" si="73">IF(X98=0,"",IF($E98="E",ROUNDUP(X98/2080,3),X98))</f>
        <v>69.143000000000001</v>
      </c>
      <c r="AJ98" s="282">
        <f t="shared" ca="1" si="57"/>
        <v>71.113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18" ca="1" si="74">IF(J99="E",ROUND(Y99,0),ROUND(Y99,3))</f>
        <v>157159</v>
      </c>
      <c r="M99" s="74">
        <f t="shared" ref="M99:M118" ca="1" si="75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ref="AJ99:AJ118" ca="1" si="76">IF(Y99=0,"",IF($E99="E",ROUNDUP(Y99/2080,3),Y99))</f>
        <v>75.558000000000007</v>
      </c>
      <c r="AK99" s="282" t="str">
        <f t="shared" ref="AK99:AK118" ca="1" si="77">IF(Z99=0,"",IF($E99="E",ROUNDUP(Z99/2080,3),Z99))</f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4"/>
        <v>134161</v>
      </c>
      <c r="M100" s="74">
        <f t="shared" ca="1" si="75"/>
        <v>0</v>
      </c>
      <c r="N100" s="72"/>
      <c r="P100" s="187" t="str">
        <f t="shared" ref="P100:P135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6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4"/>
        <v>163025</v>
      </c>
      <c r="M101" s="74">
        <f t="shared" ca="1" si="75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6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3">
      <c r="A102" s="75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64"/>
        <v>106503</v>
      </c>
      <c r="H102" s="74">
        <f t="shared" ca="1" si="65"/>
        <v>110767</v>
      </c>
      <c r="I102" s="74">
        <f t="shared" ca="1" si="66"/>
        <v>115203</v>
      </c>
      <c r="J102" s="74">
        <f t="shared" ca="1" si="67"/>
        <v>119816</v>
      </c>
      <c r="K102" s="74">
        <f t="shared" ca="1" si="68"/>
        <v>124614</v>
      </c>
      <c r="L102" s="74">
        <f t="shared" ca="1" si="74"/>
        <v>0</v>
      </c>
      <c r="M102" s="74">
        <f t="shared" ca="1" si="75"/>
        <v>0</v>
      </c>
      <c r="N102" s="72"/>
      <c r="P102" s="187" t="str">
        <f t="shared" si="78"/>
        <v>59448C</v>
      </c>
      <c r="Q102" s="191" t="s">
        <v>600</v>
      </c>
      <c r="R102" s="188" t="str">
        <f t="shared" si="61"/>
        <v>LGBTQIA+ Equity Program Manager</v>
      </c>
      <c r="S102" s="189" t="str">
        <f t="shared" si="60"/>
        <v>116</v>
      </c>
      <c r="T102" s="186" cm="1">
        <f t="array" aca="1" ref="T102" ca="1">ROUND(IF($Q102="Y",VLOOKUP($P102, INDIRECT($Q$3),T$8,0)*INDIRECT($P$2),VLOOKUP($P102, INDIRECT($Q$3),T$8,0)),IF($E102="E",0,3))</f>
        <v>106503</v>
      </c>
      <c r="U102" s="186" cm="1">
        <f t="array" aca="1" ref="U102" ca="1">ROUND(IF($Q102="Y",VLOOKUP($P102, INDIRECT($Q$3),U$8,0)*INDIRECT($P$2),VLOOKUP($P102, INDIRECT($Q$3),U$8,0)),IF($E102="E",0,3))</f>
        <v>110767</v>
      </c>
      <c r="V102" s="186" cm="1">
        <f t="array" aca="1" ref="V102" ca="1">ROUND(IF($Q102="Y",VLOOKUP($P102, INDIRECT($Q$3),V$8,0)*INDIRECT($P$2),VLOOKUP($P102, INDIRECT($Q$3),V$8,0)),IF($E102="E",0,3))</f>
        <v>115203</v>
      </c>
      <c r="W102" s="186" cm="1">
        <f t="array" aca="1" ref="W102" ca="1">ROUND(IF($Q102="Y",VLOOKUP($P102, INDIRECT($Q$3),W$8,0)*INDIRECT($P$2),VLOOKUP($P102, INDIRECT($Q$3),W$8,0)),IF($E102="E",0,3))</f>
        <v>119816</v>
      </c>
      <c r="X102" s="186" cm="1">
        <f t="array" aca="1" ref="X102" ca="1">ROUND(IF($Q102="Y",VLOOKUP($P102, INDIRECT($Q$3),X$8,0)*INDIRECT($P$2),VLOOKUP($P102, INDIRECT($Q$3),X$8,0)),IF($E102="E",0,3))</f>
        <v>124614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44"/>
        <v>59448C</v>
      </c>
      <c r="AC102" s="130" t="str">
        <f t="shared" si="62"/>
        <v>LGBTQIA+ Equity Program Manager</v>
      </c>
      <c r="AD102" s="284" t="str">
        <f t="shared" si="63"/>
        <v>116</v>
      </c>
      <c r="AE102" s="282">
        <f t="shared" ca="1" si="69"/>
        <v>51.204000000000001</v>
      </c>
      <c r="AF102" s="282">
        <f t="shared" ca="1" si="70"/>
        <v>53.253999999999998</v>
      </c>
      <c r="AG102" s="282">
        <f t="shared" ca="1" si="71"/>
        <v>55.387</v>
      </c>
      <c r="AH102" s="282">
        <f t="shared" ca="1" si="72"/>
        <v>57.603999999999999</v>
      </c>
      <c r="AI102" s="282">
        <f t="shared" ca="1" si="73"/>
        <v>59.910999999999994</v>
      </c>
      <c r="AJ102" s="282" t="str">
        <f t="shared" ca="1" si="76"/>
        <v/>
      </c>
      <c r="AK102" s="282" t="str">
        <f t="shared" ca="1" si="77"/>
        <v/>
      </c>
    </row>
    <row r="103" spans="1:38" x14ac:dyDescent="0.3">
      <c r="A103" s="75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64"/>
        <v>88597</v>
      </c>
      <c r="H103" s="74">
        <f t="shared" ca="1" si="65"/>
        <v>93007</v>
      </c>
      <c r="I103" s="74">
        <f t="shared" ca="1" si="66"/>
        <v>97670</v>
      </c>
      <c r="J103" s="74">
        <f t="shared" ca="1" si="67"/>
        <v>103985</v>
      </c>
      <c r="K103" s="74">
        <f t="shared" ca="1" si="68"/>
        <v>106894</v>
      </c>
      <c r="L103" s="74">
        <f t="shared" ca="1" si="74"/>
        <v>109891</v>
      </c>
      <c r="M103" s="74">
        <f t="shared" ca="1" si="75"/>
        <v>113023</v>
      </c>
      <c r="N103" s="72"/>
      <c r="P103" s="187" t="str">
        <f t="shared" si="78"/>
        <v>06400C</v>
      </c>
      <c r="Q103" s="191" t="s">
        <v>600</v>
      </c>
      <c r="R103" s="188" t="str">
        <f t="shared" si="61"/>
        <v>Loss Control Coordinator</v>
      </c>
      <c r="S103" s="189" t="str">
        <f t="shared" si="60"/>
        <v>34M</v>
      </c>
      <c r="T103" s="186" cm="1">
        <f t="array" aca="1" ref="T103" ca="1">ROUND(IF($Q103="Y",VLOOKUP($P103, INDIRECT($Q$3),T$8,0)*INDIRECT($P$2),VLOOKUP($P103, INDIRECT($Q$3),T$8,0)),IF($E103="E",0,3))</f>
        <v>88597</v>
      </c>
      <c r="U103" s="186" cm="1">
        <f t="array" aca="1" ref="U103" ca="1">ROUND(IF($Q103="Y",VLOOKUP($P103, INDIRECT($Q$3),U$8,0)*INDIRECT($P$2),VLOOKUP($P103, INDIRECT($Q$3),U$8,0)),IF($E103="E",0,3))</f>
        <v>93007</v>
      </c>
      <c r="V103" s="186" cm="1">
        <f t="array" aca="1" ref="V103" ca="1">ROUND(IF($Q103="Y",VLOOKUP($P103, INDIRECT($Q$3),V$8,0)*INDIRECT($P$2),VLOOKUP($P103, INDIRECT($Q$3),V$8,0)),IF($E103="E",0,3))</f>
        <v>97670</v>
      </c>
      <c r="W103" s="186" cm="1">
        <f t="array" aca="1" ref="W103" ca="1">ROUND(IF($Q103="Y",VLOOKUP($P103, INDIRECT($Q$3),W$8,0)*INDIRECT($P$2),VLOOKUP($P103, INDIRECT($Q$3),W$8,0)),IF($E103="E",0,3))</f>
        <v>103985</v>
      </c>
      <c r="X103" s="186" cm="1">
        <f t="array" aca="1" ref="X103" ca="1">ROUND(IF($Q103="Y",VLOOKUP($P103, INDIRECT($Q$3),X$8,0)*INDIRECT($P$2),VLOOKUP($P103, INDIRECT($Q$3),X$8,0)),IF($E103="E",0,3))</f>
        <v>106894</v>
      </c>
      <c r="Y103" s="186" cm="1">
        <f t="array" aca="1" ref="Y103" ca="1">ROUND(IF($Q103="Y",VLOOKUP($P103, INDIRECT($Q$3),Y$8,0)*INDIRECT($P$2),VLOOKUP($P103, INDIRECT($Q$3),Y$8,0)),IF($E103="E",0,3))</f>
        <v>109891</v>
      </c>
      <c r="Z103" s="186" cm="1">
        <f t="array" aca="1" ref="Z103" ca="1">ROUND(IF($Q103="Y",VLOOKUP($P103, INDIRECT($Q$3),Z$8,0)*INDIRECT($P$2),VLOOKUP($P103, INDIRECT($Q$3),Z$8,0)),IF($E103="E",0,3))</f>
        <v>113023</v>
      </c>
      <c r="AA103" s="186"/>
      <c r="AB103" s="282" t="str">
        <f t="shared" si="44"/>
        <v>06400C</v>
      </c>
      <c r="AC103" s="130" t="str">
        <f t="shared" si="62"/>
        <v>Loss Control Coordinator</v>
      </c>
      <c r="AD103" s="284" t="str">
        <f t="shared" si="63"/>
        <v>34M</v>
      </c>
      <c r="AE103" s="282">
        <f t="shared" ca="1" si="69"/>
        <v>42.594999999999999</v>
      </c>
      <c r="AF103" s="282">
        <f t="shared" ca="1" si="70"/>
        <v>44.714999999999996</v>
      </c>
      <c r="AG103" s="282">
        <f t="shared" ca="1" si="71"/>
        <v>46.957000000000001</v>
      </c>
      <c r="AH103" s="282">
        <f t="shared" ca="1" si="72"/>
        <v>49.992999999999995</v>
      </c>
      <c r="AI103" s="282">
        <f t="shared" ca="1" si="73"/>
        <v>51.391999999999996</v>
      </c>
      <c r="AJ103" s="282">
        <f t="shared" ca="1" si="76"/>
        <v>52.832999999999998</v>
      </c>
      <c r="AK103" s="282">
        <f t="shared" ca="1" si="77"/>
        <v>54.338000000000001</v>
      </c>
    </row>
    <row r="104" spans="1:38" x14ac:dyDescent="0.3">
      <c r="A104" s="75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64"/>
        <v>105497</v>
      </c>
      <c r="H104" s="74">
        <f t="shared" ca="1" si="65"/>
        <v>109715</v>
      </c>
      <c r="I104" s="74">
        <f t="shared" ca="1" si="66"/>
        <v>114106</v>
      </c>
      <c r="J104" s="74">
        <f t="shared" ca="1" si="67"/>
        <v>118668</v>
      </c>
      <c r="K104" s="74">
        <f t="shared" ca="1" si="68"/>
        <v>123415</v>
      </c>
      <c r="L104" s="74">
        <f t="shared" ca="1" si="74"/>
        <v>0</v>
      </c>
      <c r="M104" s="74">
        <f t="shared" ca="1" si="75"/>
        <v>0</v>
      </c>
      <c r="N104" s="72"/>
      <c r="P104" s="187" t="str">
        <f t="shared" si="78"/>
        <v>06500C</v>
      </c>
      <c r="Q104" s="191" t="s">
        <v>600</v>
      </c>
      <c r="R104" s="188" t="str">
        <f t="shared" si="61"/>
        <v>Management Analyst II</v>
      </c>
      <c r="S104" s="189" t="str">
        <f t="shared" si="60"/>
        <v>104</v>
      </c>
      <c r="T104" s="186" cm="1">
        <f t="array" aca="1" ref="T104" ca="1">ROUND(IF($Q104="Y",VLOOKUP($P104, INDIRECT($Q$3),T$8,0)*INDIRECT($P$2),VLOOKUP($P104, INDIRECT($Q$3),T$8,0)),IF($E104="E",0,3))</f>
        <v>105497</v>
      </c>
      <c r="U104" s="186" cm="1">
        <f t="array" aca="1" ref="U104" ca="1">ROUND(IF($Q104="Y",VLOOKUP($P104, INDIRECT($Q$3),U$8,0)*INDIRECT($P$2),VLOOKUP($P104, INDIRECT($Q$3),U$8,0)),IF($E104="E",0,3))</f>
        <v>109715</v>
      </c>
      <c r="V104" s="186" cm="1">
        <f t="array" aca="1" ref="V104" ca="1">ROUND(IF($Q104="Y",VLOOKUP($P104, INDIRECT($Q$3),V$8,0)*INDIRECT($P$2),VLOOKUP($P104, INDIRECT($Q$3),V$8,0)),IF($E104="E",0,3))</f>
        <v>114106</v>
      </c>
      <c r="W104" s="186" cm="1">
        <f t="array" aca="1" ref="W104" ca="1">ROUND(IF($Q104="Y",VLOOKUP($P104, INDIRECT($Q$3),W$8,0)*INDIRECT($P$2),VLOOKUP($P104, INDIRECT($Q$3),W$8,0)),IF($E104="E",0,3))</f>
        <v>118668</v>
      </c>
      <c r="X104" s="186" cm="1">
        <f t="array" aca="1" ref="X104" ca="1">ROUND(IF($Q104="Y",VLOOKUP($P104, INDIRECT($Q$3),X$8,0)*INDIRECT($P$2),VLOOKUP($P104, INDIRECT($Q$3),X$8,0)),IF($E104="E",0,3))</f>
        <v>123415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06500C</v>
      </c>
      <c r="AC104" s="130" t="str">
        <f t="shared" si="62"/>
        <v>Management Analyst II</v>
      </c>
      <c r="AD104" s="284" t="str">
        <f t="shared" si="63"/>
        <v>104</v>
      </c>
      <c r="AE104" s="282">
        <f t="shared" ca="1" si="69"/>
        <v>50.72</v>
      </c>
      <c r="AF104" s="282">
        <f t="shared" ca="1" si="70"/>
        <v>52.747999999999998</v>
      </c>
      <c r="AG104" s="282">
        <f t="shared" ca="1" si="71"/>
        <v>54.858999999999995</v>
      </c>
      <c r="AH104" s="282">
        <f t="shared" ca="1" si="72"/>
        <v>57.052</v>
      </c>
      <c r="AI104" s="282">
        <f t="shared" ca="1" si="73"/>
        <v>59.335000000000001</v>
      </c>
      <c r="AJ104" s="282" t="str">
        <f t="shared" ca="1" si="76"/>
        <v/>
      </c>
      <c r="AK104" s="282" t="str">
        <f t="shared" ca="1" si="77"/>
        <v/>
      </c>
    </row>
    <row r="105" spans="1:38" x14ac:dyDescent="0.3">
      <c r="A105" s="75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ref="G105:M105" ca="1" si="79">IF(E105="E",ROUND(T105,0),ROUND(T105,3))</f>
        <v>88615</v>
      </c>
      <c r="H105" s="74">
        <f t="shared" ca="1" si="79"/>
        <v>93278</v>
      </c>
      <c r="I105" s="74">
        <f t="shared" ca="1" si="79"/>
        <v>98187</v>
      </c>
      <c r="J105" s="74">
        <f t="shared" ca="1" si="79"/>
        <v>103356</v>
      </c>
      <c r="K105" s="74">
        <f t="shared" ca="1" si="79"/>
        <v>106246</v>
      </c>
      <c r="L105" s="74">
        <f t="shared" ca="1" si="79"/>
        <v>109225</v>
      </c>
      <c r="M105" s="74">
        <f t="shared" ca="1" si="79"/>
        <v>112338</v>
      </c>
      <c r="N105" s="72"/>
      <c r="P105" s="187" t="str">
        <f t="shared" si="78"/>
        <v>00017C</v>
      </c>
      <c r="R105" s="188" t="str">
        <f t="shared" si="61"/>
        <v>Manager 911 Operations</v>
      </c>
      <c r="S105" s="189" t="str">
        <f t="shared" si="60"/>
        <v>83</v>
      </c>
      <c r="T105" s="186" cm="1">
        <f t="array" aca="1" ref="T105" ca="1">ROUND(IF($Q105="Y",VLOOKUP($P105, INDIRECT($Q$3),T$8,0)*INDIRECT($P$2),VLOOKUP($P105, INDIRECT($Q$3),T$8,0)),IF($E105="E",0,3))</f>
        <v>88615</v>
      </c>
      <c r="U105" s="186" cm="1">
        <f t="array" aca="1" ref="U105" ca="1">ROUND(IF($Q105="Y",VLOOKUP($P105, INDIRECT($Q$3),U$8,0)*INDIRECT($P$2),VLOOKUP($P105, INDIRECT($Q$3),U$8,0)),IF($E105="E",0,3))</f>
        <v>93278</v>
      </c>
      <c r="V105" s="186" cm="1">
        <f t="array" aca="1" ref="V105" ca="1">ROUND(IF($Q105="Y",VLOOKUP($P105, INDIRECT($Q$3),V$8,0)*INDIRECT($P$2),VLOOKUP($P105, INDIRECT($Q$3),V$8,0)),IF($E105="E",0,3))</f>
        <v>98187</v>
      </c>
      <c r="W105" s="186" cm="1">
        <f t="array" aca="1" ref="W105" ca="1">ROUND(IF($Q105="Y",VLOOKUP($P105, INDIRECT($Q$3),W$8,0)*INDIRECT($P$2),VLOOKUP($P105, INDIRECT($Q$3),W$8,0)),IF($E105="E",0,3))</f>
        <v>103356</v>
      </c>
      <c r="X105" s="186" cm="1">
        <f t="array" aca="1" ref="X105" ca="1">ROUND(IF($Q105="Y",VLOOKUP($P105, INDIRECT($Q$3),X$8,0)*INDIRECT($P$2),VLOOKUP($P105, INDIRECT($Q$3),X$8,0)),IF($E105="E",0,3))</f>
        <v>106246</v>
      </c>
      <c r="Y105" s="186" cm="1">
        <f t="array" aca="1" ref="Y105" ca="1">ROUND(IF($Q105="Y",VLOOKUP($P105, INDIRECT($Q$3),Y$8,0)*INDIRECT($P$2),VLOOKUP($P105, INDIRECT($Q$3),Y$8,0)),IF($E105="E",0,3))</f>
        <v>109225</v>
      </c>
      <c r="Z105" s="186" cm="1">
        <f t="array" aca="1" ref="Z105" ca="1">ROUND(IF($Q105="Y",VLOOKUP($P105, INDIRECT($Q$3),Z$8,0)*INDIRECT($P$2),VLOOKUP($P105, INDIRECT($Q$3),Z$8,0)),IF($E105="E",0,3))</f>
        <v>112338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ref="AE105:AK105" ca="1" si="80">IF(T105=0,"",IF($E105="E",ROUNDUP(T105/2080,3),T105))</f>
        <v>42.603999999999999</v>
      </c>
      <c r="AF105" s="282">
        <f t="shared" ca="1" si="80"/>
        <v>44.845999999999997</v>
      </c>
      <c r="AG105" s="282">
        <f t="shared" ca="1" si="80"/>
        <v>47.205999999999996</v>
      </c>
      <c r="AH105" s="282">
        <f t="shared" ca="1" si="80"/>
        <v>49.690999999999995</v>
      </c>
      <c r="AI105" s="282">
        <f t="shared" ca="1" si="80"/>
        <v>51.08</v>
      </c>
      <c r="AJ105" s="282">
        <f t="shared" ca="1" si="80"/>
        <v>52.512999999999998</v>
      </c>
      <c r="AK105" s="282">
        <f t="shared" ca="1" si="80"/>
        <v>54.009</v>
      </c>
    </row>
    <row r="106" spans="1:38" x14ac:dyDescent="0.3">
      <c r="A106" s="75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64"/>
        <v>86949</v>
      </c>
      <c r="H106" s="74">
        <f t="shared" ca="1" si="65"/>
        <v>91439</v>
      </c>
      <c r="I106" s="74">
        <f t="shared" ca="1" si="66"/>
        <v>96099</v>
      </c>
      <c r="J106" s="74">
        <f t="shared" ca="1" si="67"/>
        <v>102604</v>
      </c>
      <c r="K106" s="74">
        <f t="shared" ca="1" si="68"/>
        <v>105478</v>
      </c>
      <c r="L106" s="74">
        <f t="shared" ca="1" si="74"/>
        <v>108431</v>
      </c>
      <c r="M106" s="74">
        <f t="shared" ca="1" si="75"/>
        <v>111524</v>
      </c>
      <c r="N106" s="72"/>
      <c r="P106" s="187" t="str">
        <f t="shared" si="78"/>
        <v>06510C</v>
      </c>
      <c r="Q106" s="191" t="s">
        <v>600</v>
      </c>
      <c r="R106" s="188" t="str">
        <f t="shared" si="61"/>
        <v>Manager Accounting</v>
      </c>
      <c r="S106" s="189" t="str">
        <f t="shared" ref="S106:S140" si="81">C106</f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44"/>
        <v>06510C</v>
      </c>
      <c r="AC106" s="130" t="str">
        <f t="shared" si="62"/>
        <v>Manager Accounting</v>
      </c>
      <c r="AD106" s="284" t="str">
        <f t="shared" si="63"/>
        <v>34D</v>
      </c>
      <c r="AE106" s="282">
        <f t="shared" ca="1" si="69"/>
        <v>41.802999999999997</v>
      </c>
      <c r="AF106" s="282">
        <f t="shared" ca="1" si="70"/>
        <v>43.961999999999996</v>
      </c>
      <c r="AG106" s="282">
        <f t="shared" ca="1" si="71"/>
        <v>46.201999999999998</v>
      </c>
      <c r="AH106" s="282">
        <f t="shared" ca="1" si="72"/>
        <v>49.329000000000001</v>
      </c>
      <c r="AI106" s="282">
        <f t="shared" ca="1" si="73"/>
        <v>50.710999999999999</v>
      </c>
      <c r="AJ106" s="282">
        <f t="shared" ca="1" si="76"/>
        <v>52.131</v>
      </c>
      <c r="AK106" s="282">
        <f t="shared" ca="1" si="77"/>
        <v>53.617999999999995</v>
      </c>
    </row>
    <row r="107" spans="1:38" x14ac:dyDescent="0.3">
      <c r="A107" s="75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64"/>
        <v>86949</v>
      </c>
      <c r="H107" s="74">
        <f t="shared" ca="1" si="65"/>
        <v>91439</v>
      </c>
      <c r="I107" s="74">
        <f t="shared" ca="1" si="66"/>
        <v>96099</v>
      </c>
      <c r="J107" s="74">
        <f t="shared" ca="1" si="67"/>
        <v>102604</v>
      </c>
      <c r="K107" s="74">
        <f t="shared" ca="1" si="68"/>
        <v>105478</v>
      </c>
      <c r="L107" s="74">
        <f t="shared" ca="1" si="74"/>
        <v>108431</v>
      </c>
      <c r="M107" s="74">
        <f t="shared" ca="1" si="75"/>
        <v>111524</v>
      </c>
      <c r="N107" s="72"/>
      <c r="P107" s="187" t="str">
        <f t="shared" si="78"/>
        <v>06514C</v>
      </c>
      <c r="Q107" s="191" t="s">
        <v>600</v>
      </c>
      <c r="R107" s="188" t="str">
        <f t="shared" si="61"/>
        <v xml:space="preserve">Manager Accounts Payable </v>
      </c>
      <c r="S107" s="189" t="str">
        <f t="shared" si="81"/>
        <v>34D</v>
      </c>
      <c r="T107" s="186" cm="1">
        <f t="array" aca="1" ref="T107" ca="1">ROUND(IF($Q107="Y",VLOOKUP($P107, INDIRECT($Q$3),T$8,0)*INDIRECT($P$2),VLOOKUP($P107, INDIRECT($Q$3),T$8,0)),IF($E107="E",0,3))</f>
        <v>86949</v>
      </c>
      <c r="U107" s="186" cm="1">
        <f t="array" aca="1" ref="U107" ca="1">ROUND(IF($Q107="Y",VLOOKUP($P107, INDIRECT($Q$3),U$8,0)*INDIRECT($P$2),VLOOKUP($P107, INDIRECT($Q$3),U$8,0)),IF($E107="E",0,3))</f>
        <v>91439</v>
      </c>
      <c r="V107" s="186" cm="1">
        <f t="array" aca="1" ref="V107" ca="1">ROUND(IF($Q107="Y",VLOOKUP($P107, INDIRECT($Q$3),V$8,0)*INDIRECT($P$2),VLOOKUP($P107, INDIRECT($Q$3),V$8,0)),IF($E107="E",0,3))</f>
        <v>96099</v>
      </c>
      <c r="W107" s="186" cm="1">
        <f t="array" aca="1" ref="W107" ca="1">ROUND(IF($Q107="Y",VLOOKUP($P107, INDIRECT($Q$3),W$8,0)*INDIRECT($P$2),VLOOKUP($P107, INDIRECT($Q$3),W$8,0)),IF($E107="E",0,3))</f>
        <v>102604</v>
      </c>
      <c r="X107" s="186" cm="1">
        <f t="array" aca="1" ref="X107" ca="1">ROUND(IF($Q107="Y",VLOOKUP($P107, INDIRECT($Q$3),X$8,0)*INDIRECT($P$2),VLOOKUP($P107, INDIRECT($Q$3),X$8,0)),IF($E107="E",0,3))</f>
        <v>105478</v>
      </c>
      <c r="Y107" s="186" cm="1">
        <f t="array" aca="1" ref="Y107" ca="1">ROUND(IF($Q107="Y",VLOOKUP($P107, INDIRECT($Q$3),Y$8,0)*INDIRECT($P$2),VLOOKUP($P107, INDIRECT($Q$3),Y$8,0)),IF($E107="E",0,3))</f>
        <v>108431</v>
      </c>
      <c r="Z107" s="186" cm="1">
        <f t="array" aca="1" ref="Z107" ca="1">ROUND(IF($Q107="Y",VLOOKUP($P107, INDIRECT($Q$3),Z$8,0)*INDIRECT($P$2),VLOOKUP($P107, INDIRECT($Q$3),Z$8,0)),IF($E107="E",0,3))</f>
        <v>111524</v>
      </c>
      <c r="AA107" s="186"/>
      <c r="AB107" s="282" t="str">
        <f t="shared" si="44"/>
        <v>06514C</v>
      </c>
      <c r="AC107" s="130" t="str">
        <f t="shared" si="62"/>
        <v xml:space="preserve">Manager Accounts Payable </v>
      </c>
      <c r="AD107" s="284" t="str">
        <f t="shared" si="63"/>
        <v>34D</v>
      </c>
      <c r="AE107" s="282">
        <f t="shared" ca="1" si="69"/>
        <v>41.802999999999997</v>
      </c>
      <c r="AF107" s="282">
        <f t="shared" ca="1" si="70"/>
        <v>43.961999999999996</v>
      </c>
      <c r="AG107" s="282">
        <f t="shared" ca="1" si="71"/>
        <v>46.201999999999998</v>
      </c>
      <c r="AH107" s="282">
        <f t="shared" ca="1" si="72"/>
        <v>49.329000000000001</v>
      </c>
      <c r="AI107" s="282">
        <f t="shared" ca="1" si="73"/>
        <v>50.710999999999999</v>
      </c>
      <c r="AJ107" s="282">
        <f t="shared" ca="1" si="76"/>
        <v>52.131</v>
      </c>
      <c r="AK107" s="282">
        <f t="shared" ca="1" si="77"/>
        <v>53.617999999999995</v>
      </c>
    </row>
    <row r="108" spans="1:38" x14ac:dyDescent="0.3">
      <c r="A108" s="75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64"/>
        <v>91439</v>
      </c>
      <c r="H108" s="74">
        <f t="shared" ca="1" si="65"/>
        <v>96099</v>
      </c>
      <c r="I108" s="74">
        <f t="shared" ca="1" si="66"/>
        <v>102604</v>
      </c>
      <c r="J108" s="74">
        <f t="shared" ca="1" si="67"/>
        <v>105478</v>
      </c>
      <c r="K108" s="74">
        <f t="shared" ca="1" si="68"/>
        <v>108431</v>
      </c>
      <c r="L108" s="74">
        <f t="shared" ca="1" si="74"/>
        <v>111524</v>
      </c>
      <c r="M108" s="74">
        <f t="shared" ca="1" si="75"/>
        <v>114664</v>
      </c>
      <c r="N108" s="72"/>
      <c r="P108" s="187" t="str">
        <f t="shared" si="78"/>
        <v>06523C</v>
      </c>
      <c r="Q108" s="191" t="s">
        <v>600</v>
      </c>
      <c r="R108" s="188" t="str">
        <f t="shared" si="61"/>
        <v>Manager Admin &amp; Data Quality</v>
      </c>
      <c r="S108" s="189" t="str">
        <f t="shared" si="81"/>
        <v>90</v>
      </c>
      <c r="T108" s="186" cm="1">
        <f t="array" aca="1" ref="T108" ca="1">ROUND(IF($Q108="Y",VLOOKUP($P108, INDIRECT($Q$3),T$8,0)*INDIRECT($P$2),VLOOKUP($P108, INDIRECT($Q$3),T$8,0)),IF($E108="E",0,3))</f>
        <v>91439</v>
      </c>
      <c r="U108" s="186" cm="1">
        <f t="array" aca="1" ref="U108" ca="1">ROUND(IF($Q108="Y",VLOOKUP($P108, INDIRECT($Q$3),U$8,0)*INDIRECT($P$2),VLOOKUP($P108, INDIRECT($Q$3),U$8,0)),IF($E108="E",0,3))</f>
        <v>96099</v>
      </c>
      <c r="V108" s="186" cm="1">
        <f t="array" aca="1" ref="V108" ca="1">ROUND(IF($Q108="Y",VLOOKUP($P108, INDIRECT($Q$3),V$8,0)*INDIRECT($P$2),VLOOKUP($P108, INDIRECT($Q$3),V$8,0)),IF($E108="E",0,3))</f>
        <v>102604</v>
      </c>
      <c r="W108" s="186" cm="1">
        <f t="array" aca="1" ref="W108" ca="1">ROUND(IF($Q108="Y",VLOOKUP($P108, INDIRECT($Q$3),W$8,0)*INDIRECT($P$2),VLOOKUP($P108, INDIRECT($Q$3),W$8,0)),IF($E108="E",0,3))</f>
        <v>105478</v>
      </c>
      <c r="X108" s="186" cm="1">
        <f t="array" aca="1" ref="X108" ca="1">ROUND(IF($Q108="Y",VLOOKUP($P108, INDIRECT($Q$3),X$8,0)*INDIRECT($P$2),VLOOKUP($P108, INDIRECT($Q$3),X$8,0)),IF($E108="E",0,3))</f>
        <v>108431</v>
      </c>
      <c r="Y108" s="186" cm="1">
        <f t="array" aca="1" ref="Y108" ca="1">ROUND(IF($Q108="Y",VLOOKUP($P108, INDIRECT($Q$3),Y$8,0)*INDIRECT($P$2),VLOOKUP($P108, INDIRECT($Q$3),Y$8,0)),IF($E108="E",0,3))</f>
        <v>111524</v>
      </c>
      <c r="Z108" s="186" cm="1">
        <f t="array" aca="1" ref="Z108" ca="1">ROUND(IF($Q108="Y",VLOOKUP($P108, INDIRECT($Q$3),Z$8,0)*INDIRECT($P$2),VLOOKUP($P108, INDIRECT($Q$3),Z$8,0)),IF($E108="E",0,3))</f>
        <v>114664</v>
      </c>
      <c r="AA108" s="186"/>
      <c r="AB108" s="282" t="str">
        <f t="shared" si="44"/>
        <v>06523C</v>
      </c>
      <c r="AC108" s="130" t="str">
        <f t="shared" si="62"/>
        <v>Manager Admin &amp; Data Quality</v>
      </c>
      <c r="AD108" s="284" t="str">
        <f t="shared" si="63"/>
        <v>90</v>
      </c>
      <c r="AE108" s="282">
        <f t="shared" ca="1" si="69"/>
        <v>43.961999999999996</v>
      </c>
      <c r="AF108" s="282">
        <f t="shared" ca="1" si="70"/>
        <v>46.201999999999998</v>
      </c>
      <c r="AG108" s="282">
        <f t="shared" ca="1" si="71"/>
        <v>49.329000000000001</v>
      </c>
      <c r="AH108" s="282">
        <f t="shared" ca="1" si="72"/>
        <v>50.710999999999999</v>
      </c>
      <c r="AI108" s="282">
        <f t="shared" ca="1" si="73"/>
        <v>52.131</v>
      </c>
      <c r="AJ108" s="282">
        <f t="shared" ca="1" si="76"/>
        <v>53.617999999999995</v>
      </c>
      <c r="AK108" s="282">
        <f t="shared" ca="1" si="77"/>
        <v>55.126999999999995</v>
      </c>
    </row>
    <row r="109" spans="1:38" x14ac:dyDescent="0.3">
      <c r="A109" s="75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64"/>
        <v>99868</v>
      </c>
      <c r="H109" s="74">
        <f t="shared" ca="1" si="65"/>
        <v>103863</v>
      </c>
      <c r="I109" s="74">
        <f t="shared" ca="1" si="66"/>
        <v>108016</v>
      </c>
      <c r="J109" s="74">
        <f t="shared" ca="1" si="67"/>
        <v>112336</v>
      </c>
      <c r="K109" s="74">
        <f t="shared" ca="1" si="68"/>
        <v>116832</v>
      </c>
      <c r="L109" s="74">
        <f t="shared" ca="1" si="74"/>
        <v>0</v>
      </c>
      <c r="M109" s="74">
        <f t="shared" ca="1" si="75"/>
        <v>0</v>
      </c>
      <c r="N109" s="72"/>
      <c r="P109" s="187" t="str">
        <f t="shared" si="78"/>
        <v>53055C</v>
      </c>
      <c r="Q109" s="191" t="s">
        <v>600</v>
      </c>
      <c r="R109" s="188" t="str">
        <f t="shared" si="61"/>
        <v>Manager Administration - Office of Community Safety</v>
      </c>
      <c r="S109" s="189" t="str">
        <f t="shared" si="81"/>
        <v>10</v>
      </c>
      <c r="T109" s="186" cm="1">
        <f t="array" aca="1" ref="T109" ca="1">ROUND(IF($Q109="Y",VLOOKUP($P109, INDIRECT($Q$3),T$8,0)*INDIRECT($P$2),VLOOKUP($P109, INDIRECT($Q$3),T$8,0)),IF($E109="E",0,3))</f>
        <v>99868</v>
      </c>
      <c r="U109" s="186" cm="1">
        <f t="array" aca="1" ref="U109" ca="1">ROUND(IF($Q109="Y",VLOOKUP($P109, INDIRECT($Q$3),U$8,0)*INDIRECT($P$2),VLOOKUP($P109, INDIRECT($Q$3),U$8,0)),IF($E109="E",0,3))</f>
        <v>103863</v>
      </c>
      <c r="V109" s="186" cm="1">
        <f t="array" aca="1" ref="V109" ca="1">ROUND(IF($Q109="Y",VLOOKUP($P109, INDIRECT($Q$3),V$8,0)*INDIRECT($P$2),VLOOKUP($P109, INDIRECT($Q$3),V$8,0)),IF($E109="E",0,3))</f>
        <v>108016</v>
      </c>
      <c r="W109" s="186" cm="1">
        <f t="array" aca="1" ref="W109" ca="1">ROUND(IF($Q109="Y",VLOOKUP($P109, INDIRECT($Q$3),W$8,0)*INDIRECT($P$2),VLOOKUP($P109, INDIRECT($Q$3),W$8,0)),IF($E109="E",0,3))</f>
        <v>112336</v>
      </c>
      <c r="X109" s="186" cm="1">
        <f t="array" aca="1" ref="X109" ca="1">ROUND(IF($Q109="Y",VLOOKUP($P109, INDIRECT($Q$3),X$8,0)*INDIRECT($P$2),VLOOKUP($P109, INDIRECT($Q$3),X$8,0)),IF($E109="E",0,3))</f>
        <v>116832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44"/>
        <v>53055C</v>
      </c>
      <c r="AC109" s="130" t="str">
        <f t="shared" si="62"/>
        <v>Manager Administration - Office of Community Safety</v>
      </c>
      <c r="AD109" s="284" t="str">
        <f t="shared" si="63"/>
        <v>10</v>
      </c>
      <c r="AE109" s="282">
        <f t="shared" ca="1" si="69"/>
        <v>48.013999999999996</v>
      </c>
      <c r="AF109" s="282">
        <f t="shared" ca="1" si="70"/>
        <v>49.934999999999995</v>
      </c>
      <c r="AG109" s="282">
        <f t="shared" ca="1" si="71"/>
        <v>51.930999999999997</v>
      </c>
      <c r="AH109" s="282">
        <f t="shared" ca="1" si="72"/>
        <v>54.007999999999996</v>
      </c>
      <c r="AI109" s="282">
        <f t="shared" ca="1" si="73"/>
        <v>56.169999999999995</v>
      </c>
      <c r="AJ109" s="282" t="str">
        <f t="shared" ca="1" si="76"/>
        <v/>
      </c>
      <c r="AK109" s="282" t="str">
        <f t="shared" ca="1" si="77"/>
        <v/>
      </c>
    </row>
    <row r="110" spans="1:38" x14ac:dyDescent="0.3">
      <c r="A110" s="75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64"/>
        <v>95950</v>
      </c>
      <c r="H110" s="74">
        <f t="shared" ca="1" si="65"/>
        <v>101002</v>
      </c>
      <c r="I110" s="74">
        <f t="shared" ca="1" si="66"/>
        <v>106315</v>
      </c>
      <c r="J110" s="74">
        <f t="shared" ca="1" si="67"/>
        <v>113545</v>
      </c>
      <c r="K110" s="74">
        <f t="shared" ca="1" si="68"/>
        <v>116726</v>
      </c>
      <c r="L110" s="74">
        <f t="shared" ca="1" si="74"/>
        <v>119996</v>
      </c>
      <c r="M110" s="74">
        <f t="shared" ca="1" si="75"/>
        <v>123415</v>
      </c>
      <c r="N110" s="72"/>
      <c r="P110" s="187" t="str">
        <f t="shared" si="78"/>
        <v>06520C</v>
      </c>
      <c r="Q110" s="191" t="s">
        <v>600</v>
      </c>
      <c r="R110" s="188" t="str">
        <f t="shared" si="61"/>
        <v>Manager Administration City Attorney's Office</v>
      </c>
      <c r="S110" s="189" t="str">
        <f t="shared" si="81"/>
        <v>41C</v>
      </c>
      <c r="T110" s="186" cm="1">
        <f t="array" aca="1" ref="T110" ca="1">ROUND(IF($Q110="Y",VLOOKUP($P110, INDIRECT($Q$3),T$8,0)*INDIRECT($P$2),VLOOKUP($P110, INDIRECT($Q$3),T$8,0)),IF($E110="E",0,3))</f>
        <v>95950</v>
      </c>
      <c r="U110" s="186" cm="1">
        <f t="array" aca="1" ref="U110" ca="1">ROUND(IF($Q110="Y",VLOOKUP($P110, INDIRECT($Q$3),U$8,0)*INDIRECT($P$2),VLOOKUP($P110, INDIRECT($Q$3),U$8,0)),IF($E110="E",0,3))</f>
        <v>101002</v>
      </c>
      <c r="V110" s="186" cm="1">
        <f t="array" aca="1" ref="V110" ca="1">ROUND(IF($Q110="Y",VLOOKUP($P110, INDIRECT($Q$3),V$8,0)*INDIRECT($P$2),VLOOKUP($P110, INDIRECT($Q$3),V$8,0)),IF($E110="E",0,3))</f>
        <v>106315</v>
      </c>
      <c r="W110" s="186" cm="1">
        <f t="array" aca="1" ref="W110" ca="1">ROUND(IF($Q110="Y",VLOOKUP($P110, INDIRECT($Q$3),W$8,0)*INDIRECT($P$2),VLOOKUP($P110, INDIRECT($Q$3),W$8,0)),IF($E110="E",0,3))</f>
        <v>113545</v>
      </c>
      <c r="X110" s="186" cm="1">
        <f t="array" aca="1" ref="X110" ca="1">ROUND(IF($Q110="Y",VLOOKUP($P110, INDIRECT($Q$3),X$8,0)*INDIRECT($P$2),VLOOKUP($P110, INDIRECT($Q$3),X$8,0)),IF($E110="E",0,3))</f>
        <v>116726</v>
      </c>
      <c r="Y110" s="186" cm="1">
        <f t="array" aca="1" ref="Y110" ca="1">ROUND(IF($Q110="Y",VLOOKUP($P110, INDIRECT($Q$3),Y$8,0)*INDIRECT($P$2),VLOOKUP($P110, INDIRECT($Q$3),Y$8,0)),IF($E110="E",0,3))</f>
        <v>119996</v>
      </c>
      <c r="Z110" s="186" cm="1">
        <f t="array" aca="1" ref="Z110" ca="1">ROUND(IF($Q110="Y",VLOOKUP($P110, INDIRECT($Q$3),Z$8,0)*INDIRECT($P$2),VLOOKUP($P110, INDIRECT($Q$3),Z$8,0)),IF($E110="E",0,3))</f>
        <v>123415</v>
      </c>
      <c r="AA110" s="186"/>
      <c r="AB110" s="282" t="str">
        <f t="shared" si="44"/>
        <v>06520C</v>
      </c>
      <c r="AC110" s="130" t="str">
        <f t="shared" si="62"/>
        <v>Manager Administration City Attorney's Office</v>
      </c>
      <c r="AD110" s="284" t="str">
        <f t="shared" si="63"/>
        <v>41C</v>
      </c>
      <c r="AE110" s="282">
        <f t="shared" ca="1" si="69"/>
        <v>46.129999999999995</v>
      </c>
      <c r="AF110" s="282">
        <f t="shared" ca="1" si="70"/>
        <v>48.558999999999997</v>
      </c>
      <c r="AG110" s="282">
        <f t="shared" ca="1" si="71"/>
        <v>51.113</v>
      </c>
      <c r="AH110" s="282">
        <f t="shared" ca="1" si="72"/>
        <v>54.588999999999999</v>
      </c>
      <c r="AI110" s="282">
        <f t="shared" ca="1" si="73"/>
        <v>56.119</v>
      </c>
      <c r="AJ110" s="282">
        <f t="shared" ca="1" si="76"/>
        <v>57.690999999999995</v>
      </c>
      <c r="AK110" s="282">
        <f t="shared" ca="1" si="77"/>
        <v>59.335000000000001</v>
      </c>
    </row>
    <row r="111" spans="1:38" x14ac:dyDescent="0.3">
      <c r="A111" s="75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64"/>
        <v>88597</v>
      </c>
      <c r="H111" s="74">
        <f t="shared" ca="1" si="65"/>
        <v>93007</v>
      </c>
      <c r="I111" s="74">
        <f t="shared" ca="1" si="66"/>
        <v>97670</v>
      </c>
      <c r="J111" s="74">
        <f t="shared" ca="1" si="67"/>
        <v>103985</v>
      </c>
      <c r="K111" s="74">
        <f t="shared" ca="1" si="68"/>
        <v>106894</v>
      </c>
      <c r="L111" s="74">
        <f t="shared" ca="1" si="74"/>
        <v>109891</v>
      </c>
      <c r="M111" s="74">
        <f t="shared" ca="1" si="75"/>
        <v>113023</v>
      </c>
      <c r="N111" s="72"/>
      <c r="P111" s="187" t="str">
        <f t="shared" si="78"/>
        <v>06542C</v>
      </c>
      <c r="Q111" s="191" t="s">
        <v>600</v>
      </c>
      <c r="R111" s="188" t="str">
        <f t="shared" si="61"/>
        <v>Manager Administrative Services</v>
      </c>
      <c r="S111" s="189" t="str">
        <f t="shared" si="81"/>
        <v>34M</v>
      </c>
      <c r="T111" s="186" cm="1">
        <f t="array" aca="1" ref="T111" ca="1">ROUND(IF($Q111="Y",VLOOKUP($P111, INDIRECT($Q$3),T$8,0)*INDIRECT($P$2),VLOOKUP($P111, INDIRECT($Q$3),T$8,0)),IF($E111="E",0,3))</f>
        <v>88597</v>
      </c>
      <c r="U111" s="186" cm="1">
        <f t="array" aca="1" ref="U111" ca="1">ROUND(IF($Q111="Y",VLOOKUP($P111, INDIRECT($Q$3),U$8,0)*INDIRECT($P$2),VLOOKUP($P111, INDIRECT($Q$3),U$8,0)),IF($E111="E",0,3))</f>
        <v>93007</v>
      </c>
      <c r="V111" s="186" cm="1">
        <f t="array" aca="1" ref="V111" ca="1">ROUND(IF($Q111="Y",VLOOKUP($P111, INDIRECT($Q$3),V$8,0)*INDIRECT($P$2),VLOOKUP($P111, INDIRECT($Q$3),V$8,0)),IF($E111="E",0,3))</f>
        <v>97670</v>
      </c>
      <c r="W111" s="186" cm="1">
        <f t="array" aca="1" ref="W111" ca="1">ROUND(IF($Q111="Y",VLOOKUP($P111, INDIRECT($Q$3),W$8,0)*INDIRECT($P$2),VLOOKUP($P111, INDIRECT($Q$3),W$8,0)),IF($E111="E",0,3))</f>
        <v>103985</v>
      </c>
      <c r="X111" s="186" cm="1">
        <f t="array" aca="1" ref="X111" ca="1">ROUND(IF($Q111="Y",VLOOKUP($P111, INDIRECT($Q$3),X$8,0)*INDIRECT($P$2),VLOOKUP($P111, INDIRECT($Q$3),X$8,0)),IF($E111="E",0,3))</f>
        <v>106894</v>
      </c>
      <c r="Y111" s="186" cm="1">
        <f t="array" aca="1" ref="Y111" ca="1">ROUND(IF($Q111="Y",VLOOKUP($P111, INDIRECT($Q$3),Y$8,0)*INDIRECT($P$2),VLOOKUP($P111, INDIRECT($Q$3),Y$8,0)),IF($E111="E",0,3))</f>
        <v>109891</v>
      </c>
      <c r="Z111" s="186" cm="1">
        <f t="array" aca="1" ref="Z111" ca="1">ROUND(IF($Q111="Y",VLOOKUP($P111, INDIRECT($Q$3),Z$8,0)*INDIRECT($P$2),VLOOKUP($P111, INDIRECT($Q$3),Z$8,0)),IF($E111="E",0,3))</f>
        <v>113023</v>
      </c>
      <c r="AA111" s="186"/>
      <c r="AB111" s="282" t="str">
        <f t="shared" si="44"/>
        <v>06542C</v>
      </c>
      <c r="AC111" s="130" t="str">
        <f t="shared" si="62"/>
        <v>Manager Administrative Services</v>
      </c>
      <c r="AD111" s="284" t="str">
        <f t="shared" si="63"/>
        <v>34M</v>
      </c>
      <c r="AE111" s="282">
        <f t="shared" ca="1" si="69"/>
        <v>42.594999999999999</v>
      </c>
      <c r="AF111" s="282">
        <f t="shared" ca="1" si="70"/>
        <v>44.714999999999996</v>
      </c>
      <c r="AG111" s="282">
        <f t="shared" ca="1" si="71"/>
        <v>46.957000000000001</v>
      </c>
      <c r="AH111" s="282">
        <f t="shared" ca="1" si="72"/>
        <v>49.992999999999995</v>
      </c>
      <c r="AI111" s="282">
        <f t="shared" ca="1" si="73"/>
        <v>51.391999999999996</v>
      </c>
      <c r="AJ111" s="282">
        <f t="shared" ca="1" si="76"/>
        <v>52.832999999999998</v>
      </c>
      <c r="AK111" s="282">
        <f t="shared" ca="1" si="77"/>
        <v>54.338000000000001</v>
      </c>
    </row>
    <row r="112" spans="1:38" x14ac:dyDescent="0.3">
      <c r="A112" s="223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ref="G112:G113" si="82">IF(E112="E",ROUND(T112,0),ROUND(T112,3))</f>
        <v>118343</v>
      </c>
      <c r="H112" s="74">
        <f t="shared" ref="H112:H113" si="83">IF(F112="E",ROUND(U112,0),ROUND(U112,3))</f>
        <v>123076</v>
      </c>
      <c r="I112" s="74">
        <f t="shared" ref="I112:I113" si="84">IF(G112="E",ROUND(V112,0),ROUND(V112,3))</f>
        <v>127998</v>
      </c>
      <c r="J112" s="74">
        <f t="shared" ref="J112:J113" si="85">IF(H112="E",ROUND(W112,0),ROUND(W112,3))</f>
        <v>133118</v>
      </c>
      <c r="K112" s="74">
        <f t="shared" ref="K112:K113" si="86">IF(I112="E",ROUND(X112,0),ROUND(X112,3))</f>
        <v>138442</v>
      </c>
      <c r="L112" s="74">
        <f t="shared" ref="L112:L113" si="87">IF(J112="E",ROUND(Y112,0),ROUND(Y112,3))</f>
        <v>0</v>
      </c>
      <c r="M112" s="74">
        <f t="shared" ref="M112:M113" si="88">IF(K112="E",ROUND(Z112,0),ROUND(Z112,3))</f>
        <v>0</v>
      </c>
      <c r="P112" s="187" t="str">
        <f t="shared" si="78"/>
        <v>59517C</v>
      </c>
      <c r="Q112" s="191" t="s">
        <v>1187</v>
      </c>
      <c r="R112" s="423" t="str">
        <f t="shared" si="61"/>
        <v>Manager Advisor Legislative Budget &amp; Fiscal Policy</v>
      </c>
      <c r="S112" s="189">
        <f t="shared" si="81"/>
        <v>105</v>
      </c>
      <c r="T112" s="325">
        <v>118343</v>
      </c>
      <c r="U112" s="325">
        <v>123076</v>
      </c>
      <c r="V112" s="325">
        <v>127998</v>
      </c>
      <c r="W112" s="325">
        <v>133118</v>
      </c>
      <c r="X112" s="325">
        <v>138442</v>
      </c>
      <c r="AB112" s="283" t="str">
        <f t="shared" si="44"/>
        <v>59517C</v>
      </c>
      <c r="AC112" s="129" t="str">
        <f t="shared" si="62"/>
        <v>Manager Advisor Legislative Budget &amp; Fiscal Policy</v>
      </c>
      <c r="AD112" s="284">
        <f t="shared" ref="AD112:AD113" si="89">C112</f>
        <v>105</v>
      </c>
      <c r="AE112" s="282">
        <f t="shared" ref="AE112:AE113" si="90">IF(T112=0,"",IF($E112="E",ROUNDUP(T112/2080,3),T112))</f>
        <v>56.896000000000001</v>
      </c>
      <c r="AF112" s="282">
        <f t="shared" ref="AF112:AF113" si="91">IF(U112=0,"",IF($E112="E",ROUNDUP(U112/2080,3),U112))</f>
        <v>59.171999999999997</v>
      </c>
      <c r="AG112" s="282">
        <f t="shared" ref="AG112:AG113" si="92">IF(V112=0,"",IF($E112="E",ROUNDUP(V112/2080,3),V112))</f>
        <v>61.537999999999997</v>
      </c>
      <c r="AH112" s="282">
        <f t="shared" ref="AH112:AH113" si="93">IF(W112=0,"",IF($E112="E",ROUNDUP(W112/2080,3),W112))</f>
        <v>64</v>
      </c>
      <c r="AI112" s="282">
        <f t="shared" ref="AI112:AI113" si="94">IF(X112=0,"",IF($E112="E",ROUNDUP(X112/2080,3),X112))</f>
        <v>66.559000000000012</v>
      </c>
      <c r="AJ112" s="282" t="str">
        <f t="shared" ref="AJ112:AJ113" si="95">IF(Y112=0,"",IF($E112="E",ROUNDUP(Y112/2080,3),Y112))</f>
        <v/>
      </c>
      <c r="AK112" s="282" t="str">
        <f t="shared" ref="AK112:AK113" si="96">IF(Z112=0,"",IF($E112="E",ROUNDUP(Z112/2080,3),Z112))</f>
        <v/>
      </c>
    </row>
    <row r="113" spans="1:37" x14ac:dyDescent="0.3">
      <c r="A113" s="75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si="82"/>
        <v>118343</v>
      </c>
      <c r="H113" s="74">
        <f t="shared" si="83"/>
        <v>123076</v>
      </c>
      <c r="I113" s="74">
        <f t="shared" si="84"/>
        <v>127998</v>
      </c>
      <c r="J113" s="74">
        <f t="shared" si="85"/>
        <v>133118</v>
      </c>
      <c r="K113" s="74">
        <f t="shared" si="86"/>
        <v>138442</v>
      </c>
      <c r="L113" s="74">
        <f t="shared" si="87"/>
        <v>0</v>
      </c>
      <c r="M113" s="74">
        <f t="shared" si="88"/>
        <v>0</v>
      </c>
      <c r="N113" s="72"/>
      <c r="P113" s="187" t="str">
        <f t="shared" si="78"/>
        <v>59520C</v>
      </c>
      <c r="Q113" s="191" t="s">
        <v>600</v>
      </c>
      <c r="R113" s="188" t="str">
        <f t="shared" si="61"/>
        <v>Manager Advisor Legislative Policy &amp; Research</v>
      </c>
      <c r="S113" s="189" t="str">
        <f t="shared" si="81"/>
        <v>105</v>
      </c>
      <c r="T113" s="325">
        <v>118343</v>
      </c>
      <c r="U113" s="325">
        <v>123076</v>
      </c>
      <c r="V113" s="325">
        <v>127998</v>
      </c>
      <c r="W113" s="325">
        <v>133118</v>
      </c>
      <c r="X113" s="325">
        <v>138442</v>
      </c>
      <c r="AA113" s="186"/>
      <c r="AB113" s="283" t="str">
        <f t="shared" si="44"/>
        <v>59520C</v>
      </c>
      <c r="AC113" s="130" t="str">
        <f t="shared" si="62"/>
        <v>Manager Advisor Legislative Policy &amp; Research</v>
      </c>
      <c r="AD113" s="284" t="str">
        <f t="shared" si="89"/>
        <v>105</v>
      </c>
      <c r="AE113" s="282">
        <f t="shared" si="90"/>
        <v>56.896000000000001</v>
      </c>
      <c r="AF113" s="282">
        <f t="shared" si="91"/>
        <v>59.171999999999997</v>
      </c>
      <c r="AG113" s="282">
        <f t="shared" si="92"/>
        <v>61.537999999999997</v>
      </c>
      <c r="AH113" s="282">
        <f t="shared" si="93"/>
        <v>64</v>
      </c>
      <c r="AI113" s="282">
        <f t="shared" si="94"/>
        <v>66.559000000000012</v>
      </c>
      <c r="AJ113" s="282" t="str">
        <f t="shared" si="95"/>
        <v/>
      </c>
      <c r="AK113" s="282" t="str">
        <f t="shared" si="96"/>
        <v/>
      </c>
    </row>
    <row r="114" spans="1:37" x14ac:dyDescent="0.3">
      <c r="A114" s="75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64"/>
        <v>96597</v>
      </c>
      <c r="H114" s="74">
        <f t="shared" ca="1" si="65"/>
        <v>100466</v>
      </c>
      <c r="I114" s="74">
        <f t="shared" ca="1" si="66"/>
        <v>104488</v>
      </c>
      <c r="J114" s="74">
        <f t="shared" ca="1" si="67"/>
        <v>108673</v>
      </c>
      <c r="K114" s="74">
        <f t="shared" ca="1" si="68"/>
        <v>113024</v>
      </c>
      <c r="L114" s="74">
        <f t="shared" ca="1" si="74"/>
        <v>0</v>
      </c>
      <c r="M114" s="74">
        <f t="shared" ca="1" si="75"/>
        <v>0</v>
      </c>
      <c r="N114" s="72"/>
      <c r="P114" s="187" t="str">
        <f t="shared" si="78"/>
        <v>06583C</v>
      </c>
      <c r="Q114" s="191" t="s">
        <v>600</v>
      </c>
      <c r="R114" s="188" t="str">
        <f t="shared" si="61"/>
        <v xml:space="preserve">Manager Business Analysis </v>
      </c>
      <c r="S114" s="189" t="str">
        <f t="shared" si="81"/>
        <v>034</v>
      </c>
      <c r="T114" s="186" cm="1">
        <f t="array" aca="1" ref="T114" ca="1">ROUND(IF($Q114="Y",VLOOKUP($P114, INDIRECT($Q$3),T$8,0)*INDIRECT($P$2),VLOOKUP($P114, INDIRECT($Q$3),T$8,0)),IF($E114="E",0,3))</f>
        <v>96597</v>
      </c>
      <c r="U114" s="186" cm="1">
        <f t="array" aca="1" ref="U114" ca="1">ROUND(IF($Q114="Y",VLOOKUP($P114, INDIRECT($Q$3),U$8,0)*INDIRECT($P$2),VLOOKUP($P114, INDIRECT($Q$3),U$8,0)),IF($E114="E",0,3))</f>
        <v>100466</v>
      </c>
      <c r="V114" s="186" cm="1">
        <f t="array" aca="1" ref="V114" ca="1">ROUND(IF($Q114="Y",VLOOKUP($P114, INDIRECT($Q$3),V$8,0)*INDIRECT($P$2),VLOOKUP($P114, INDIRECT($Q$3),V$8,0)),IF($E114="E",0,3))</f>
        <v>104488</v>
      </c>
      <c r="W114" s="186" cm="1">
        <f t="array" aca="1" ref="W114" ca="1">ROUND(IF($Q114="Y",VLOOKUP($P114, INDIRECT($Q$3),W$8,0)*INDIRECT($P$2),VLOOKUP($P114, INDIRECT($Q$3),W$8,0)),IF($E114="E",0,3))</f>
        <v>108673</v>
      </c>
      <c r="X114" s="186" cm="1">
        <f t="array" aca="1" ref="X114" ca="1">ROUND(IF($Q114="Y",VLOOKUP($P114, INDIRECT($Q$3),X$8,0)*INDIRECT($P$2),VLOOKUP($P114, INDIRECT($Q$3),X$8,0)),IF($E114="E",0,3))</f>
        <v>113024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44"/>
        <v>06583C</v>
      </c>
      <c r="AC114" s="130" t="str">
        <f t="shared" si="62"/>
        <v xml:space="preserve">Manager Business Analysis </v>
      </c>
      <c r="AD114" s="284" t="str">
        <f t="shared" si="63"/>
        <v>034</v>
      </c>
      <c r="AE114" s="282">
        <f t="shared" ca="1" si="69"/>
        <v>46.440999999999995</v>
      </c>
      <c r="AF114" s="282">
        <f t="shared" ca="1" si="70"/>
        <v>48.300999999999995</v>
      </c>
      <c r="AG114" s="282">
        <f t="shared" ca="1" si="71"/>
        <v>50.234999999999999</v>
      </c>
      <c r="AH114" s="282">
        <f t="shared" ca="1" si="72"/>
        <v>52.247</v>
      </c>
      <c r="AI114" s="282">
        <f t="shared" ca="1" si="73"/>
        <v>54.338999999999999</v>
      </c>
      <c r="AJ114" s="282" t="str">
        <f t="shared" ca="1" si="76"/>
        <v/>
      </c>
      <c r="AK114" s="282" t="str">
        <f t="shared" ca="1" si="77"/>
        <v/>
      </c>
    </row>
    <row r="115" spans="1:37" x14ac:dyDescent="0.3">
      <c r="A115" s="75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64"/>
        <v>118343</v>
      </c>
      <c r="H115" s="74">
        <f t="shared" ca="1" si="65"/>
        <v>123076</v>
      </c>
      <c r="I115" s="74">
        <f t="shared" ca="1" si="66"/>
        <v>127998</v>
      </c>
      <c r="J115" s="74">
        <f t="shared" ca="1" si="67"/>
        <v>133118</v>
      </c>
      <c r="K115" s="74">
        <f t="shared" ca="1" si="68"/>
        <v>138442</v>
      </c>
      <c r="L115" s="74">
        <f t="shared" ca="1" si="74"/>
        <v>0</v>
      </c>
      <c r="M115" s="74">
        <f t="shared" ca="1" si="75"/>
        <v>0</v>
      </c>
      <c r="N115" s="72"/>
      <c r="P115" s="187" t="str">
        <f t="shared" si="78"/>
        <v>52580C</v>
      </c>
      <c r="Q115" s="191" t="s">
        <v>600</v>
      </c>
      <c r="R115" s="188" t="str">
        <f t="shared" si="61"/>
        <v>Manager Business Finance</v>
      </c>
      <c r="S115" s="189" t="str">
        <f t="shared" si="81"/>
        <v>105</v>
      </c>
      <c r="T115" s="186" cm="1">
        <f t="array" aca="1" ref="T115" ca="1">ROUND(IF($Q115="Y",VLOOKUP($P115, INDIRECT($Q$3),T$8,0)*INDIRECT($P$2),VLOOKUP($P115, INDIRECT($Q$3),T$8,0)),IF($E115="E",0,3))</f>
        <v>118343</v>
      </c>
      <c r="U115" s="186" cm="1">
        <f t="array" aca="1" ref="U115" ca="1">ROUND(IF($Q115="Y",VLOOKUP($P115, INDIRECT($Q$3),U$8,0)*INDIRECT($P$2),VLOOKUP($P115, INDIRECT($Q$3),U$8,0)),IF($E115="E",0,3))</f>
        <v>123076</v>
      </c>
      <c r="V115" s="186" cm="1">
        <f t="array" aca="1" ref="V115" ca="1">ROUND(IF($Q115="Y",VLOOKUP($P115, INDIRECT($Q$3),V$8,0)*INDIRECT($P$2),VLOOKUP($P115, INDIRECT($Q$3),V$8,0)),IF($E115="E",0,3))</f>
        <v>127998</v>
      </c>
      <c r="W115" s="186" cm="1">
        <f t="array" aca="1" ref="W115" ca="1">ROUND(IF($Q115="Y",VLOOKUP($P115, INDIRECT($Q$3),W$8,0)*INDIRECT($P$2),VLOOKUP($P115, INDIRECT($Q$3),W$8,0)),IF($E115="E",0,3))</f>
        <v>133118</v>
      </c>
      <c r="X115" s="186" cm="1">
        <f t="array" aca="1" ref="X115" ca="1">ROUND(IF($Q115="Y",VLOOKUP($P115, INDIRECT($Q$3),X$8,0)*INDIRECT($P$2),VLOOKUP($P115, INDIRECT($Q$3),X$8,0)),IF($E115="E",0,3))</f>
        <v>138442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44"/>
        <v>52580C</v>
      </c>
      <c r="AC115" s="130" t="str">
        <f t="shared" si="62"/>
        <v>Manager Business Finance</v>
      </c>
      <c r="AD115" s="284" t="str">
        <f t="shared" si="63"/>
        <v>105</v>
      </c>
      <c r="AE115" s="282">
        <f t="shared" ca="1" si="69"/>
        <v>56.896000000000001</v>
      </c>
      <c r="AF115" s="282">
        <f t="shared" ca="1" si="70"/>
        <v>59.171999999999997</v>
      </c>
      <c r="AG115" s="282">
        <f t="shared" ca="1" si="71"/>
        <v>61.537999999999997</v>
      </c>
      <c r="AH115" s="282">
        <f t="shared" ca="1" si="72"/>
        <v>64</v>
      </c>
      <c r="AI115" s="282">
        <f t="shared" ca="1" si="73"/>
        <v>66.559000000000012</v>
      </c>
      <c r="AJ115" s="282" t="str">
        <f t="shared" ca="1" si="76"/>
        <v/>
      </c>
      <c r="AK115" s="282" t="str">
        <f t="shared" ca="1" si="77"/>
        <v/>
      </c>
    </row>
    <row r="116" spans="1:37" x14ac:dyDescent="0.3">
      <c r="A116" s="75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64"/>
        <v>118725</v>
      </c>
      <c r="H116" s="74">
        <f t="shared" ca="1" si="65"/>
        <v>123472</v>
      </c>
      <c r="I116" s="74">
        <f t="shared" ca="1" si="66"/>
        <v>128412</v>
      </c>
      <c r="J116" s="74">
        <f t="shared" ca="1" si="67"/>
        <v>133548</v>
      </c>
      <c r="K116" s="74">
        <f t="shared" ca="1" si="68"/>
        <v>138891</v>
      </c>
      <c r="L116" s="74">
        <f t="shared" ca="1" si="74"/>
        <v>0</v>
      </c>
      <c r="M116" s="74">
        <f t="shared" ca="1" si="75"/>
        <v>0</v>
      </c>
      <c r="N116" s="72"/>
      <c r="P116" s="187" t="str">
        <f t="shared" si="78"/>
        <v>06590C</v>
      </c>
      <c r="Q116" s="191" t="s">
        <v>600</v>
      </c>
      <c r="R116" s="188" t="str">
        <f t="shared" si="61"/>
        <v>Manager Business Licensing</v>
      </c>
      <c r="S116" s="189" t="str">
        <f t="shared" si="81"/>
        <v>63</v>
      </c>
      <c r="T116" s="186" cm="1">
        <f t="array" aca="1" ref="T116" ca="1">ROUND(IF($Q116="Y",VLOOKUP($P116, INDIRECT($Q$3),T$8,0)*INDIRECT($P$2),VLOOKUP($P116, INDIRECT($Q$3),T$8,0)),IF($E116="E",0,3))</f>
        <v>118725</v>
      </c>
      <c r="U116" s="186" cm="1">
        <f t="array" aca="1" ref="U116" ca="1">ROUND(IF($Q116="Y",VLOOKUP($P116, INDIRECT($Q$3),U$8,0)*INDIRECT($P$2),VLOOKUP($P116, INDIRECT($Q$3),U$8,0)),IF($E116="E",0,3))</f>
        <v>123472</v>
      </c>
      <c r="V116" s="186" cm="1">
        <f t="array" aca="1" ref="V116" ca="1">ROUND(IF($Q116="Y",VLOOKUP($P116, INDIRECT($Q$3),V$8,0)*INDIRECT($P$2),VLOOKUP($P116, INDIRECT($Q$3),V$8,0)),IF($E116="E",0,3))</f>
        <v>128412</v>
      </c>
      <c r="W116" s="186" cm="1">
        <f t="array" aca="1" ref="W116" ca="1">ROUND(IF($Q116="Y",VLOOKUP($P116, INDIRECT($Q$3),W$8,0)*INDIRECT($P$2),VLOOKUP($P116, INDIRECT($Q$3),W$8,0)),IF($E116="E",0,3))</f>
        <v>133548</v>
      </c>
      <c r="X116" s="186" cm="1">
        <f t="array" aca="1" ref="X116" ca="1">ROUND(IF($Q116="Y",VLOOKUP($P116, INDIRECT($Q$3),X$8,0)*INDIRECT($P$2),VLOOKUP($P116, INDIRECT($Q$3),X$8,0)),IF($E116="E",0,3))</f>
        <v>138891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44"/>
        <v>06590C</v>
      </c>
      <c r="AC116" s="130" t="str">
        <f t="shared" si="62"/>
        <v>Manager Business Licensing</v>
      </c>
      <c r="AD116" s="284" t="str">
        <f t="shared" si="63"/>
        <v>63</v>
      </c>
      <c r="AE116" s="282">
        <f t="shared" ca="1" si="69"/>
        <v>57.08</v>
      </c>
      <c r="AF116" s="282">
        <f t="shared" ca="1" si="70"/>
        <v>59.361999999999995</v>
      </c>
      <c r="AG116" s="282">
        <f t="shared" ca="1" si="71"/>
        <v>61.736999999999995</v>
      </c>
      <c r="AH116" s="282">
        <f t="shared" ca="1" si="72"/>
        <v>64.206000000000003</v>
      </c>
      <c r="AI116" s="282">
        <f t="shared" ca="1" si="73"/>
        <v>66.775000000000006</v>
      </c>
      <c r="AJ116" s="282" t="str">
        <f t="shared" ca="1" si="76"/>
        <v/>
      </c>
      <c r="AK116" s="282" t="str">
        <f t="shared" ca="1" si="77"/>
        <v/>
      </c>
    </row>
    <row r="117" spans="1:37" x14ac:dyDescent="0.3">
      <c r="A117" s="75" t="s">
        <v>115</v>
      </c>
      <c r="B117" s="75">
        <v>11</v>
      </c>
      <c r="C117" s="70" t="s">
        <v>65</v>
      </c>
      <c r="D117" s="75">
        <v>498</v>
      </c>
      <c r="E117" s="75" t="s">
        <v>17</v>
      </c>
      <c r="F117" s="73" t="s">
        <v>372</v>
      </c>
      <c r="G117" s="74">
        <f t="shared" ca="1" si="64"/>
        <v>95950</v>
      </c>
      <c r="H117" s="74">
        <f t="shared" ca="1" si="65"/>
        <v>101002</v>
      </c>
      <c r="I117" s="74">
        <f t="shared" ca="1" si="66"/>
        <v>106315</v>
      </c>
      <c r="J117" s="74">
        <f t="shared" ca="1" si="67"/>
        <v>113545</v>
      </c>
      <c r="K117" s="74">
        <f t="shared" ca="1" si="68"/>
        <v>116726</v>
      </c>
      <c r="L117" s="74">
        <f t="shared" ca="1" si="74"/>
        <v>119996</v>
      </c>
      <c r="M117" s="74">
        <f t="shared" ca="1" si="75"/>
        <v>123415</v>
      </c>
      <c r="N117" s="72"/>
      <c r="P117" s="187" t="str">
        <f t="shared" si="78"/>
        <v>06595C</v>
      </c>
      <c r="Q117" s="191" t="s">
        <v>600</v>
      </c>
      <c r="R117" s="188" t="str">
        <f t="shared" si="61"/>
        <v xml:space="preserve">Manager Buying Services </v>
      </c>
      <c r="S117" s="189" t="str">
        <f t="shared" si="81"/>
        <v>41C</v>
      </c>
      <c r="T117" s="186" cm="1">
        <f t="array" aca="1" ref="T117" ca="1">ROUND(IF($Q117="Y",VLOOKUP($P117, INDIRECT($Q$3),T$8,0)*INDIRECT($P$2),VLOOKUP($P117, INDIRECT($Q$3),T$8,0)),IF($E117="E",0,3))</f>
        <v>95950</v>
      </c>
      <c r="U117" s="186" cm="1">
        <f t="array" aca="1" ref="U117" ca="1">ROUND(IF($Q117="Y",VLOOKUP($P117, INDIRECT($Q$3),U$8,0)*INDIRECT($P$2),VLOOKUP($P117, INDIRECT($Q$3),U$8,0)),IF($E117="E",0,3))</f>
        <v>101002</v>
      </c>
      <c r="V117" s="186" cm="1">
        <f t="array" aca="1" ref="V117" ca="1">ROUND(IF($Q117="Y",VLOOKUP($P117, INDIRECT($Q$3),V$8,0)*INDIRECT($P$2),VLOOKUP($P117, INDIRECT($Q$3),V$8,0)),IF($E117="E",0,3))</f>
        <v>106315</v>
      </c>
      <c r="W117" s="186" cm="1">
        <f t="array" aca="1" ref="W117" ca="1">ROUND(IF($Q117="Y",VLOOKUP($P117, INDIRECT($Q$3),W$8,0)*INDIRECT($P$2),VLOOKUP($P117, INDIRECT($Q$3),W$8,0)),IF($E117="E",0,3))</f>
        <v>113545</v>
      </c>
      <c r="X117" s="186" cm="1">
        <f t="array" aca="1" ref="X117" ca="1">ROUND(IF($Q117="Y",VLOOKUP($P117, INDIRECT($Q$3),X$8,0)*INDIRECT($P$2),VLOOKUP($P117, INDIRECT($Q$3),X$8,0)),IF($E117="E",0,3))</f>
        <v>116726</v>
      </c>
      <c r="Y117" s="186" cm="1">
        <f t="array" aca="1" ref="Y117" ca="1">ROUND(IF($Q117="Y",VLOOKUP($P117, INDIRECT($Q$3),Y$8,0)*INDIRECT($P$2),VLOOKUP($P117, INDIRECT($Q$3),Y$8,0)),IF($E117="E",0,3))</f>
        <v>119996</v>
      </c>
      <c r="Z117" s="186" cm="1">
        <f t="array" aca="1" ref="Z117" ca="1">ROUND(IF($Q117="Y",VLOOKUP($P117, INDIRECT($Q$3),Z$8,0)*INDIRECT($P$2),VLOOKUP($P117, INDIRECT($Q$3),Z$8,0)),IF($E117="E",0,3))</f>
        <v>123415</v>
      </c>
      <c r="AA117" s="186"/>
      <c r="AB117" s="282" t="str">
        <f t="shared" si="44"/>
        <v>06595C</v>
      </c>
      <c r="AC117" s="130" t="str">
        <f t="shared" si="62"/>
        <v xml:space="preserve">Manager Buying Services </v>
      </c>
      <c r="AD117" s="284" t="str">
        <f t="shared" si="63"/>
        <v>41C</v>
      </c>
      <c r="AE117" s="282">
        <f t="shared" ca="1" si="69"/>
        <v>46.129999999999995</v>
      </c>
      <c r="AF117" s="282">
        <f t="shared" ca="1" si="70"/>
        <v>48.558999999999997</v>
      </c>
      <c r="AG117" s="282">
        <f t="shared" ca="1" si="71"/>
        <v>51.113</v>
      </c>
      <c r="AH117" s="282">
        <f t="shared" ca="1" si="72"/>
        <v>54.588999999999999</v>
      </c>
      <c r="AI117" s="282">
        <f t="shared" ca="1" si="73"/>
        <v>56.119</v>
      </c>
      <c r="AJ117" s="282">
        <f t="shared" ca="1" si="76"/>
        <v>57.690999999999995</v>
      </c>
      <c r="AK117" s="282">
        <f t="shared" ca="1" si="77"/>
        <v>59.335000000000001</v>
      </c>
    </row>
    <row r="118" spans="1:37" x14ac:dyDescent="0.3">
      <c r="A118" s="75" t="s">
        <v>1110</v>
      </c>
      <c r="B118" s="75">
        <v>11</v>
      </c>
      <c r="C118" s="70" t="s">
        <v>164</v>
      </c>
      <c r="D118" s="75">
        <v>503</v>
      </c>
      <c r="E118" s="75" t="s">
        <v>17</v>
      </c>
      <c r="F118" s="73" t="s">
        <v>1111</v>
      </c>
      <c r="G118" s="74">
        <f t="shared" si="64"/>
        <v>105497</v>
      </c>
      <c r="H118" s="74">
        <f t="shared" si="65"/>
        <v>109713</v>
      </c>
      <c r="I118" s="74">
        <f t="shared" si="66"/>
        <v>114105</v>
      </c>
      <c r="J118" s="74">
        <f t="shared" si="67"/>
        <v>118668</v>
      </c>
      <c r="K118" s="74">
        <f t="shared" si="68"/>
        <v>123415</v>
      </c>
      <c r="L118" s="74">
        <f t="shared" si="74"/>
        <v>0</v>
      </c>
      <c r="M118" s="74">
        <f t="shared" si="75"/>
        <v>0</v>
      </c>
      <c r="N118" s="72"/>
      <c r="P118" s="187" t="str">
        <f t="shared" si="78"/>
        <v>53102C</v>
      </c>
      <c r="Q118" s="191" t="s">
        <v>600</v>
      </c>
      <c r="R118" s="188" t="str">
        <f t="shared" si="61"/>
        <v>Manager City Trees Program</v>
      </c>
      <c r="S118" s="189" t="str">
        <f t="shared" si="81"/>
        <v>103</v>
      </c>
      <c r="T118" s="373">
        <v>105497</v>
      </c>
      <c r="U118" s="373">
        <v>109713</v>
      </c>
      <c r="V118" s="373">
        <v>114105</v>
      </c>
      <c r="W118" s="373">
        <v>118668</v>
      </c>
      <c r="X118" s="373">
        <v>123415</v>
      </c>
      <c r="Y118" s="325"/>
      <c r="Z118" s="325"/>
      <c r="AA118" s="325"/>
      <c r="AB118" s="282" t="str">
        <f t="shared" si="44"/>
        <v>53102C</v>
      </c>
      <c r="AC118" s="130" t="str">
        <f t="shared" si="62"/>
        <v>Manager City Trees Program</v>
      </c>
      <c r="AD118" s="284" t="str">
        <f t="shared" si="63"/>
        <v>103</v>
      </c>
      <c r="AE118" s="282">
        <f t="shared" si="69"/>
        <v>50.72</v>
      </c>
      <c r="AF118" s="282">
        <f t="shared" si="70"/>
        <v>52.747</v>
      </c>
      <c r="AG118" s="282">
        <f t="shared" si="71"/>
        <v>54.858999999999995</v>
      </c>
      <c r="AH118" s="282">
        <f t="shared" si="72"/>
        <v>57.052</v>
      </c>
      <c r="AI118" s="282">
        <f t="shared" si="73"/>
        <v>59.335000000000001</v>
      </c>
      <c r="AJ118" s="282" t="str">
        <f t="shared" si="76"/>
        <v/>
      </c>
      <c r="AK118" s="282" t="str">
        <f t="shared" si="77"/>
        <v/>
      </c>
    </row>
    <row r="119" spans="1:37" x14ac:dyDescent="0.3">
      <c r="A119" s="75" t="s">
        <v>1036</v>
      </c>
      <c r="B119" s="75">
        <v>11</v>
      </c>
      <c r="C119" s="70" t="s">
        <v>888</v>
      </c>
      <c r="D119" s="75">
        <v>525</v>
      </c>
      <c r="E119" s="75" t="s">
        <v>17</v>
      </c>
      <c r="F119" s="73" t="s">
        <v>1037</v>
      </c>
      <c r="G119" s="74">
        <f t="shared" ca="1" si="64"/>
        <v>106503</v>
      </c>
      <c r="H119" s="74">
        <f t="shared" ca="1" si="65"/>
        <v>110767</v>
      </c>
      <c r="I119" s="74">
        <f t="shared" ca="1" si="66"/>
        <v>115203</v>
      </c>
      <c r="J119" s="74">
        <f t="shared" ca="1" si="67"/>
        <v>119816</v>
      </c>
      <c r="K119" s="74">
        <f t="shared" ca="1" si="68"/>
        <v>124614</v>
      </c>
      <c r="L119" s="74"/>
      <c r="M119" s="74"/>
      <c r="N119" s="72"/>
      <c r="P119" s="187" t="str">
        <f t="shared" si="78"/>
        <v>59486C</v>
      </c>
      <c r="Q119" s="191" t="s">
        <v>600</v>
      </c>
      <c r="R119" s="188" t="str">
        <f t="shared" si="61"/>
        <v>Manager Community &amp; Cultural Engagement</v>
      </c>
      <c r="S119" s="189" t="str">
        <f t="shared" si="81"/>
        <v>116</v>
      </c>
      <c r="T119" s="186" cm="1">
        <f t="array" aca="1" ref="T119" ca="1">ROUND(IF($Q119="Y",VLOOKUP($P119, INDIRECT($Q$3),T$8,0)*INDIRECT($P$2),VLOOKUP($P119, INDIRECT($Q$3),T$8,0)),IF($E119="E",0,3))</f>
        <v>106503</v>
      </c>
      <c r="U119" s="186" cm="1">
        <f t="array" aca="1" ref="U119" ca="1">ROUND(IF($Q119="Y",VLOOKUP($P119, INDIRECT($Q$3),U$8,0)*INDIRECT($P$2),VLOOKUP($P119, INDIRECT($Q$3),U$8,0)),IF($E119="E",0,3))</f>
        <v>110767</v>
      </c>
      <c r="V119" s="186" cm="1">
        <f t="array" aca="1" ref="V119" ca="1">ROUND(IF($Q119="Y",VLOOKUP($P119, INDIRECT($Q$3),V$8,0)*INDIRECT($P$2),VLOOKUP($P119, INDIRECT($Q$3),V$8,0)),IF($E119="E",0,3))</f>
        <v>115203</v>
      </c>
      <c r="W119" s="186" cm="1">
        <f t="array" aca="1" ref="W119" ca="1">ROUND(IF($Q119="Y",VLOOKUP($P119, INDIRECT($Q$3),W$8,0)*INDIRECT($P$2),VLOOKUP($P119, INDIRECT($Q$3),W$8,0)),IF($E119="E",0,3))</f>
        <v>119816</v>
      </c>
      <c r="X119" s="186" cm="1">
        <f t="array" aca="1" ref="X119" ca="1">ROUND(IF($Q119="Y",VLOOKUP($P119, INDIRECT($Q$3),X$8,0)*INDIRECT($P$2),VLOOKUP($P119, INDIRECT($Q$3),X$8,0)),IF($E119="E",0,3))</f>
        <v>124614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186"/>
      <c r="AB119" s="282" t="str">
        <f t="shared" si="44"/>
        <v>59486C</v>
      </c>
      <c r="AC119" s="130" t="str">
        <f t="shared" si="62"/>
        <v>Manager Community &amp; Cultural Engagement</v>
      </c>
      <c r="AD119" s="284" t="str">
        <f t="shared" si="63"/>
        <v>116</v>
      </c>
      <c r="AE119" s="282">
        <f t="shared" ca="1" si="69"/>
        <v>51.204000000000001</v>
      </c>
      <c r="AF119" s="282">
        <f t="shared" ca="1" si="70"/>
        <v>53.253999999999998</v>
      </c>
      <c r="AG119" s="282">
        <f t="shared" ca="1" si="71"/>
        <v>55.387</v>
      </c>
      <c r="AH119" s="282">
        <f t="shared" ca="1" si="72"/>
        <v>57.603999999999999</v>
      </c>
      <c r="AI119" s="282">
        <f t="shared" ca="1" si="73"/>
        <v>59.910999999999994</v>
      </c>
      <c r="AJ119" s="282"/>
      <c r="AK119" s="282"/>
    </row>
    <row r="120" spans="1:37" x14ac:dyDescent="0.3">
      <c r="A120" s="75" t="s">
        <v>116</v>
      </c>
      <c r="B120" s="75">
        <v>10</v>
      </c>
      <c r="C120" s="70" t="s">
        <v>44</v>
      </c>
      <c r="D120" s="75">
        <v>455</v>
      </c>
      <c r="E120" s="75" t="s">
        <v>17</v>
      </c>
      <c r="F120" s="73" t="s">
        <v>373</v>
      </c>
      <c r="G120" s="74">
        <f t="shared" ca="1" si="64"/>
        <v>86949</v>
      </c>
      <c r="H120" s="74">
        <f t="shared" ca="1" si="65"/>
        <v>91439</v>
      </c>
      <c r="I120" s="74">
        <f t="shared" ca="1" si="66"/>
        <v>96099</v>
      </c>
      <c r="J120" s="74">
        <f t="shared" ca="1" si="67"/>
        <v>102604</v>
      </c>
      <c r="K120" s="74">
        <f t="shared" ca="1" si="68"/>
        <v>105478</v>
      </c>
      <c r="L120" s="74">
        <f t="shared" ref="L120:L156" ca="1" si="97">IF(J120="E",ROUND(Y120,0),ROUND(Y120,3))</f>
        <v>108431</v>
      </c>
      <c r="M120" s="74">
        <f t="shared" ref="M120:M156" ca="1" si="98">IF(K120="E",ROUND(Z120,0),ROUND(Z120,3))</f>
        <v>111524</v>
      </c>
      <c r="N120" s="72"/>
      <c r="P120" s="187" t="str">
        <f t="shared" si="78"/>
        <v>06638C</v>
      </c>
      <c r="Q120" s="191" t="s">
        <v>600</v>
      </c>
      <c r="R120" s="188" t="str">
        <f t="shared" si="61"/>
        <v>Manager Community Engagement</v>
      </c>
      <c r="S120" s="189" t="str">
        <f t="shared" si="81"/>
        <v>34D</v>
      </c>
      <c r="T120" s="186" cm="1">
        <f t="array" aca="1" ref="T120" ca="1">ROUND(IF($Q120="Y",VLOOKUP($P120, INDIRECT($Q$3),T$8,0)*INDIRECT($P$2),VLOOKUP($P120, INDIRECT($Q$3),T$8,0)),IF($E120="E",0,3))</f>
        <v>86949</v>
      </c>
      <c r="U120" s="186" cm="1">
        <f t="array" aca="1" ref="U120" ca="1">ROUND(IF($Q120="Y",VLOOKUP($P120, INDIRECT($Q$3),U$8,0)*INDIRECT($P$2),VLOOKUP($P120, INDIRECT($Q$3),U$8,0)),IF($E120="E",0,3))</f>
        <v>91439</v>
      </c>
      <c r="V120" s="186" cm="1">
        <f t="array" aca="1" ref="V120" ca="1">ROUND(IF($Q120="Y",VLOOKUP($P120, INDIRECT($Q$3),V$8,0)*INDIRECT($P$2),VLOOKUP($P120, INDIRECT($Q$3),V$8,0)),IF($E120="E",0,3))</f>
        <v>96099</v>
      </c>
      <c r="W120" s="186" cm="1">
        <f t="array" aca="1" ref="W120" ca="1">ROUND(IF($Q120="Y",VLOOKUP($P120, INDIRECT($Q$3),W$8,0)*INDIRECT($P$2),VLOOKUP($P120, INDIRECT($Q$3),W$8,0)),IF($E120="E",0,3))</f>
        <v>102604</v>
      </c>
      <c r="X120" s="186" cm="1">
        <f t="array" aca="1" ref="X120" ca="1">ROUND(IF($Q120="Y",VLOOKUP($P120, INDIRECT($Q$3),X$8,0)*INDIRECT($P$2),VLOOKUP($P120, INDIRECT($Q$3),X$8,0)),IF($E120="E",0,3))</f>
        <v>105478</v>
      </c>
      <c r="Y120" s="186" cm="1">
        <f t="array" aca="1" ref="Y120" ca="1">ROUND(IF($Q120="Y",VLOOKUP($P120, INDIRECT($Q$3),Y$8,0)*INDIRECT($P$2),VLOOKUP($P120, INDIRECT($Q$3),Y$8,0)),IF($E120="E",0,3))</f>
        <v>108431</v>
      </c>
      <c r="Z120" s="186" cm="1">
        <f t="array" aca="1" ref="Z120" ca="1">ROUND(IF($Q120="Y",VLOOKUP($P120, INDIRECT($Q$3),Z$8,0)*INDIRECT($P$2),VLOOKUP($P120, INDIRECT($Q$3),Z$8,0)),IF($E120="E",0,3))</f>
        <v>111524</v>
      </c>
      <c r="AA120" s="186"/>
      <c r="AB120" s="282" t="str">
        <f t="shared" si="44"/>
        <v>06638C</v>
      </c>
      <c r="AC120" s="130" t="str">
        <f t="shared" si="62"/>
        <v>Manager Community Engagement</v>
      </c>
      <c r="AD120" s="284" t="str">
        <f t="shared" si="63"/>
        <v>34D</v>
      </c>
      <c r="AE120" s="282">
        <f t="shared" ca="1" si="69"/>
        <v>41.802999999999997</v>
      </c>
      <c r="AF120" s="282">
        <f t="shared" ca="1" si="70"/>
        <v>43.961999999999996</v>
      </c>
      <c r="AG120" s="282">
        <f t="shared" ca="1" si="71"/>
        <v>46.201999999999998</v>
      </c>
      <c r="AH120" s="282">
        <f t="shared" ca="1" si="72"/>
        <v>49.329000000000001</v>
      </c>
      <c r="AI120" s="282">
        <f t="shared" ca="1" si="73"/>
        <v>50.710999999999999</v>
      </c>
      <c r="AJ120" s="282">
        <f t="shared" ref="AJ120:AK126" ca="1" si="99">IF(Y120=0,"",IF($E120="E",ROUNDUP(Y120/2080,3),Y120))</f>
        <v>52.131</v>
      </c>
      <c r="AK120" s="282">
        <f t="shared" ca="1" si="99"/>
        <v>53.617999999999995</v>
      </c>
    </row>
    <row r="121" spans="1:37" x14ac:dyDescent="0.3">
      <c r="A121" s="75" t="s">
        <v>1153</v>
      </c>
      <c r="B121" s="75">
        <v>11</v>
      </c>
      <c r="C121" s="70" t="s">
        <v>124</v>
      </c>
      <c r="D121" s="75">
        <v>513</v>
      </c>
      <c r="E121" s="75" t="s">
        <v>17</v>
      </c>
      <c r="F121" s="73" t="s">
        <v>1154</v>
      </c>
      <c r="G121" s="74">
        <f>IF(E121="E",ROUND(T121,0),ROUND(T121,3))</f>
        <v>105497</v>
      </c>
      <c r="H121" s="74">
        <f>IF(F121="E",ROUND(U121,0),ROUND(U121,3))</f>
        <v>109713</v>
      </c>
      <c r="I121" s="74">
        <f>IF(G121="E",ROUND(V121,0),ROUND(V121,3))</f>
        <v>114105</v>
      </c>
      <c r="J121" s="74">
        <f>IF(H121="E",ROUND(W121,0),ROUND(W121,3))</f>
        <v>118668</v>
      </c>
      <c r="K121" s="74">
        <f>IF(I121="E",ROUND(X121,0),ROUND(X121,3))</f>
        <v>123415</v>
      </c>
      <c r="L121" s="74">
        <f t="shared" si="97"/>
        <v>0</v>
      </c>
      <c r="M121" s="74">
        <f t="shared" si="98"/>
        <v>0</v>
      </c>
      <c r="N121" s="72"/>
      <c r="P121" s="187" t="str">
        <f t="shared" si="78"/>
        <v>53107C</v>
      </c>
      <c r="Q121" s="191" t="s">
        <v>600</v>
      </c>
      <c r="R121" s="188" t="str">
        <f t="shared" si="61"/>
        <v>Manager Compliance &amp; Quality Assurance - Civil Rights</v>
      </c>
      <c r="S121" s="189" t="str">
        <f t="shared" si="81"/>
        <v>104</v>
      </c>
      <c r="T121" s="373">
        <v>105497</v>
      </c>
      <c r="U121" s="373">
        <v>109713</v>
      </c>
      <c r="V121" s="373">
        <v>114105</v>
      </c>
      <c r="W121" s="373">
        <v>118668</v>
      </c>
      <c r="X121" s="373">
        <v>123415</v>
      </c>
      <c r="AA121" s="186"/>
      <c r="AB121" s="282" t="str">
        <f t="shared" si="44"/>
        <v>53107C</v>
      </c>
      <c r="AC121" s="130" t="str">
        <f t="shared" si="62"/>
        <v>Manager Compliance &amp; Quality Assurance - Civil Rights</v>
      </c>
      <c r="AD121" s="284" t="str">
        <f t="shared" si="63"/>
        <v>104</v>
      </c>
      <c r="AE121" s="282">
        <f t="shared" si="69"/>
        <v>50.72</v>
      </c>
      <c r="AF121" s="282">
        <f t="shared" si="70"/>
        <v>52.747</v>
      </c>
      <c r="AG121" s="282">
        <f t="shared" si="71"/>
        <v>54.858999999999995</v>
      </c>
      <c r="AH121" s="282">
        <f t="shared" si="72"/>
        <v>57.052</v>
      </c>
      <c r="AI121" s="282">
        <f t="shared" si="73"/>
        <v>59.335000000000001</v>
      </c>
      <c r="AJ121" s="282" t="str">
        <f t="shared" si="99"/>
        <v/>
      </c>
      <c r="AK121" s="282" t="str">
        <f t="shared" si="99"/>
        <v/>
      </c>
    </row>
    <row r="122" spans="1:37" x14ac:dyDescent="0.3">
      <c r="A122" s="75" t="s">
        <v>979</v>
      </c>
      <c r="B122" s="75">
        <v>10</v>
      </c>
      <c r="C122" s="70" t="s">
        <v>18</v>
      </c>
      <c r="D122" s="75">
        <v>488</v>
      </c>
      <c r="E122" s="75" t="s">
        <v>17</v>
      </c>
      <c r="F122" s="73" t="s">
        <v>980</v>
      </c>
      <c r="G122" s="74">
        <f t="shared" ca="1" si="64"/>
        <v>92160</v>
      </c>
      <c r="H122" s="74">
        <f t="shared" ca="1" si="65"/>
        <v>97009</v>
      </c>
      <c r="I122" s="74">
        <f t="shared" ca="1" si="66"/>
        <v>102114</v>
      </c>
      <c r="J122" s="74">
        <f t="shared" ca="1" si="67"/>
        <v>107490</v>
      </c>
      <c r="K122" s="74">
        <f t="shared" ca="1" si="68"/>
        <v>110496</v>
      </c>
      <c r="L122" s="74">
        <f t="shared" ca="1" si="97"/>
        <v>113594</v>
      </c>
      <c r="M122" s="74">
        <f t="shared" ca="1" si="98"/>
        <v>116832</v>
      </c>
      <c r="N122" s="72"/>
      <c r="P122" s="187" t="str">
        <f t="shared" si="78"/>
        <v>59463C</v>
      </c>
      <c r="Q122" s="191" t="s">
        <v>600</v>
      </c>
      <c r="R122" s="188" t="str">
        <f t="shared" si="61"/>
        <v>Manager Crime Prevention Specialists</v>
      </c>
      <c r="S122" s="189" t="str">
        <f t="shared" si="81"/>
        <v>83</v>
      </c>
      <c r="T122" s="186" cm="1">
        <f t="array" aca="1" ref="T122" ca="1">ROUND(IF($Q122="Y",VLOOKUP($P122, INDIRECT($Q$3),T$8,0)*INDIRECT($P$2),VLOOKUP($P122, INDIRECT($Q$3),T$8,0)),IF($E122="E",0,3))</f>
        <v>92160</v>
      </c>
      <c r="U122" s="186" cm="1">
        <f t="array" aca="1" ref="U122" ca="1">ROUND(IF($Q122="Y",VLOOKUP($P122, INDIRECT($Q$3),U$8,0)*INDIRECT($P$2),VLOOKUP($P122, INDIRECT($Q$3),U$8,0)),IF($E122="E",0,3))</f>
        <v>97009</v>
      </c>
      <c r="V122" s="186" cm="1">
        <f t="array" aca="1" ref="V122" ca="1">ROUND(IF($Q122="Y",VLOOKUP($P122, INDIRECT($Q$3),V$8,0)*INDIRECT($P$2),VLOOKUP($P122, INDIRECT($Q$3),V$8,0)),IF($E122="E",0,3))</f>
        <v>102114</v>
      </c>
      <c r="W122" s="186" cm="1">
        <f t="array" aca="1" ref="W122" ca="1">ROUND(IF($Q122="Y",VLOOKUP($P122, INDIRECT($Q$3),W$8,0)*INDIRECT($P$2),VLOOKUP($P122, INDIRECT($Q$3),W$8,0)),IF($E122="E",0,3))</f>
        <v>107490</v>
      </c>
      <c r="X122" s="186" cm="1">
        <f t="array" aca="1" ref="X122" ca="1">ROUND(IF($Q122="Y",VLOOKUP($P122, INDIRECT($Q$3),X$8,0)*INDIRECT($P$2),VLOOKUP($P122, INDIRECT($Q$3),X$8,0)),IF($E122="E",0,3))</f>
        <v>110496</v>
      </c>
      <c r="Y122" s="186" cm="1">
        <f t="array" aca="1" ref="Y122" ca="1">ROUND(IF($Q122="Y",VLOOKUP($P122, INDIRECT($Q$3),Y$8,0)*INDIRECT($P$2),VLOOKUP($P122, INDIRECT($Q$3),Y$8,0)),IF($E122="E",0,3))</f>
        <v>113594</v>
      </c>
      <c r="Z122" s="186" cm="1">
        <f t="array" aca="1" ref="Z122" ca="1">ROUND(IF($Q122="Y",VLOOKUP($P122, INDIRECT($Q$3),Z$8,0)*INDIRECT($P$2),VLOOKUP($P122, INDIRECT($Q$3),Z$8,0)),IF($E122="E",0,3))</f>
        <v>116832</v>
      </c>
      <c r="AA122" s="186"/>
      <c r="AB122" s="282" t="str">
        <f t="shared" si="44"/>
        <v>59463C</v>
      </c>
      <c r="AC122" s="130" t="str">
        <f t="shared" si="62"/>
        <v>Manager Crime Prevention Specialists</v>
      </c>
      <c r="AD122" s="284" t="str">
        <f t="shared" si="63"/>
        <v>83</v>
      </c>
      <c r="AE122" s="282">
        <f t="shared" ca="1" si="69"/>
        <v>44.308</v>
      </c>
      <c r="AF122" s="282">
        <f t="shared" ca="1" si="70"/>
        <v>46.638999999999996</v>
      </c>
      <c r="AG122" s="282">
        <f t="shared" ca="1" si="71"/>
        <v>49.094000000000001</v>
      </c>
      <c r="AH122" s="282">
        <f t="shared" ca="1" si="72"/>
        <v>51.677999999999997</v>
      </c>
      <c r="AI122" s="282">
        <f t="shared" ca="1" si="73"/>
        <v>53.123999999999995</v>
      </c>
      <c r="AJ122" s="282">
        <f t="shared" ca="1" si="99"/>
        <v>54.613</v>
      </c>
      <c r="AK122" s="282">
        <f t="shared" ca="1" si="99"/>
        <v>56.169999999999995</v>
      </c>
    </row>
    <row r="123" spans="1:37" x14ac:dyDescent="0.3">
      <c r="A123" s="75" t="s">
        <v>119</v>
      </c>
      <c r="B123" s="75">
        <v>11</v>
      </c>
      <c r="C123" s="70" t="s">
        <v>65</v>
      </c>
      <c r="D123" s="75">
        <v>518</v>
      </c>
      <c r="E123" s="75" t="s">
        <v>17</v>
      </c>
      <c r="F123" s="73" t="s">
        <v>374</v>
      </c>
      <c r="G123" s="74">
        <f t="shared" ca="1" si="64"/>
        <v>95950</v>
      </c>
      <c r="H123" s="74">
        <f t="shared" ca="1" si="65"/>
        <v>101002</v>
      </c>
      <c r="I123" s="74">
        <f t="shared" ca="1" si="66"/>
        <v>106315</v>
      </c>
      <c r="J123" s="74">
        <f t="shared" ca="1" si="67"/>
        <v>113545</v>
      </c>
      <c r="K123" s="74">
        <f t="shared" ca="1" si="68"/>
        <v>116726</v>
      </c>
      <c r="L123" s="74">
        <f t="shared" ca="1" si="97"/>
        <v>119996</v>
      </c>
      <c r="M123" s="74">
        <f t="shared" ca="1" si="98"/>
        <v>123415</v>
      </c>
      <c r="N123" s="72"/>
      <c r="P123" s="187" t="str">
        <f t="shared" si="78"/>
        <v>06643C</v>
      </c>
      <c r="Q123" s="191" t="s">
        <v>600</v>
      </c>
      <c r="R123" s="188" t="str">
        <f t="shared" si="61"/>
        <v>Manager Development Coordination</v>
      </c>
      <c r="S123" s="189" t="str">
        <f t="shared" si="81"/>
        <v>41C</v>
      </c>
      <c r="T123" s="186" cm="1">
        <f t="array" aca="1" ref="T123" ca="1">ROUND(IF($Q123="Y",VLOOKUP($P123, INDIRECT($Q$3),T$8,0)*INDIRECT($P$2),VLOOKUP($P123, INDIRECT($Q$3),T$8,0)),IF($E123="E",0,3))</f>
        <v>95950</v>
      </c>
      <c r="U123" s="186" cm="1">
        <f t="array" aca="1" ref="U123" ca="1">ROUND(IF($Q123="Y",VLOOKUP($P123, INDIRECT($Q$3),U$8,0)*INDIRECT($P$2),VLOOKUP($P123, INDIRECT($Q$3),U$8,0)),IF($E123="E",0,3))</f>
        <v>101002</v>
      </c>
      <c r="V123" s="186" cm="1">
        <f t="array" aca="1" ref="V123" ca="1">ROUND(IF($Q123="Y",VLOOKUP($P123, INDIRECT($Q$3),V$8,0)*INDIRECT($P$2),VLOOKUP($P123, INDIRECT($Q$3),V$8,0)),IF($E123="E",0,3))</f>
        <v>106315</v>
      </c>
      <c r="W123" s="186" cm="1">
        <f t="array" aca="1" ref="W123" ca="1">ROUND(IF($Q123="Y",VLOOKUP($P123, INDIRECT($Q$3),W$8,0)*INDIRECT($P$2),VLOOKUP($P123, INDIRECT($Q$3),W$8,0)),IF($E123="E",0,3))</f>
        <v>113545</v>
      </c>
      <c r="X123" s="186" cm="1">
        <f t="array" aca="1" ref="X123" ca="1">ROUND(IF($Q123="Y",VLOOKUP($P123, INDIRECT($Q$3),X$8,0)*INDIRECT($P$2),VLOOKUP($P123, INDIRECT($Q$3),X$8,0)),IF($E123="E",0,3))</f>
        <v>116726</v>
      </c>
      <c r="Y123" s="186" cm="1">
        <f t="array" aca="1" ref="Y123" ca="1">ROUND(IF($Q123="Y",VLOOKUP($P123, INDIRECT($Q$3),Y$8,0)*INDIRECT($P$2),VLOOKUP($P123, INDIRECT($Q$3),Y$8,0)),IF($E123="E",0,3))</f>
        <v>119996</v>
      </c>
      <c r="Z123" s="186" cm="1">
        <f t="array" aca="1" ref="Z123" ca="1">ROUND(IF($Q123="Y",VLOOKUP($P123, INDIRECT($Q$3),Z$8,0)*INDIRECT($P$2),VLOOKUP($P123, INDIRECT($Q$3),Z$8,0)),IF($E123="E",0,3))</f>
        <v>123415</v>
      </c>
      <c r="AA123" s="186"/>
      <c r="AB123" s="282" t="str">
        <f t="shared" si="44"/>
        <v>06643C</v>
      </c>
      <c r="AC123" s="130" t="str">
        <f t="shared" si="62"/>
        <v>Manager Development Coordination</v>
      </c>
      <c r="AD123" s="284" t="str">
        <f t="shared" si="63"/>
        <v>41C</v>
      </c>
      <c r="AE123" s="282">
        <f t="shared" ca="1" si="69"/>
        <v>46.129999999999995</v>
      </c>
      <c r="AF123" s="282">
        <f t="shared" ca="1" si="70"/>
        <v>48.558999999999997</v>
      </c>
      <c r="AG123" s="282">
        <f t="shared" ca="1" si="71"/>
        <v>51.113</v>
      </c>
      <c r="AH123" s="282">
        <f t="shared" ca="1" si="72"/>
        <v>54.588999999999999</v>
      </c>
      <c r="AI123" s="282">
        <f t="shared" ca="1" si="73"/>
        <v>56.119</v>
      </c>
      <c r="AJ123" s="282">
        <f t="shared" ca="1" si="99"/>
        <v>57.690999999999995</v>
      </c>
      <c r="AK123" s="282">
        <f t="shared" ca="1" si="99"/>
        <v>59.335000000000001</v>
      </c>
    </row>
    <row r="124" spans="1:37" x14ac:dyDescent="0.3">
      <c r="A124" s="75" t="s">
        <v>121</v>
      </c>
      <c r="B124" s="75">
        <v>12</v>
      </c>
      <c r="C124" s="70" t="s">
        <v>120</v>
      </c>
      <c r="D124" s="75">
        <v>552</v>
      </c>
      <c r="E124" s="75" t="s">
        <v>17</v>
      </c>
      <c r="F124" s="73" t="s">
        <v>375</v>
      </c>
      <c r="G124" s="74">
        <f t="shared" ca="1" si="64"/>
        <v>103898</v>
      </c>
      <c r="H124" s="74">
        <f t="shared" ca="1" si="65"/>
        <v>109093</v>
      </c>
      <c r="I124" s="74">
        <f t="shared" ca="1" si="66"/>
        <v>114546</v>
      </c>
      <c r="J124" s="74">
        <f t="shared" ca="1" si="67"/>
        <v>122028</v>
      </c>
      <c r="K124" s="74">
        <f t="shared" ca="1" si="68"/>
        <v>125447</v>
      </c>
      <c r="L124" s="74">
        <f t="shared" ca="1" si="97"/>
        <v>128962</v>
      </c>
      <c r="M124" s="74">
        <f t="shared" ca="1" si="98"/>
        <v>132635</v>
      </c>
      <c r="N124" s="72"/>
      <c r="P124" s="187" t="str">
        <f t="shared" si="78"/>
        <v>06644C</v>
      </c>
      <c r="Q124" s="191" t="s">
        <v>600</v>
      </c>
      <c r="R124" s="188" t="str">
        <f t="shared" si="61"/>
        <v>Manager Development Finance</v>
      </c>
      <c r="S124" s="189" t="str">
        <f t="shared" si="81"/>
        <v>50</v>
      </c>
      <c r="T124" s="186" cm="1">
        <f t="array" aca="1" ref="T124" ca="1">ROUND(IF($Q124="Y",VLOOKUP($P124, INDIRECT($Q$3),T$8,0)*INDIRECT($P$2),VLOOKUP($P124, INDIRECT($Q$3),T$8,0)),IF($E124="E",0,3))</f>
        <v>103898</v>
      </c>
      <c r="U124" s="186" cm="1">
        <f t="array" aca="1" ref="U124" ca="1">ROUND(IF($Q124="Y",VLOOKUP($P124, INDIRECT($Q$3),U$8,0)*INDIRECT($P$2),VLOOKUP($P124, INDIRECT($Q$3),U$8,0)),IF($E124="E",0,3))</f>
        <v>109093</v>
      </c>
      <c r="V124" s="186" cm="1">
        <f t="array" aca="1" ref="V124" ca="1">ROUND(IF($Q124="Y",VLOOKUP($P124, INDIRECT($Q$3),V$8,0)*INDIRECT($P$2),VLOOKUP($P124, INDIRECT($Q$3),V$8,0)),IF($E124="E",0,3))</f>
        <v>114546</v>
      </c>
      <c r="W124" s="186" cm="1">
        <f t="array" aca="1" ref="W124" ca="1">ROUND(IF($Q124="Y",VLOOKUP($P124, INDIRECT($Q$3),W$8,0)*INDIRECT($P$2),VLOOKUP($P124, INDIRECT($Q$3),W$8,0)),IF($E124="E",0,3))</f>
        <v>122028</v>
      </c>
      <c r="X124" s="186" cm="1">
        <f t="array" aca="1" ref="X124" ca="1">ROUND(IF($Q124="Y",VLOOKUP($P124, INDIRECT($Q$3),X$8,0)*INDIRECT($P$2),VLOOKUP($P124, INDIRECT($Q$3),X$8,0)),IF($E124="E",0,3))</f>
        <v>125447</v>
      </c>
      <c r="Y124" s="186" cm="1">
        <f t="array" aca="1" ref="Y124" ca="1">ROUND(IF($Q124="Y",VLOOKUP($P124, INDIRECT($Q$3),Y$8,0)*INDIRECT($P$2),VLOOKUP($P124, INDIRECT($Q$3),Y$8,0)),IF($E124="E",0,3))</f>
        <v>128962</v>
      </c>
      <c r="Z124" s="186" cm="1">
        <f t="array" aca="1" ref="Z124" ca="1">ROUND(IF($Q124="Y",VLOOKUP($P124, INDIRECT($Q$3),Z$8,0)*INDIRECT($P$2),VLOOKUP($P124, INDIRECT($Q$3),Z$8,0)),IF($E124="E",0,3))</f>
        <v>132635</v>
      </c>
      <c r="AA124" s="186"/>
      <c r="AB124" s="282" t="str">
        <f t="shared" si="44"/>
        <v>06644C</v>
      </c>
      <c r="AC124" s="130" t="str">
        <f t="shared" si="62"/>
        <v>Manager Development Finance</v>
      </c>
      <c r="AD124" s="284" t="str">
        <f t="shared" si="63"/>
        <v>50</v>
      </c>
      <c r="AE124" s="282">
        <f t="shared" ca="1" si="69"/>
        <v>49.951000000000001</v>
      </c>
      <c r="AF124" s="282">
        <f t="shared" ca="1" si="70"/>
        <v>52.448999999999998</v>
      </c>
      <c r="AG124" s="282">
        <f t="shared" ca="1" si="71"/>
        <v>55.070999999999998</v>
      </c>
      <c r="AH124" s="282">
        <f t="shared" ca="1" si="72"/>
        <v>58.667999999999999</v>
      </c>
      <c r="AI124" s="282">
        <f t="shared" ca="1" si="73"/>
        <v>60.311999999999998</v>
      </c>
      <c r="AJ124" s="282">
        <f t="shared" ca="1" si="99"/>
        <v>62.000999999999998</v>
      </c>
      <c r="AK124" s="282">
        <f t="shared" ca="1" si="99"/>
        <v>63.766999999999996</v>
      </c>
    </row>
    <row r="125" spans="1:37" x14ac:dyDescent="0.3">
      <c r="A125" s="75" t="s">
        <v>1172</v>
      </c>
      <c r="B125" s="75">
        <v>11</v>
      </c>
      <c r="C125" s="70" t="s">
        <v>888</v>
      </c>
      <c r="D125" s="75">
        <v>533</v>
      </c>
      <c r="E125" s="75" t="s">
        <v>17</v>
      </c>
      <c r="F125" s="73" t="s">
        <v>1173</v>
      </c>
      <c r="G125" s="74">
        <v>106503</v>
      </c>
      <c r="H125" s="74">
        <v>110767</v>
      </c>
      <c r="I125" s="74">
        <v>115203</v>
      </c>
      <c r="J125" s="74">
        <v>119816</v>
      </c>
      <c r="K125" s="74">
        <v>124614</v>
      </c>
      <c r="L125" s="74"/>
      <c r="M125" s="74"/>
      <c r="N125" s="72"/>
      <c r="P125" s="187" t="str">
        <f t="shared" si="78"/>
        <v>53112C</v>
      </c>
      <c r="R125" s="188" t="str">
        <f t="shared" si="61"/>
        <v>Manager Digital Communications</v>
      </c>
      <c r="S125" s="189" t="str">
        <f t="shared" si="81"/>
        <v>116</v>
      </c>
      <c r="T125" s="186">
        <v>106503</v>
      </c>
      <c r="U125" s="186">
        <v>110767</v>
      </c>
      <c r="V125" s="186">
        <v>115203</v>
      </c>
      <c r="W125" s="186">
        <v>119816</v>
      </c>
      <c r="X125" s="186">
        <v>124614</v>
      </c>
      <c r="Y125" s="186" t="e" cm="1">
        <f t="array" aca="1" ref="Y125" ca="1">ROUND(IF($Q125="Y",VLOOKUP($P125, INDIRECT($Q$3),Y$8,0)*INDIRECT($P$2),VLOOKUP($P125, INDIRECT($Q$3),Y$8,0)),IF($E125="E",0,3))</f>
        <v>#N/A</v>
      </c>
      <c r="AA125" s="186"/>
      <c r="AB125" s="282" t="str">
        <f t="shared" si="44"/>
        <v>53112C</v>
      </c>
      <c r="AC125" s="130" t="str">
        <f t="shared" si="62"/>
        <v>Manager Digital Communications</v>
      </c>
      <c r="AD125" s="284" t="str">
        <f t="shared" si="63"/>
        <v>116</v>
      </c>
      <c r="AE125" s="282">
        <f t="shared" ref="AE125:AE143" si="100">IF(T125=0,"",IF($E125="E",ROUNDUP(T125/2080,3),T125))</f>
        <v>51.204000000000001</v>
      </c>
      <c r="AF125" s="282">
        <f t="shared" ref="AF125:AF143" si="101">IF(U125=0,"",IF($E125="E",ROUNDUP(U125/2080,3),U125))</f>
        <v>53.253999999999998</v>
      </c>
      <c r="AG125" s="282">
        <f t="shared" ref="AG125:AG143" si="102">IF(V125=0,"",IF($E125="E",ROUNDUP(V125/2080,3),V125))</f>
        <v>55.387</v>
      </c>
      <c r="AH125" s="282">
        <f t="shared" ref="AH125:AH143" si="103">IF(W125=0,"",IF($E125="E",ROUNDUP(W125/2080,3),W125))</f>
        <v>57.603999999999999</v>
      </c>
      <c r="AI125" s="282">
        <f t="shared" ref="AI125:AI143" si="104">IF(X125=0,"",IF($E125="E",ROUNDUP(X125/2080,3),X125))</f>
        <v>59.910999999999994</v>
      </c>
      <c r="AJ125" s="282"/>
      <c r="AK125" s="282"/>
    </row>
    <row r="126" spans="1:37" x14ac:dyDescent="0.3">
      <c r="A126" s="75" t="s">
        <v>122</v>
      </c>
      <c r="B126" s="75">
        <v>13</v>
      </c>
      <c r="C126" s="70" t="s">
        <v>76</v>
      </c>
      <c r="D126" s="75">
        <v>598</v>
      </c>
      <c r="E126" s="75" t="s">
        <v>17</v>
      </c>
      <c r="F126" s="73" t="s">
        <v>377</v>
      </c>
      <c r="G126" s="74">
        <f t="shared" ca="1" si="64"/>
        <v>118725</v>
      </c>
      <c r="H126" s="74">
        <f t="shared" ca="1" si="65"/>
        <v>123472</v>
      </c>
      <c r="I126" s="74">
        <f t="shared" ca="1" si="66"/>
        <v>128412</v>
      </c>
      <c r="J126" s="74">
        <f t="shared" ca="1" si="67"/>
        <v>133548</v>
      </c>
      <c r="K126" s="74">
        <f t="shared" ca="1" si="68"/>
        <v>138891</v>
      </c>
      <c r="L126" s="74">
        <f t="shared" ca="1" si="97"/>
        <v>0</v>
      </c>
      <c r="M126" s="74">
        <f t="shared" ca="1" si="98"/>
        <v>0</v>
      </c>
      <c r="N126" s="72"/>
      <c r="P126" s="187" t="str">
        <f t="shared" si="78"/>
        <v>52570C</v>
      </c>
      <c r="Q126" s="191" t="s">
        <v>600</v>
      </c>
      <c r="R126" s="188" t="str">
        <f t="shared" si="61"/>
        <v>Manager Economic Development (CPED)</v>
      </c>
      <c r="S126" s="189" t="str">
        <f t="shared" si="81"/>
        <v>63</v>
      </c>
      <c r="T126" s="186" cm="1">
        <f t="array" aca="1" ref="T126" ca="1">ROUND(IF($Q126="Y",VLOOKUP($P126, INDIRECT($Q$3),T$8,0)*INDIRECT($P$2),VLOOKUP($P126, INDIRECT($Q$3),T$8,0)),IF($E126="E",0,3))</f>
        <v>118725</v>
      </c>
      <c r="U126" s="186" cm="1">
        <f t="array" aca="1" ref="U126" ca="1">ROUND(IF($Q126="Y",VLOOKUP($P126, INDIRECT($Q$3),U$8,0)*INDIRECT($P$2),VLOOKUP($P126, INDIRECT($Q$3),U$8,0)),IF($E126="E",0,3))</f>
        <v>123472</v>
      </c>
      <c r="V126" s="186" cm="1">
        <f t="array" aca="1" ref="V126" ca="1">ROUND(IF($Q126="Y",VLOOKUP($P126, INDIRECT($Q$3),V$8,0)*INDIRECT($P$2),VLOOKUP($P126, INDIRECT($Q$3),V$8,0)),IF($E126="E",0,3))</f>
        <v>128412</v>
      </c>
      <c r="W126" s="186" cm="1">
        <f t="array" aca="1" ref="W126" ca="1">ROUND(IF($Q126="Y",VLOOKUP($P126, INDIRECT($Q$3),W$8,0)*INDIRECT($P$2),VLOOKUP($P126, INDIRECT($Q$3),W$8,0)),IF($E126="E",0,3))</f>
        <v>133548</v>
      </c>
      <c r="X126" s="186" cm="1">
        <f t="array" aca="1" ref="X126" ca="1">ROUND(IF($Q126="Y",VLOOKUP($P126, INDIRECT($Q$3),X$8,0)*INDIRECT($P$2),VLOOKUP($P126, INDIRECT($Q$3),X$8,0)),IF($E126="E",0,3))</f>
        <v>138891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44"/>
        <v>52570C</v>
      </c>
      <c r="AC126" s="130" t="str">
        <f t="shared" si="62"/>
        <v>Manager Economic Development (CPED)</v>
      </c>
      <c r="AD126" s="284" t="str">
        <f t="shared" si="63"/>
        <v>63</v>
      </c>
      <c r="AE126" s="282">
        <f t="shared" ca="1" si="100"/>
        <v>57.08</v>
      </c>
      <c r="AF126" s="282">
        <f t="shared" ca="1" si="101"/>
        <v>59.361999999999995</v>
      </c>
      <c r="AG126" s="282">
        <f t="shared" ca="1" si="102"/>
        <v>61.736999999999995</v>
      </c>
      <c r="AH126" s="282">
        <f t="shared" ca="1" si="103"/>
        <v>64.206000000000003</v>
      </c>
      <c r="AI126" s="282">
        <f t="shared" ca="1" si="104"/>
        <v>66.775000000000006</v>
      </c>
      <c r="AJ126" s="282" t="str">
        <f t="shared" ca="1" si="99"/>
        <v/>
      </c>
      <c r="AK126" s="282" t="str">
        <f t="shared" ca="1" si="99"/>
        <v/>
      </c>
    </row>
    <row r="127" spans="1:37" x14ac:dyDescent="0.3">
      <c r="A127" s="75" t="s">
        <v>957</v>
      </c>
      <c r="B127" s="75">
        <v>9</v>
      </c>
      <c r="C127" s="70" t="s">
        <v>958</v>
      </c>
      <c r="D127" s="75">
        <v>445</v>
      </c>
      <c r="E127" s="75" t="s">
        <v>17</v>
      </c>
      <c r="F127" s="73" t="s">
        <v>959</v>
      </c>
      <c r="G127" s="74">
        <f t="shared" ca="1" si="64"/>
        <v>91750</v>
      </c>
      <c r="H127" s="74">
        <f t="shared" ca="1" si="65"/>
        <v>95425</v>
      </c>
      <c r="I127" s="74">
        <f t="shared" ca="1" si="66"/>
        <v>99243</v>
      </c>
      <c r="J127" s="74">
        <f t="shared" ca="1" si="67"/>
        <v>103217</v>
      </c>
      <c r="K127" s="74">
        <f t="shared" ca="1" si="68"/>
        <v>107351</v>
      </c>
      <c r="L127" s="74">
        <f t="shared" ca="1" si="97"/>
        <v>0</v>
      </c>
      <c r="M127" s="74">
        <f t="shared" ca="1" si="98"/>
        <v>0</v>
      </c>
      <c r="N127" s="72"/>
      <c r="P127" s="187" t="str">
        <f t="shared" si="78"/>
        <v>59456C</v>
      </c>
      <c r="Q127" s="191" t="s">
        <v>600</v>
      </c>
      <c r="R127" s="188" t="str">
        <f t="shared" si="61"/>
        <v>Manager Election Administration</v>
      </c>
      <c r="S127" s="189" t="str">
        <f t="shared" si="81"/>
        <v>127</v>
      </c>
      <c r="T127" s="186" cm="1">
        <f t="array" aca="1" ref="T127" ca="1">ROUND(IF($Q127="Y",VLOOKUP($P127, INDIRECT($Q$3),T$8,0)*INDIRECT($P$2),VLOOKUP($P127, INDIRECT($Q$3),T$8,0)),IF($E127="E",0,3))</f>
        <v>91750</v>
      </c>
      <c r="U127" s="186" cm="1">
        <f t="array" aca="1" ref="U127" ca="1">ROUND(IF($Q127="Y",VLOOKUP($P127, INDIRECT($Q$3),U$8,0)*INDIRECT($P$2),VLOOKUP($P127, INDIRECT($Q$3),U$8,0)),IF($E127="E",0,3))</f>
        <v>95425</v>
      </c>
      <c r="V127" s="186" cm="1">
        <f t="array" aca="1" ref="V127" ca="1">ROUND(IF($Q127="Y",VLOOKUP($P127, INDIRECT($Q$3),V$8,0)*INDIRECT($P$2),VLOOKUP($P127, INDIRECT($Q$3),V$8,0)),IF($E127="E",0,3))</f>
        <v>99243</v>
      </c>
      <c r="W127" s="186" cm="1">
        <f t="array" aca="1" ref="W127" ca="1">ROUND(IF($Q127="Y",VLOOKUP($P127, INDIRECT($Q$3),W$8,0)*INDIRECT($P$2),VLOOKUP($P127, INDIRECT($Q$3),W$8,0)),IF($E127="E",0,3))</f>
        <v>103217</v>
      </c>
      <c r="X127" s="186" cm="1">
        <f t="array" aca="1" ref="X127" ca="1">ROUND(IF($Q127="Y",VLOOKUP($P127, INDIRECT($Q$3),X$8,0)*INDIRECT($P$2),VLOOKUP($P127, INDIRECT($Q$3),X$8,0)),IF($E127="E",0,3))</f>
        <v>107351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44"/>
        <v>59456C</v>
      </c>
      <c r="AC127" s="130" t="str">
        <f t="shared" si="62"/>
        <v>Manager Election Administration</v>
      </c>
      <c r="AD127" s="284" t="str">
        <f t="shared" si="63"/>
        <v>127</v>
      </c>
      <c r="AE127" s="282">
        <f t="shared" ca="1" si="100"/>
        <v>44.110999999999997</v>
      </c>
      <c r="AF127" s="282">
        <f t="shared" ca="1" si="101"/>
        <v>45.878</v>
      </c>
      <c r="AG127" s="282">
        <f t="shared" ca="1" si="102"/>
        <v>47.713000000000001</v>
      </c>
      <c r="AH127" s="282">
        <f t="shared" ca="1" si="103"/>
        <v>49.623999999999995</v>
      </c>
      <c r="AI127" s="282">
        <f t="shared" ca="1" si="104"/>
        <v>51.611999999999995</v>
      </c>
      <c r="AJ127" s="282"/>
      <c r="AK127" s="282"/>
    </row>
    <row r="128" spans="1:37" x14ac:dyDescent="0.3">
      <c r="A128" s="75" t="s">
        <v>123</v>
      </c>
      <c r="B128" s="75">
        <v>12</v>
      </c>
      <c r="C128" s="70" t="s">
        <v>574</v>
      </c>
      <c r="D128" s="75">
        <v>543</v>
      </c>
      <c r="E128" s="75" t="s">
        <v>17</v>
      </c>
      <c r="F128" s="73" t="s">
        <v>378</v>
      </c>
      <c r="G128" s="74">
        <f t="shared" ca="1" si="64"/>
        <v>114665</v>
      </c>
      <c r="H128" s="74">
        <f t="shared" ca="1" si="65"/>
        <v>119256</v>
      </c>
      <c r="I128" s="74">
        <f t="shared" ca="1" si="66"/>
        <v>124030</v>
      </c>
      <c r="J128" s="74">
        <f t="shared" ca="1" si="67"/>
        <v>128996</v>
      </c>
      <c r="K128" s="74">
        <f t="shared" ca="1" si="68"/>
        <v>134163</v>
      </c>
      <c r="L128" s="74">
        <f t="shared" ca="1" si="97"/>
        <v>0</v>
      </c>
      <c r="M128" s="74">
        <f t="shared" ca="1" si="98"/>
        <v>0</v>
      </c>
      <c r="N128" s="72"/>
      <c r="P128" s="187" t="str">
        <f t="shared" si="78"/>
        <v>06708C</v>
      </c>
      <c r="Q128" s="191" t="s">
        <v>600</v>
      </c>
      <c r="R128" s="188" t="str">
        <f t="shared" si="61"/>
        <v>Manager Equity and Inclusion</v>
      </c>
      <c r="S128" s="189" t="str">
        <f t="shared" si="81"/>
        <v>044</v>
      </c>
      <c r="T128" s="186" cm="1">
        <f t="array" aca="1" ref="T128" ca="1">ROUND(IF($Q128="Y",VLOOKUP($P128, INDIRECT($Q$3),T$8,0)*INDIRECT($P$2),VLOOKUP($P128, INDIRECT($Q$3),T$8,0)),IF($E128="E",0,3))</f>
        <v>114665</v>
      </c>
      <c r="U128" s="186" cm="1">
        <f t="array" aca="1" ref="U128" ca="1">ROUND(IF($Q128="Y",VLOOKUP($P128, INDIRECT($Q$3),U$8,0)*INDIRECT($P$2),VLOOKUP($P128, INDIRECT($Q$3),U$8,0)),IF($E128="E",0,3))</f>
        <v>119256</v>
      </c>
      <c r="V128" s="186" cm="1">
        <f t="array" aca="1" ref="V128" ca="1">ROUND(IF($Q128="Y",VLOOKUP($P128, INDIRECT($Q$3),V$8,0)*INDIRECT($P$2),VLOOKUP($P128, INDIRECT($Q$3),V$8,0)),IF($E128="E",0,3))</f>
        <v>124030</v>
      </c>
      <c r="W128" s="186" cm="1">
        <f t="array" aca="1" ref="W128" ca="1">ROUND(IF($Q128="Y",VLOOKUP($P128, INDIRECT($Q$3),W$8,0)*INDIRECT($P$2),VLOOKUP($P128, INDIRECT($Q$3),W$8,0)),IF($E128="E",0,3))</f>
        <v>128996</v>
      </c>
      <c r="X128" s="186" cm="1">
        <f t="array" aca="1" ref="X128" ca="1">ROUND(IF($Q128="Y",VLOOKUP($P128, INDIRECT($Q$3),X$8,0)*INDIRECT($P$2),VLOOKUP($P128, INDIRECT($Q$3),X$8,0)),IF($E128="E",0,3))</f>
        <v>134163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44"/>
        <v>06708C</v>
      </c>
      <c r="AC128" s="130" t="str">
        <f t="shared" si="62"/>
        <v>Manager Equity and Inclusion</v>
      </c>
      <c r="AD128" s="284" t="str">
        <f t="shared" si="63"/>
        <v>044</v>
      </c>
      <c r="AE128" s="282">
        <f t="shared" ca="1" si="100"/>
        <v>55.128</v>
      </c>
      <c r="AF128" s="282">
        <f t="shared" ca="1" si="101"/>
        <v>57.335000000000001</v>
      </c>
      <c r="AG128" s="282">
        <f t="shared" ca="1" si="102"/>
        <v>59.629999999999995</v>
      </c>
      <c r="AH128" s="282">
        <f t="shared" ca="1" si="103"/>
        <v>62.018000000000001</v>
      </c>
      <c r="AI128" s="282">
        <f t="shared" ca="1" si="104"/>
        <v>64.50200000000001</v>
      </c>
      <c r="AJ128" s="282" t="str">
        <f t="shared" ref="AJ128:AJ162" ca="1" si="105">IF(Y128=0,"",IF($E128="E",ROUNDUP(Y128/2080,3),Y128))</f>
        <v/>
      </c>
      <c r="AK128" s="282" t="str">
        <f t="shared" ref="AK128:AK162" ca="1" si="106">IF(Z128=0,"",IF($E128="E",ROUNDUP(Z128/2080,3),Z128))</f>
        <v/>
      </c>
    </row>
    <row r="129" spans="1:37" x14ac:dyDescent="0.3">
      <c r="A129" s="75" t="s">
        <v>127</v>
      </c>
      <c r="B129" s="75">
        <v>11</v>
      </c>
      <c r="C129" s="70" t="s">
        <v>126</v>
      </c>
      <c r="D129" s="75">
        <v>528</v>
      </c>
      <c r="E129" s="75" t="s">
        <v>17</v>
      </c>
      <c r="F129" s="73" t="s">
        <v>379</v>
      </c>
      <c r="G129" s="74">
        <f t="shared" ca="1" si="64"/>
        <v>96346</v>
      </c>
      <c r="H129" s="74">
        <f t="shared" ca="1" si="65"/>
        <v>101292</v>
      </c>
      <c r="I129" s="74">
        <f t="shared" ca="1" si="66"/>
        <v>106444</v>
      </c>
      <c r="J129" s="74">
        <f t="shared" ca="1" si="67"/>
        <v>113565</v>
      </c>
      <c r="K129" s="74">
        <f t="shared" ca="1" si="68"/>
        <v>116744</v>
      </c>
      <c r="L129" s="74">
        <f t="shared" ca="1" si="97"/>
        <v>120014</v>
      </c>
      <c r="M129" s="74">
        <f t="shared" ca="1" si="98"/>
        <v>123437</v>
      </c>
      <c r="N129" s="72"/>
      <c r="P129" s="187" t="str">
        <f t="shared" si="78"/>
        <v>06710C</v>
      </c>
      <c r="Q129" s="191" t="s">
        <v>600</v>
      </c>
      <c r="R129" s="188" t="str">
        <f t="shared" si="61"/>
        <v>Manager Finance</v>
      </c>
      <c r="S129" s="189" t="str">
        <f t="shared" si="81"/>
        <v>39</v>
      </c>
      <c r="T129" s="186" cm="1">
        <f t="array" aca="1" ref="T129" ca="1">ROUND(IF($Q129="Y",VLOOKUP($P129, INDIRECT($Q$3),T$8,0)*INDIRECT($P$2),VLOOKUP($P129, INDIRECT($Q$3),T$8,0)),IF($E129="E",0,3))</f>
        <v>96346</v>
      </c>
      <c r="U129" s="186" cm="1">
        <f t="array" aca="1" ref="U129" ca="1">ROUND(IF($Q129="Y",VLOOKUP($P129, INDIRECT($Q$3),U$8,0)*INDIRECT($P$2),VLOOKUP($P129, INDIRECT($Q$3),U$8,0)),IF($E129="E",0,3))</f>
        <v>101292</v>
      </c>
      <c r="V129" s="186" cm="1">
        <f t="array" aca="1" ref="V129" ca="1">ROUND(IF($Q129="Y",VLOOKUP($P129, INDIRECT($Q$3),V$8,0)*INDIRECT($P$2),VLOOKUP($P129, INDIRECT($Q$3),V$8,0)),IF($E129="E",0,3))</f>
        <v>106444</v>
      </c>
      <c r="W129" s="186" cm="1">
        <f t="array" aca="1" ref="W129" ca="1">ROUND(IF($Q129="Y",VLOOKUP($P129, INDIRECT($Q$3),W$8,0)*INDIRECT($P$2),VLOOKUP($P129, INDIRECT($Q$3),W$8,0)),IF($E129="E",0,3))</f>
        <v>113565</v>
      </c>
      <c r="X129" s="186" cm="1">
        <f t="array" aca="1" ref="X129" ca="1">ROUND(IF($Q129="Y",VLOOKUP($P129, INDIRECT($Q$3),X$8,0)*INDIRECT($P$2),VLOOKUP($P129, INDIRECT($Q$3),X$8,0)),IF($E129="E",0,3))</f>
        <v>116744</v>
      </c>
      <c r="Y129" s="186" cm="1">
        <f t="array" aca="1" ref="Y129" ca="1">ROUND(IF($Q129="Y",VLOOKUP($P129, INDIRECT($Q$3),Y$8,0)*INDIRECT($P$2),VLOOKUP($P129, INDIRECT($Q$3),Y$8,0)),IF($E129="E",0,3))</f>
        <v>120014</v>
      </c>
      <c r="Z129" s="186" cm="1">
        <f t="array" aca="1" ref="Z129" ca="1">ROUND(IF($Q129="Y",VLOOKUP($P129, INDIRECT($Q$3),Z$8,0)*INDIRECT($P$2),VLOOKUP($P129, INDIRECT($Q$3),Z$8,0)),IF($E129="E",0,3))</f>
        <v>123437</v>
      </c>
      <c r="AA129" s="186"/>
      <c r="AB129" s="282" t="str">
        <f t="shared" si="44"/>
        <v>06710C</v>
      </c>
      <c r="AC129" s="130" t="str">
        <f t="shared" si="62"/>
        <v>Manager Finance</v>
      </c>
      <c r="AD129" s="284" t="str">
        <f t="shared" si="63"/>
        <v>39</v>
      </c>
      <c r="AE129" s="282">
        <f t="shared" ca="1" si="100"/>
        <v>46.320999999999998</v>
      </c>
      <c r="AF129" s="282">
        <f t="shared" ca="1" si="101"/>
        <v>48.698999999999998</v>
      </c>
      <c r="AG129" s="282">
        <f t="shared" ca="1" si="102"/>
        <v>51.174999999999997</v>
      </c>
      <c r="AH129" s="282">
        <f t="shared" ca="1" si="103"/>
        <v>54.598999999999997</v>
      </c>
      <c r="AI129" s="282">
        <f t="shared" ca="1" si="104"/>
        <v>56.126999999999995</v>
      </c>
      <c r="AJ129" s="282">
        <f t="shared" ca="1" si="105"/>
        <v>57.699999999999996</v>
      </c>
      <c r="AK129" s="282">
        <f t="shared" ca="1" si="106"/>
        <v>59.344999999999999</v>
      </c>
    </row>
    <row r="130" spans="1:37" x14ac:dyDescent="0.3">
      <c r="A130" s="75" t="s">
        <v>125</v>
      </c>
      <c r="B130" s="75">
        <v>11</v>
      </c>
      <c r="C130" s="70" t="s">
        <v>124</v>
      </c>
      <c r="D130" s="75">
        <v>518</v>
      </c>
      <c r="E130" s="75" t="s">
        <v>17</v>
      </c>
      <c r="F130" s="73" t="s">
        <v>380</v>
      </c>
      <c r="G130" s="74">
        <f t="shared" ca="1" si="64"/>
        <v>105497</v>
      </c>
      <c r="H130" s="74">
        <f t="shared" ca="1" si="65"/>
        <v>109714</v>
      </c>
      <c r="I130" s="74">
        <f t="shared" ca="1" si="66"/>
        <v>114105</v>
      </c>
      <c r="J130" s="74">
        <f t="shared" ca="1" si="67"/>
        <v>118668</v>
      </c>
      <c r="K130" s="74">
        <f t="shared" ca="1" si="68"/>
        <v>123415</v>
      </c>
      <c r="L130" s="74">
        <f t="shared" ca="1" si="97"/>
        <v>0</v>
      </c>
      <c r="M130" s="74">
        <f t="shared" ca="1" si="98"/>
        <v>0</v>
      </c>
      <c r="N130" s="72"/>
      <c r="P130" s="187" t="str">
        <f t="shared" si="78"/>
        <v>06716C</v>
      </c>
      <c r="Q130" s="191" t="s">
        <v>600</v>
      </c>
      <c r="R130" s="188" t="str">
        <f t="shared" si="61"/>
        <v>Manager Finance Systems Services</v>
      </c>
      <c r="S130" s="189" t="str">
        <f t="shared" si="81"/>
        <v>104</v>
      </c>
      <c r="T130" s="186" cm="1">
        <f t="array" aca="1" ref="T130" ca="1">ROUND(IF($Q130="Y",VLOOKUP($P130, INDIRECT($Q$3),T$8,0)*INDIRECT($P$2),VLOOKUP($P130, INDIRECT($Q$3),T$8,0)),IF($E130="E",0,3))</f>
        <v>105497</v>
      </c>
      <c r="U130" s="186" cm="1">
        <f t="array" aca="1" ref="U130" ca="1">ROUND(IF($Q130="Y",VLOOKUP($P130, INDIRECT($Q$3),U$8,0)*INDIRECT($P$2),VLOOKUP($P130, INDIRECT($Q$3),U$8,0)),IF($E130="E",0,3))</f>
        <v>109714</v>
      </c>
      <c r="V130" s="186" cm="1">
        <f t="array" aca="1" ref="V130" ca="1">ROUND(IF($Q130="Y",VLOOKUP($P130, INDIRECT($Q$3),V$8,0)*INDIRECT($P$2),VLOOKUP($P130, INDIRECT($Q$3),V$8,0)),IF($E130="E",0,3))</f>
        <v>114105</v>
      </c>
      <c r="W130" s="186" cm="1">
        <f t="array" aca="1" ref="W130" ca="1">ROUND(IF($Q130="Y",VLOOKUP($P130, INDIRECT($Q$3),W$8,0)*INDIRECT($P$2),VLOOKUP($P130, INDIRECT($Q$3),W$8,0)),IF($E130="E",0,3))</f>
        <v>118668</v>
      </c>
      <c r="X130" s="186" cm="1">
        <f t="array" aca="1" ref="X130" ca="1">ROUND(IF($Q130="Y",VLOOKUP($P130, INDIRECT($Q$3),X$8,0)*INDIRECT($P$2),VLOOKUP($P130, INDIRECT($Q$3),X$8,0)),IF($E130="E",0,3))</f>
        <v>123415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06716C</v>
      </c>
      <c r="AC130" s="130" t="str">
        <f t="shared" si="62"/>
        <v>Manager Finance Systems Services</v>
      </c>
      <c r="AD130" s="284" t="str">
        <f t="shared" si="63"/>
        <v>104</v>
      </c>
      <c r="AE130" s="282">
        <f t="shared" ca="1" si="100"/>
        <v>50.72</v>
      </c>
      <c r="AF130" s="282">
        <f t="shared" ca="1" si="101"/>
        <v>52.747999999999998</v>
      </c>
      <c r="AG130" s="282">
        <f t="shared" ca="1" si="102"/>
        <v>54.858999999999995</v>
      </c>
      <c r="AH130" s="282">
        <f t="shared" ca="1" si="103"/>
        <v>57.052</v>
      </c>
      <c r="AI130" s="282">
        <f t="shared" ca="1" si="104"/>
        <v>59.335000000000001</v>
      </c>
      <c r="AJ130" s="282" t="str">
        <f t="shared" ca="1" si="105"/>
        <v/>
      </c>
      <c r="AK130" s="282" t="str">
        <f t="shared" ca="1" si="106"/>
        <v/>
      </c>
    </row>
    <row r="131" spans="1:37" x14ac:dyDescent="0.3">
      <c r="A131" s="75" t="s">
        <v>163</v>
      </c>
      <c r="B131" s="75">
        <v>10</v>
      </c>
      <c r="C131" s="70" t="s">
        <v>162</v>
      </c>
      <c r="D131" s="75">
        <v>483</v>
      </c>
      <c r="E131" s="75" t="s">
        <v>17</v>
      </c>
      <c r="F131" s="73" t="s">
        <v>381</v>
      </c>
      <c r="G131" s="74">
        <f t="shared" ca="1" si="64"/>
        <v>99868</v>
      </c>
      <c r="H131" s="74">
        <f t="shared" ca="1" si="65"/>
        <v>103863</v>
      </c>
      <c r="I131" s="74">
        <f t="shared" ca="1" si="66"/>
        <v>108016</v>
      </c>
      <c r="J131" s="74">
        <f t="shared" ca="1" si="67"/>
        <v>112336</v>
      </c>
      <c r="K131" s="74">
        <f t="shared" ca="1" si="68"/>
        <v>116832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78"/>
        <v>52904C</v>
      </c>
      <c r="Q131" s="191" t="s">
        <v>600</v>
      </c>
      <c r="R131" s="188" t="str">
        <f t="shared" si="61"/>
        <v>Manager Financial Operations and Business Analysis</v>
      </c>
      <c r="S131" s="189" t="str">
        <f t="shared" si="81"/>
        <v>10</v>
      </c>
      <c r="T131" s="186" cm="1">
        <f t="array" aca="1" ref="T131" ca="1">ROUND(IF($Q131="Y",VLOOKUP($P131, INDIRECT($Q$3),T$8,0)*INDIRECT($P$2),VLOOKUP($P131, INDIRECT($Q$3),T$8,0)),IF($E131="E",0,3))</f>
        <v>99868</v>
      </c>
      <c r="U131" s="186" cm="1">
        <f t="array" aca="1" ref="U131" ca="1">ROUND(IF($Q131="Y",VLOOKUP($P131, INDIRECT($Q$3),U$8,0)*INDIRECT($P$2),VLOOKUP($P131, INDIRECT($Q$3),U$8,0)),IF($E131="E",0,3))</f>
        <v>103863</v>
      </c>
      <c r="V131" s="186" cm="1">
        <f t="array" aca="1" ref="V131" ca="1">ROUND(IF($Q131="Y",VLOOKUP($P131, INDIRECT($Q$3),V$8,0)*INDIRECT($P$2),VLOOKUP($P131, INDIRECT($Q$3),V$8,0)),IF($E131="E",0,3))</f>
        <v>108016</v>
      </c>
      <c r="W131" s="186" cm="1">
        <f t="array" aca="1" ref="W131" ca="1">ROUND(IF($Q131="Y",VLOOKUP($P131, INDIRECT($Q$3),W$8,0)*INDIRECT($P$2),VLOOKUP($P131, INDIRECT($Q$3),W$8,0)),IF($E131="E",0,3))</f>
        <v>112336</v>
      </c>
      <c r="X131" s="186" cm="1">
        <f t="array" aca="1" ref="X131" ca="1">ROUND(IF($Q131="Y",VLOOKUP($P131, INDIRECT($Q$3),X$8,0)*INDIRECT($P$2),VLOOKUP($P131, INDIRECT($Q$3),X$8,0)),IF($E131="E",0,3))</f>
        <v>116832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44"/>
        <v>52904C</v>
      </c>
      <c r="AC131" s="130" t="str">
        <f t="shared" si="62"/>
        <v>Manager Financial Operations and Business Analysis</v>
      </c>
      <c r="AD131" s="284" t="str">
        <f t="shared" si="63"/>
        <v>10</v>
      </c>
      <c r="AE131" s="282">
        <f t="shared" ca="1" si="100"/>
        <v>48.013999999999996</v>
      </c>
      <c r="AF131" s="282">
        <f t="shared" ca="1" si="101"/>
        <v>49.934999999999995</v>
      </c>
      <c r="AG131" s="282">
        <f t="shared" ca="1" si="102"/>
        <v>51.930999999999997</v>
      </c>
      <c r="AH131" s="282">
        <f t="shared" ca="1" si="103"/>
        <v>54.007999999999996</v>
      </c>
      <c r="AI131" s="282">
        <f t="shared" ca="1" si="104"/>
        <v>56.169999999999995</v>
      </c>
      <c r="AJ131" s="282" t="str">
        <f t="shared" ca="1" si="105"/>
        <v/>
      </c>
      <c r="AK131" s="282" t="str">
        <f t="shared" ca="1" si="106"/>
        <v/>
      </c>
    </row>
    <row r="132" spans="1:37" x14ac:dyDescent="0.3">
      <c r="A132" s="75" t="s">
        <v>128</v>
      </c>
      <c r="B132" s="75">
        <v>12</v>
      </c>
      <c r="C132" s="70" t="s">
        <v>124</v>
      </c>
      <c r="D132" s="75">
        <v>563</v>
      </c>
      <c r="E132" s="75" t="s">
        <v>17</v>
      </c>
      <c r="F132" s="73" t="s">
        <v>129</v>
      </c>
      <c r="G132" s="74">
        <f t="shared" ca="1" si="64"/>
        <v>105497</v>
      </c>
      <c r="H132" s="74">
        <f t="shared" ca="1" si="65"/>
        <v>109714</v>
      </c>
      <c r="I132" s="74">
        <f t="shared" ca="1" si="66"/>
        <v>114105</v>
      </c>
      <c r="J132" s="74">
        <f t="shared" ca="1" si="67"/>
        <v>118668</v>
      </c>
      <c r="K132" s="74">
        <f t="shared" ca="1" si="68"/>
        <v>123415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78"/>
        <v>59222C</v>
      </c>
      <c r="Q132" s="191" t="s">
        <v>600</v>
      </c>
      <c r="R132" s="188" t="str">
        <f t="shared" si="61"/>
        <v>Manager Financial Services</v>
      </c>
      <c r="S132" s="189" t="str">
        <f t="shared" si="81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ref="AB132:AB197" si="107">A132</f>
        <v>59222C</v>
      </c>
      <c r="AC132" s="130" t="str">
        <f t="shared" si="62"/>
        <v>Manager Financial Services</v>
      </c>
      <c r="AD132" s="284" t="str">
        <f t="shared" si="63"/>
        <v>104</v>
      </c>
      <c r="AE132" s="282">
        <f t="shared" ca="1" si="100"/>
        <v>50.72</v>
      </c>
      <c r="AF132" s="282">
        <f t="shared" ca="1" si="101"/>
        <v>52.747999999999998</v>
      </c>
      <c r="AG132" s="282">
        <f t="shared" ca="1" si="102"/>
        <v>54.858999999999995</v>
      </c>
      <c r="AH132" s="282">
        <f t="shared" ca="1" si="103"/>
        <v>57.052</v>
      </c>
      <c r="AI132" s="282">
        <f t="shared" ca="1" si="104"/>
        <v>59.335000000000001</v>
      </c>
      <c r="AJ132" s="282" t="str">
        <f t="shared" ca="1" si="105"/>
        <v/>
      </c>
      <c r="AK132" s="282" t="str">
        <f t="shared" ca="1" si="106"/>
        <v/>
      </c>
    </row>
    <row r="133" spans="1:37" x14ac:dyDescent="0.3">
      <c r="A133" s="75" t="s">
        <v>1114</v>
      </c>
      <c r="B133" s="75">
        <v>11</v>
      </c>
      <c r="C133" s="70" t="s">
        <v>124</v>
      </c>
      <c r="D133" s="75">
        <v>513</v>
      </c>
      <c r="E133" s="75" t="s">
        <v>17</v>
      </c>
      <c r="F133" s="73" t="s">
        <v>1115</v>
      </c>
      <c r="G133" s="74">
        <f t="shared" ref="G133:G168" si="108">IF(E133="E",ROUND(T133,0),ROUND(T133,3))</f>
        <v>105497</v>
      </c>
      <c r="H133" s="74">
        <f t="shared" ref="H133:H168" si="109">IF(F133="E",ROUND(U133,0),ROUND(U133,3))</f>
        <v>109714</v>
      </c>
      <c r="I133" s="74">
        <f t="shared" ref="I133:I168" si="110">IF(G133="E",ROUND(V133,0),ROUND(V133,3))</f>
        <v>114105</v>
      </c>
      <c r="J133" s="74">
        <f t="shared" ref="J133:J168" si="111">IF(H133="E",ROUND(W133,0),ROUND(W133,3))</f>
        <v>118668</v>
      </c>
      <c r="K133" s="74">
        <f t="shared" ref="K133:K168" si="112">IF(I133="E",ROUND(X133,0),ROUND(X133,3))</f>
        <v>123415</v>
      </c>
      <c r="L133" s="74">
        <f t="shared" si="97"/>
        <v>0</v>
      </c>
      <c r="M133" s="74">
        <f t="shared" si="98"/>
        <v>0</v>
      </c>
      <c r="N133" s="72"/>
      <c r="P133" s="187" t="str">
        <f t="shared" si="78"/>
        <v>04470C</v>
      </c>
      <c r="Q133" s="191" t="s">
        <v>600</v>
      </c>
      <c r="R133" s="188" t="str">
        <f t="shared" si="61"/>
        <v>Manager Fleet</v>
      </c>
      <c r="S133" s="189" t="str">
        <f t="shared" si="81"/>
        <v>104</v>
      </c>
      <c r="T133" s="186">
        <v>105497</v>
      </c>
      <c r="U133" s="186">
        <v>109714</v>
      </c>
      <c r="V133" s="186">
        <v>114105</v>
      </c>
      <c r="W133" s="186">
        <v>118668</v>
      </c>
      <c r="X133" s="186">
        <v>123415</v>
      </c>
      <c r="AA133" s="186"/>
      <c r="AB133" s="282" t="str">
        <f t="shared" si="107"/>
        <v>04470C</v>
      </c>
      <c r="AC133" s="130" t="str">
        <f t="shared" si="62"/>
        <v>Manager Fleet</v>
      </c>
      <c r="AD133" s="284" t="str">
        <f t="shared" si="63"/>
        <v>104</v>
      </c>
      <c r="AE133" s="282">
        <f t="shared" si="100"/>
        <v>50.72</v>
      </c>
      <c r="AF133" s="282">
        <f t="shared" si="101"/>
        <v>52.747999999999998</v>
      </c>
      <c r="AG133" s="282">
        <f t="shared" si="102"/>
        <v>54.858999999999995</v>
      </c>
      <c r="AH133" s="282">
        <f t="shared" si="103"/>
        <v>57.052</v>
      </c>
      <c r="AI133" s="282">
        <f t="shared" si="104"/>
        <v>59.335000000000001</v>
      </c>
      <c r="AJ133" s="282" t="str">
        <f t="shared" si="105"/>
        <v/>
      </c>
      <c r="AK133" s="282" t="str">
        <f t="shared" si="106"/>
        <v/>
      </c>
    </row>
    <row r="134" spans="1:37" x14ac:dyDescent="0.3">
      <c r="A134" s="75" t="s">
        <v>1165</v>
      </c>
      <c r="B134" s="75">
        <v>11</v>
      </c>
      <c r="C134" s="70" t="s">
        <v>888</v>
      </c>
      <c r="D134" s="75">
        <v>530</v>
      </c>
      <c r="E134" s="75" t="s">
        <v>17</v>
      </c>
      <c r="F134" s="73" t="s">
        <v>1166</v>
      </c>
      <c r="G134" s="74">
        <v>106503</v>
      </c>
      <c r="H134" s="74">
        <v>110767</v>
      </c>
      <c r="I134" s="74">
        <v>115203</v>
      </c>
      <c r="J134" s="74">
        <v>119816</v>
      </c>
      <c r="K134" s="74">
        <v>124614</v>
      </c>
      <c r="L134" s="74"/>
      <c r="M134" s="74"/>
      <c r="N134" s="72"/>
      <c r="P134" s="187" t="str">
        <f t="shared" si="78"/>
        <v>53110C</v>
      </c>
      <c r="R134" s="188" t="str">
        <f t="shared" si="61"/>
        <v>Manager Government Media and Technology</v>
      </c>
      <c r="S134" s="189" t="str">
        <f t="shared" si="81"/>
        <v>116</v>
      </c>
      <c r="T134" s="186">
        <v>106503</v>
      </c>
      <c r="U134" s="186">
        <v>110767</v>
      </c>
      <c r="V134" s="186">
        <v>115203</v>
      </c>
      <c r="W134" s="186">
        <v>119816</v>
      </c>
      <c r="X134" s="186">
        <v>124614</v>
      </c>
      <c r="AA134" s="186"/>
      <c r="AB134" s="282" t="str">
        <f t="shared" si="107"/>
        <v>53110C</v>
      </c>
      <c r="AC134" s="130" t="str">
        <f t="shared" si="62"/>
        <v>Manager Government Media and Technology</v>
      </c>
      <c r="AD134" s="284" t="str">
        <f t="shared" si="63"/>
        <v>116</v>
      </c>
      <c r="AE134" s="282">
        <f t="shared" si="100"/>
        <v>51.204000000000001</v>
      </c>
      <c r="AF134" s="282">
        <f t="shared" si="101"/>
        <v>53.253999999999998</v>
      </c>
      <c r="AG134" s="282">
        <f t="shared" si="102"/>
        <v>55.387</v>
      </c>
      <c r="AH134" s="282">
        <f t="shared" si="103"/>
        <v>57.603999999999999</v>
      </c>
      <c r="AI134" s="282">
        <f t="shared" si="104"/>
        <v>59.910999999999994</v>
      </c>
      <c r="AJ134" s="282" t="str">
        <f t="shared" si="105"/>
        <v/>
      </c>
      <c r="AK134" s="282" t="str">
        <f t="shared" si="106"/>
        <v/>
      </c>
    </row>
    <row r="135" spans="1:37" x14ac:dyDescent="0.3">
      <c r="A135" s="75" t="s">
        <v>165</v>
      </c>
      <c r="B135" s="75">
        <v>11</v>
      </c>
      <c r="C135" s="70" t="s">
        <v>164</v>
      </c>
      <c r="D135" s="75">
        <v>505</v>
      </c>
      <c r="E135" s="75" t="s">
        <v>17</v>
      </c>
      <c r="F135" s="73" t="s">
        <v>382</v>
      </c>
      <c r="G135" s="74">
        <f t="shared" ca="1" si="108"/>
        <v>105497</v>
      </c>
      <c r="H135" s="74">
        <f t="shared" ca="1" si="109"/>
        <v>109713</v>
      </c>
      <c r="I135" s="74">
        <f t="shared" ca="1" si="110"/>
        <v>114105</v>
      </c>
      <c r="J135" s="74">
        <f t="shared" ca="1" si="111"/>
        <v>118668</v>
      </c>
      <c r="K135" s="74">
        <f t="shared" ca="1" si="112"/>
        <v>123415</v>
      </c>
      <c r="L135" s="74">
        <f t="shared" ca="1" si="97"/>
        <v>0</v>
      </c>
      <c r="M135" s="74">
        <f t="shared" ca="1" si="98"/>
        <v>0</v>
      </c>
      <c r="N135" s="72"/>
      <c r="P135" s="187" t="str">
        <f t="shared" si="78"/>
        <v>02657C</v>
      </c>
      <c r="Q135" s="191" t="s">
        <v>600</v>
      </c>
      <c r="R135" s="188" t="str">
        <f t="shared" si="61"/>
        <v>Manager Grants &amp; Community Engagement</v>
      </c>
      <c r="S135" s="189" t="str">
        <f t="shared" si="81"/>
        <v>103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109713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07"/>
        <v>02657C</v>
      </c>
      <c r="AC135" s="130" t="str">
        <f t="shared" si="62"/>
        <v>Manager Grants &amp; Community Engagement</v>
      </c>
      <c r="AD135" s="284" t="str">
        <f t="shared" si="63"/>
        <v>103</v>
      </c>
      <c r="AE135" s="282">
        <f t="shared" ca="1" si="100"/>
        <v>50.72</v>
      </c>
      <c r="AF135" s="282">
        <f t="shared" ca="1" si="101"/>
        <v>52.747</v>
      </c>
      <c r="AG135" s="282">
        <f t="shared" ca="1" si="102"/>
        <v>54.858999999999995</v>
      </c>
      <c r="AH135" s="282">
        <f t="shared" ca="1" si="103"/>
        <v>57.052</v>
      </c>
      <c r="AI135" s="282">
        <f t="shared" ca="1" si="104"/>
        <v>59.335000000000001</v>
      </c>
      <c r="AJ135" s="282" t="str">
        <f t="shared" ca="1" si="105"/>
        <v/>
      </c>
      <c r="AK135" s="282" t="str">
        <f t="shared" ca="1" si="106"/>
        <v/>
      </c>
    </row>
    <row r="136" spans="1:37" x14ac:dyDescent="0.3">
      <c r="A136" s="75" t="s">
        <v>130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383</v>
      </c>
      <c r="G136" s="74">
        <f t="shared" ca="1" si="108"/>
        <v>105497</v>
      </c>
      <c r="H136" s="74">
        <f t="shared" ca="1" si="109"/>
        <v>109714</v>
      </c>
      <c r="I136" s="74">
        <f t="shared" ca="1" si="110"/>
        <v>114105</v>
      </c>
      <c r="J136" s="74">
        <f t="shared" ca="1" si="111"/>
        <v>118668</v>
      </c>
      <c r="K136" s="74">
        <f t="shared" ca="1" si="112"/>
        <v>123415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ref="P136:P171" si="113">A136</f>
        <v>06739C</v>
      </c>
      <c r="Q136" s="191" t="s">
        <v>600</v>
      </c>
      <c r="R136" s="188" t="str">
        <f t="shared" si="61"/>
        <v>Manager Health Administration</v>
      </c>
      <c r="S136" s="189" t="str">
        <f t="shared" si="81"/>
        <v>104</v>
      </c>
      <c r="T136" s="186" cm="1">
        <f t="array" aca="1" ref="T136" ca="1">ROUND(IF($Q136="Y",VLOOKUP($P136, INDIRECT($Q$3),T$8,0)*INDIRECT($P$2),VLOOKUP($P136, INDIRECT($Q$3),T$8,0)),IF($E136="E",0,3))</f>
        <v>105497</v>
      </c>
      <c r="U136" s="186" cm="1">
        <f t="array" aca="1" ref="U136" ca="1">ROUND(IF($Q136="Y",VLOOKUP($P136, INDIRECT($Q$3),U$8,0)*INDIRECT($P$2),VLOOKUP($P136, INDIRECT($Q$3),U$8,0)),IF($E136="E",0,3))</f>
        <v>109714</v>
      </c>
      <c r="V136" s="186" cm="1">
        <f t="array" aca="1" ref="V136" ca="1">ROUND(IF($Q136="Y",VLOOKUP($P136, INDIRECT($Q$3),V$8,0)*INDIRECT($P$2),VLOOKUP($P136, INDIRECT($Q$3),V$8,0)),IF($E136="E",0,3))</f>
        <v>114105</v>
      </c>
      <c r="W136" s="186" cm="1">
        <f t="array" aca="1" ref="W136" ca="1">ROUND(IF($Q136="Y",VLOOKUP($P136, INDIRECT($Q$3),W$8,0)*INDIRECT($P$2),VLOOKUP($P136, INDIRECT($Q$3),W$8,0)),IF($E136="E",0,3))</f>
        <v>118668</v>
      </c>
      <c r="X136" s="186" cm="1">
        <f t="array" aca="1" ref="X136" ca="1">ROUND(IF($Q136="Y",VLOOKUP($P136, INDIRECT($Q$3),X$8,0)*INDIRECT($P$2),VLOOKUP($P136, INDIRECT($Q$3),X$8,0)),IF($E136="E",0,3))</f>
        <v>123415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07"/>
        <v>06739C</v>
      </c>
      <c r="AC136" s="130" t="str">
        <f t="shared" si="62"/>
        <v>Manager Health Administration</v>
      </c>
      <c r="AD136" s="284" t="str">
        <f t="shared" si="63"/>
        <v>104</v>
      </c>
      <c r="AE136" s="282">
        <f t="shared" ca="1" si="100"/>
        <v>50.72</v>
      </c>
      <c r="AF136" s="282">
        <f t="shared" ca="1" si="101"/>
        <v>52.747999999999998</v>
      </c>
      <c r="AG136" s="282">
        <f t="shared" ca="1" si="102"/>
        <v>54.858999999999995</v>
      </c>
      <c r="AH136" s="282">
        <f t="shared" ca="1" si="103"/>
        <v>57.052</v>
      </c>
      <c r="AI136" s="282">
        <f t="shared" ca="1" si="104"/>
        <v>59.335000000000001</v>
      </c>
      <c r="AJ136" s="282" t="str">
        <f t="shared" ca="1" si="105"/>
        <v/>
      </c>
      <c r="AK136" s="282" t="str">
        <f t="shared" ca="1" si="106"/>
        <v/>
      </c>
    </row>
    <row r="137" spans="1:37" x14ac:dyDescent="0.3">
      <c r="A137" s="75" t="s">
        <v>158</v>
      </c>
      <c r="B137" s="75">
        <v>11</v>
      </c>
      <c r="C137" s="70" t="s">
        <v>65</v>
      </c>
      <c r="D137" s="75">
        <v>498</v>
      </c>
      <c r="E137" s="75" t="s">
        <v>17</v>
      </c>
      <c r="F137" s="73" t="s">
        <v>384</v>
      </c>
      <c r="G137" s="74">
        <f t="shared" ca="1" si="108"/>
        <v>95950</v>
      </c>
      <c r="H137" s="74">
        <f t="shared" ca="1" si="109"/>
        <v>101002</v>
      </c>
      <c r="I137" s="74">
        <f t="shared" ca="1" si="110"/>
        <v>106315</v>
      </c>
      <c r="J137" s="74">
        <f t="shared" ca="1" si="111"/>
        <v>113545</v>
      </c>
      <c r="K137" s="74">
        <f t="shared" ca="1" si="112"/>
        <v>116726</v>
      </c>
      <c r="L137" s="74">
        <f t="shared" ca="1" si="97"/>
        <v>119996</v>
      </c>
      <c r="M137" s="74">
        <f t="shared" ca="1" si="98"/>
        <v>123415</v>
      </c>
      <c r="N137" s="72"/>
      <c r="P137" s="187" t="str">
        <f t="shared" si="113"/>
        <v>06743C</v>
      </c>
      <c r="Q137" s="191" t="s">
        <v>600</v>
      </c>
      <c r="R137" s="188" t="str">
        <f t="shared" si="61"/>
        <v>Manager Healthy Living Program</v>
      </c>
      <c r="S137" s="189" t="str">
        <f t="shared" si="81"/>
        <v>41C</v>
      </c>
      <c r="T137" s="186" cm="1">
        <f t="array" aca="1" ref="T137" ca="1">ROUND(IF($Q137="Y",VLOOKUP($P137, INDIRECT($Q$3),T$8,0)*INDIRECT($P$2),VLOOKUP($P137, INDIRECT($Q$3),T$8,0)),IF($E137="E",0,3))</f>
        <v>95950</v>
      </c>
      <c r="U137" s="186" cm="1">
        <f t="array" aca="1" ref="U137" ca="1">ROUND(IF($Q137="Y",VLOOKUP($P137, INDIRECT($Q$3),U$8,0)*INDIRECT($P$2),VLOOKUP($P137, INDIRECT($Q$3),U$8,0)),IF($E137="E",0,3))</f>
        <v>101002</v>
      </c>
      <c r="V137" s="186" cm="1">
        <f t="array" aca="1" ref="V137" ca="1">ROUND(IF($Q137="Y",VLOOKUP($P137, INDIRECT($Q$3),V$8,0)*INDIRECT($P$2),VLOOKUP($P137, INDIRECT($Q$3),V$8,0)),IF($E137="E",0,3))</f>
        <v>106315</v>
      </c>
      <c r="W137" s="186" cm="1">
        <f t="array" aca="1" ref="W137" ca="1">ROUND(IF($Q137="Y",VLOOKUP($P137, INDIRECT($Q$3),W$8,0)*INDIRECT($P$2),VLOOKUP($P137, INDIRECT($Q$3),W$8,0)),IF($E137="E",0,3))</f>
        <v>113545</v>
      </c>
      <c r="X137" s="186" cm="1">
        <f t="array" aca="1" ref="X137" ca="1">ROUND(IF($Q137="Y",VLOOKUP($P137, INDIRECT($Q$3),X$8,0)*INDIRECT($P$2),VLOOKUP($P137, INDIRECT($Q$3),X$8,0)),IF($E137="E",0,3))</f>
        <v>116726</v>
      </c>
      <c r="Y137" s="186" cm="1">
        <f t="array" aca="1" ref="Y137" ca="1">ROUND(IF($Q137="Y",VLOOKUP($P137, INDIRECT($Q$3),Y$8,0)*INDIRECT($P$2),VLOOKUP($P137, INDIRECT($Q$3),Y$8,0)),IF($E137="E",0,3))</f>
        <v>119996</v>
      </c>
      <c r="Z137" s="186" cm="1">
        <f t="array" aca="1" ref="Z137" ca="1">ROUND(IF($Q137="Y",VLOOKUP($P137, INDIRECT($Q$3),Z$8,0)*INDIRECT($P$2),VLOOKUP($P137, INDIRECT($Q$3),Z$8,0)),IF($E137="E",0,3))</f>
        <v>123415</v>
      </c>
      <c r="AA137" s="186"/>
      <c r="AB137" s="282" t="str">
        <f t="shared" si="107"/>
        <v>06743C</v>
      </c>
      <c r="AC137" s="130" t="str">
        <f t="shared" si="62"/>
        <v>Manager Healthy Living Program</v>
      </c>
      <c r="AD137" s="284" t="str">
        <f t="shared" si="63"/>
        <v>41C</v>
      </c>
      <c r="AE137" s="282">
        <f t="shared" ca="1" si="100"/>
        <v>46.129999999999995</v>
      </c>
      <c r="AF137" s="282">
        <f t="shared" ca="1" si="101"/>
        <v>48.558999999999997</v>
      </c>
      <c r="AG137" s="282">
        <f t="shared" ca="1" si="102"/>
        <v>51.113</v>
      </c>
      <c r="AH137" s="282">
        <f t="shared" ca="1" si="103"/>
        <v>54.588999999999999</v>
      </c>
      <c r="AI137" s="282">
        <f t="shared" ca="1" si="104"/>
        <v>56.119</v>
      </c>
      <c r="AJ137" s="282">
        <f t="shared" ca="1" si="105"/>
        <v>57.690999999999995</v>
      </c>
      <c r="AK137" s="282">
        <f t="shared" ca="1" si="106"/>
        <v>59.335000000000001</v>
      </c>
    </row>
    <row r="138" spans="1:37" x14ac:dyDescent="0.3">
      <c r="A138" s="75" t="s">
        <v>131</v>
      </c>
      <c r="B138" s="75">
        <v>10</v>
      </c>
      <c r="C138" s="70" t="s">
        <v>70</v>
      </c>
      <c r="D138" s="75">
        <v>465</v>
      </c>
      <c r="E138" s="75" t="s">
        <v>17</v>
      </c>
      <c r="F138" s="73" t="s">
        <v>385</v>
      </c>
      <c r="G138" s="74">
        <f t="shared" ca="1" si="108"/>
        <v>88597</v>
      </c>
      <c r="H138" s="74">
        <f t="shared" ca="1" si="109"/>
        <v>93007</v>
      </c>
      <c r="I138" s="74">
        <f t="shared" ca="1" si="110"/>
        <v>97670</v>
      </c>
      <c r="J138" s="74">
        <f t="shared" ca="1" si="111"/>
        <v>103985</v>
      </c>
      <c r="K138" s="74">
        <f t="shared" ca="1" si="112"/>
        <v>106894</v>
      </c>
      <c r="L138" s="74">
        <f t="shared" ca="1" si="97"/>
        <v>109891</v>
      </c>
      <c r="M138" s="74">
        <f t="shared" ca="1" si="98"/>
        <v>113023</v>
      </c>
      <c r="N138" s="72"/>
      <c r="P138" s="187" t="str">
        <f t="shared" si="113"/>
        <v>06744C</v>
      </c>
      <c r="Q138" s="191" t="s">
        <v>600</v>
      </c>
      <c r="R138" s="188" t="str">
        <f t="shared" si="61"/>
        <v>Manager Healthy Start</v>
      </c>
      <c r="S138" s="189" t="str">
        <f t="shared" si="81"/>
        <v>34M</v>
      </c>
      <c r="T138" s="186" cm="1">
        <f t="array" aca="1" ref="T138" ca="1">ROUND(IF($Q138="Y",VLOOKUP($P138, INDIRECT($Q$3),T$8,0)*INDIRECT($P$2),VLOOKUP($P138, INDIRECT($Q$3),T$8,0)),IF($E138="E",0,3))</f>
        <v>88597</v>
      </c>
      <c r="U138" s="186" cm="1">
        <f t="array" aca="1" ref="U138" ca="1">ROUND(IF($Q138="Y",VLOOKUP($P138, INDIRECT($Q$3),U$8,0)*INDIRECT($P$2),VLOOKUP($P138, INDIRECT($Q$3),U$8,0)),IF($E138="E",0,3))</f>
        <v>93007</v>
      </c>
      <c r="V138" s="186" cm="1">
        <f t="array" aca="1" ref="V138" ca="1">ROUND(IF($Q138="Y",VLOOKUP($P138, INDIRECT($Q$3),V$8,0)*INDIRECT($P$2),VLOOKUP($P138, INDIRECT($Q$3),V$8,0)),IF($E138="E",0,3))</f>
        <v>97670</v>
      </c>
      <c r="W138" s="186" cm="1">
        <f t="array" aca="1" ref="W138" ca="1">ROUND(IF($Q138="Y",VLOOKUP($P138, INDIRECT($Q$3),W$8,0)*INDIRECT($P$2),VLOOKUP($P138, INDIRECT($Q$3),W$8,0)),IF($E138="E",0,3))</f>
        <v>103985</v>
      </c>
      <c r="X138" s="186" cm="1">
        <f t="array" aca="1" ref="X138" ca="1">ROUND(IF($Q138="Y",VLOOKUP($P138, INDIRECT($Q$3),X$8,0)*INDIRECT($P$2),VLOOKUP($P138, INDIRECT($Q$3),X$8,0)),IF($E138="E",0,3))</f>
        <v>106894</v>
      </c>
      <c r="Y138" s="186" cm="1">
        <f t="array" aca="1" ref="Y138" ca="1">ROUND(IF($Q138="Y",VLOOKUP($P138, INDIRECT($Q$3),Y$8,0)*INDIRECT($P$2),VLOOKUP($P138, INDIRECT($Q$3),Y$8,0)),IF($E138="E",0,3))</f>
        <v>109891</v>
      </c>
      <c r="Z138" s="186" cm="1">
        <f t="array" aca="1" ref="Z138" ca="1">ROUND(IF($Q138="Y",VLOOKUP($P138, INDIRECT($Q$3),Z$8,0)*INDIRECT($P$2),VLOOKUP($P138, INDIRECT($Q$3),Z$8,0)),IF($E138="E",0,3))</f>
        <v>113023</v>
      </c>
      <c r="AA138" s="186"/>
      <c r="AB138" s="282" t="str">
        <f t="shared" si="107"/>
        <v>06744C</v>
      </c>
      <c r="AC138" s="130" t="str">
        <f t="shared" si="62"/>
        <v>Manager Healthy Start</v>
      </c>
      <c r="AD138" s="284" t="str">
        <f t="shared" si="63"/>
        <v>34M</v>
      </c>
      <c r="AE138" s="282">
        <f t="shared" ca="1" si="100"/>
        <v>42.594999999999999</v>
      </c>
      <c r="AF138" s="282">
        <f t="shared" ca="1" si="101"/>
        <v>44.714999999999996</v>
      </c>
      <c r="AG138" s="282">
        <f t="shared" ca="1" si="102"/>
        <v>46.957000000000001</v>
      </c>
      <c r="AH138" s="282">
        <f t="shared" ca="1" si="103"/>
        <v>49.992999999999995</v>
      </c>
      <c r="AI138" s="282">
        <f t="shared" ca="1" si="104"/>
        <v>51.391999999999996</v>
      </c>
      <c r="AJ138" s="282">
        <f t="shared" ca="1" si="105"/>
        <v>52.832999999999998</v>
      </c>
      <c r="AK138" s="282">
        <f t="shared" ca="1" si="106"/>
        <v>54.338000000000001</v>
      </c>
    </row>
    <row r="139" spans="1:37" x14ac:dyDescent="0.3">
      <c r="A139" s="75" t="s">
        <v>132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386</v>
      </c>
      <c r="G139" s="74">
        <f t="shared" ca="1" si="108"/>
        <v>118725</v>
      </c>
      <c r="H139" s="74">
        <f t="shared" ca="1" si="109"/>
        <v>123472</v>
      </c>
      <c r="I139" s="74">
        <f t="shared" ca="1" si="110"/>
        <v>128412</v>
      </c>
      <c r="J139" s="74">
        <f t="shared" ca="1" si="111"/>
        <v>133548</v>
      </c>
      <c r="K139" s="74">
        <f t="shared" ca="1" si="112"/>
        <v>138891</v>
      </c>
      <c r="L139" s="74">
        <f t="shared" ca="1" si="97"/>
        <v>0</v>
      </c>
      <c r="M139" s="74">
        <f t="shared" ca="1" si="98"/>
        <v>0</v>
      </c>
      <c r="N139" s="72"/>
      <c r="P139" s="187" t="str">
        <f t="shared" si="113"/>
        <v>52600C</v>
      </c>
      <c r="Q139" s="186" t="s">
        <v>600</v>
      </c>
      <c r="R139" s="188" t="str">
        <f t="shared" si="61"/>
        <v>Manager Housing Development</v>
      </c>
      <c r="S139" s="189" t="str">
        <f t="shared" si="81"/>
        <v>63</v>
      </c>
      <c r="T139" s="186" cm="1">
        <f t="array" aca="1" ref="T139" ca="1">ROUND(IF($Q139="Y",VLOOKUP($P139, INDIRECT($Q$3),T$8,0)*INDIRECT($P$2),VLOOKUP($P139, INDIRECT($Q$3),T$8,0)),IF($E139="E",0,3))</f>
        <v>118725</v>
      </c>
      <c r="U139" s="186" cm="1">
        <f t="array" aca="1" ref="U139" ca="1">ROUND(IF($Q139="Y",VLOOKUP($P139, INDIRECT($Q$3),U$8,0)*INDIRECT($P$2),VLOOKUP($P139, INDIRECT($Q$3),U$8,0)),IF($E139="E",0,3))</f>
        <v>123472</v>
      </c>
      <c r="V139" s="186" cm="1">
        <f t="array" aca="1" ref="V139" ca="1">ROUND(IF($Q139="Y",VLOOKUP($P139, INDIRECT($Q$3),V$8,0)*INDIRECT($P$2),VLOOKUP($P139, INDIRECT($Q$3),V$8,0)),IF($E139="E",0,3))</f>
        <v>128412</v>
      </c>
      <c r="W139" s="186" cm="1">
        <f t="array" aca="1" ref="W139" ca="1">ROUND(IF($Q139="Y",VLOOKUP($P139, INDIRECT($Q$3),W$8,0)*INDIRECT($P$2),VLOOKUP($P139, INDIRECT($Q$3),W$8,0)),IF($E139="E",0,3))</f>
        <v>133548</v>
      </c>
      <c r="X139" s="186" cm="1">
        <f t="array" aca="1" ref="X139" ca="1">ROUND(IF($Q139="Y",VLOOKUP($P139, INDIRECT($Q$3),X$8,0)*INDIRECT($P$2),VLOOKUP($P139, INDIRECT($Q$3),X$8,0)),IF($E139="E",0,3))</f>
        <v>138891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7"/>
        <v>52600C</v>
      </c>
      <c r="AC139" s="130" t="str">
        <f t="shared" si="62"/>
        <v>Manager Housing Development</v>
      </c>
      <c r="AD139" s="284" t="str">
        <f t="shared" si="63"/>
        <v>63</v>
      </c>
      <c r="AE139" s="282">
        <f t="shared" ca="1" si="100"/>
        <v>57.08</v>
      </c>
      <c r="AF139" s="282">
        <f t="shared" ca="1" si="101"/>
        <v>59.361999999999995</v>
      </c>
      <c r="AG139" s="282">
        <f t="shared" ca="1" si="102"/>
        <v>61.736999999999995</v>
      </c>
      <c r="AH139" s="282">
        <f t="shared" ca="1" si="103"/>
        <v>64.206000000000003</v>
      </c>
      <c r="AI139" s="282">
        <f t="shared" ca="1" si="104"/>
        <v>66.775000000000006</v>
      </c>
      <c r="AJ139" s="282" t="str">
        <f t="shared" ca="1" si="105"/>
        <v/>
      </c>
      <c r="AK139" s="282" t="str">
        <f t="shared" ca="1" si="106"/>
        <v/>
      </c>
    </row>
    <row r="140" spans="1:37" x14ac:dyDescent="0.3">
      <c r="A140" s="75" t="s">
        <v>136</v>
      </c>
      <c r="B140" s="75">
        <v>11</v>
      </c>
      <c r="C140" s="70" t="s">
        <v>135</v>
      </c>
      <c r="D140" s="75">
        <v>513</v>
      </c>
      <c r="E140" s="75" t="s">
        <v>17</v>
      </c>
      <c r="F140" s="73" t="s">
        <v>387</v>
      </c>
      <c r="G140" s="74">
        <f t="shared" ca="1" si="108"/>
        <v>115313</v>
      </c>
      <c r="H140" s="74">
        <f t="shared" ca="1" si="109"/>
        <v>119931</v>
      </c>
      <c r="I140" s="74">
        <f t="shared" ca="1" si="110"/>
        <v>124733</v>
      </c>
      <c r="J140" s="74">
        <f t="shared" ca="1" si="111"/>
        <v>129726</v>
      </c>
      <c r="K140" s="74">
        <f t="shared" ca="1" si="112"/>
        <v>134922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113"/>
        <v>06795C</v>
      </c>
      <c r="Q140" s="191" t="s">
        <v>600</v>
      </c>
      <c r="R140" s="188" t="str">
        <f t="shared" si="61"/>
        <v xml:space="preserve">Manager Internal Audit </v>
      </c>
      <c r="S140" s="189" t="str">
        <f t="shared" si="81"/>
        <v>045</v>
      </c>
      <c r="T140" s="186" cm="1">
        <f t="array" aca="1" ref="T140" ca="1">ROUND(IF($Q140="Y",VLOOKUP($P140, INDIRECT($Q$3),T$8,0)*INDIRECT($P$2),VLOOKUP($P140, INDIRECT($Q$3),T$8,0)),IF($E140="E",0,3))</f>
        <v>115313</v>
      </c>
      <c r="U140" s="186" cm="1">
        <f t="array" aca="1" ref="U140" ca="1">ROUND(IF($Q140="Y",VLOOKUP($P140, INDIRECT($Q$3),U$8,0)*INDIRECT($P$2),VLOOKUP($P140, INDIRECT($Q$3),U$8,0)),IF($E140="E",0,3))</f>
        <v>119931</v>
      </c>
      <c r="V140" s="186" cm="1">
        <f t="array" aca="1" ref="V140" ca="1">ROUND(IF($Q140="Y",VLOOKUP($P140, INDIRECT($Q$3),V$8,0)*INDIRECT($P$2),VLOOKUP($P140, INDIRECT($Q$3),V$8,0)),IF($E140="E",0,3))</f>
        <v>124733</v>
      </c>
      <c r="W140" s="186" cm="1">
        <f t="array" aca="1" ref="W140" ca="1">ROUND(IF($Q140="Y",VLOOKUP($P140, INDIRECT($Q$3),W$8,0)*INDIRECT($P$2),VLOOKUP($P140, INDIRECT($Q$3),W$8,0)),IF($E140="E",0,3))</f>
        <v>129726</v>
      </c>
      <c r="X140" s="186" cm="1">
        <f t="array" aca="1" ref="X140" ca="1">ROUND(IF($Q140="Y",VLOOKUP($P140, INDIRECT($Q$3),X$8,0)*INDIRECT($P$2),VLOOKUP($P140, INDIRECT($Q$3),X$8,0)),IF($E140="E",0,3))</f>
        <v>134922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107"/>
        <v>06795C</v>
      </c>
      <c r="AC140" s="130" t="str">
        <f t="shared" si="62"/>
        <v xml:space="preserve">Manager Internal Audit </v>
      </c>
      <c r="AD140" s="284" t="str">
        <f t="shared" si="63"/>
        <v>045</v>
      </c>
      <c r="AE140" s="282">
        <f t="shared" ca="1" si="100"/>
        <v>55.439</v>
      </c>
      <c r="AF140" s="282">
        <f t="shared" ca="1" si="101"/>
        <v>57.66</v>
      </c>
      <c r="AG140" s="282">
        <f t="shared" ca="1" si="102"/>
        <v>59.967999999999996</v>
      </c>
      <c r="AH140" s="282">
        <f t="shared" ca="1" si="103"/>
        <v>62.369</v>
      </c>
      <c r="AI140" s="282">
        <f t="shared" ca="1" si="104"/>
        <v>64.867000000000004</v>
      </c>
      <c r="AJ140" s="282" t="str">
        <f t="shared" ca="1" si="105"/>
        <v/>
      </c>
      <c r="AK140" s="282" t="str">
        <f t="shared" ca="1" si="106"/>
        <v/>
      </c>
    </row>
    <row r="141" spans="1:37" x14ac:dyDescent="0.3">
      <c r="A141" s="75" t="s">
        <v>223</v>
      </c>
      <c r="B141" s="75">
        <v>10</v>
      </c>
      <c r="C141" s="70" t="s">
        <v>162</v>
      </c>
      <c r="D141" s="75">
        <v>495</v>
      </c>
      <c r="E141" s="75" t="s">
        <v>17</v>
      </c>
      <c r="F141" s="73" t="s">
        <v>1093</v>
      </c>
      <c r="G141" s="74">
        <f t="shared" ca="1" si="108"/>
        <v>99868</v>
      </c>
      <c r="H141" s="74">
        <f t="shared" ca="1" si="109"/>
        <v>103863</v>
      </c>
      <c r="I141" s="74">
        <f t="shared" ca="1" si="110"/>
        <v>108016</v>
      </c>
      <c r="J141" s="74">
        <f t="shared" ca="1" si="111"/>
        <v>112336</v>
      </c>
      <c r="K141" s="74">
        <f t="shared" ca="1" si="112"/>
        <v>116832</v>
      </c>
      <c r="L141" s="74">
        <f t="shared" ca="1" si="97"/>
        <v>0</v>
      </c>
      <c r="M141" s="74">
        <f t="shared" ca="1" si="98"/>
        <v>0</v>
      </c>
      <c r="N141" s="72"/>
      <c r="P141" s="187" t="str">
        <f t="shared" si="113"/>
        <v>10078C</v>
      </c>
      <c r="Q141" s="191" t="s">
        <v>600</v>
      </c>
      <c r="R141" s="188" t="str">
        <f t="shared" si="61"/>
        <v>Manager IT Service Desk</v>
      </c>
      <c r="S141" s="189" t="str">
        <f t="shared" ref="S141:S176" si="114">C141</f>
        <v>10</v>
      </c>
      <c r="T141" s="186" cm="1">
        <f t="array" aca="1" ref="T141" ca="1">ROUND(IF($Q141="Y",VLOOKUP($P141, INDIRECT($Q$3),T$8,0)*INDIRECT($P$2),VLOOKUP($P141, INDIRECT($Q$3),T$8,0)),IF($E141="E",0,3))</f>
        <v>99868</v>
      </c>
      <c r="U141" s="186" cm="1">
        <f t="array" aca="1" ref="U141" ca="1">ROUND(IF($Q141="Y",VLOOKUP($P141, INDIRECT($Q$3),U$8,0)*INDIRECT($P$2),VLOOKUP($P141, INDIRECT($Q$3),U$8,0)),IF($E141="E",0,3))</f>
        <v>103863</v>
      </c>
      <c r="V141" s="186" cm="1">
        <f t="array" aca="1" ref="V141" ca="1">ROUND(IF($Q141="Y",VLOOKUP($P141, INDIRECT($Q$3),V$8,0)*INDIRECT($P$2),VLOOKUP($P141, INDIRECT($Q$3),V$8,0)),IF($E141="E",0,3))</f>
        <v>108016</v>
      </c>
      <c r="W141" s="186" cm="1">
        <f t="array" aca="1" ref="W141" ca="1">ROUND(IF($Q141="Y",VLOOKUP($P141, INDIRECT($Q$3),W$8,0)*INDIRECT($P$2),VLOOKUP($P141, INDIRECT($Q$3),W$8,0)),IF($E141="E",0,3))</f>
        <v>112336</v>
      </c>
      <c r="X141" s="186" cm="1">
        <f t="array" aca="1" ref="X141" ca="1">ROUND(IF($Q141="Y",VLOOKUP($P141, INDIRECT($Q$3),X$8,0)*INDIRECT($P$2),VLOOKUP($P141, INDIRECT($Q$3),X$8,0)),IF($E141="E",0,3))</f>
        <v>116832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07"/>
        <v>10078C</v>
      </c>
      <c r="AC141" s="130" t="str">
        <f t="shared" si="62"/>
        <v>Manager IT Service Desk</v>
      </c>
      <c r="AD141" s="284" t="str">
        <f t="shared" si="63"/>
        <v>10</v>
      </c>
      <c r="AE141" s="282">
        <f t="shared" ca="1" si="100"/>
        <v>48.013999999999996</v>
      </c>
      <c r="AF141" s="282">
        <f t="shared" ca="1" si="101"/>
        <v>49.934999999999995</v>
      </c>
      <c r="AG141" s="282">
        <f t="shared" ca="1" si="102"/>
        <v>51.930999999999997</v>
      </c>
      <c r="AH141" s="282">
        <f t="shared" ca="1" si="103"/>
        <v>54.007999999999996</v>
      </c>
      <c r="AI141" s="282">
        <f t="shared" ca="1" si="104"/>
        <v>56.169999999999995</v>
      </c>
      <c r="AJ141" s="282" t="str">
        <f t="shared" ca="1" si="105"/>
        <v/>
      </c>
      <c r="AK141" s="282" t="str">
        <f t="shared" ca="1" si="106"/>
        <v/>
      </c>
    </row>
    <row r="142" spans="1:37" x14ac:dyDescent="0.3">
      <c r="A142" s="75" t="s">
        <v>48</v>
      </c>
      <c r="B142" s="75">
        <v>10</v>
      </c>
      <c r="C142" s="70" t="s">
        <v>70</v>
      </c>
      <c r="D142" s="75">
        <v>473</v>
      </c>
      <c r="E142" s="75" t="s">
        <v>17</v>
      </c>
      <c r="F142" s="73" t="s">
        <v>479</v>
      </c>
      <c r="G142" s="74">
        <f t="shared" ca="1" si="108"/>
        <v>88597</v>
      </c>
      <c r="H142" s="74">
        <f t="shared" ca="1" si="109"/>
        <v>93007</v>
      </c>
      <c r="I142" s="74">
        <f t="shared" ca="1" si="110"/>
        <v>97670</v>
      </c>
      <c r="J142" s="74">
        <f t="shared" ca="1" si="111"/>
        <v>103985</v>
      </c>
      <c r="K142" s="74">
        <f t="shared" ca="1" si="112"/>
        <v>106894</v>
      </c>
      <c r="L142" s="74">
        <f t="shared" ca="1" si="97"/>
        <v>109891</v>
      </c>
      <c r="M142" s="74">
        <f t="shared" ca="1" si="98"/>
        <v>113023</v>
      </c>
      <c r="N142" s="72"/>
      <c r="P142" s="187" t="str">
        <f t="shared" si="113"/>
        <v>01680C</v>
      </c>
      <c r="Q142" s="191" t="s">
        <v>600</v>
      </c>
      <c r="R142" s="188" t="str">
        <f t="shared" si="61"/>
        <v>Manager Legislative Support Services</v>
      </c>
      <c r="S142" s="189" t="str">
        <f t="shared" si="114"/>
        <v>34M</v>
      </c>
      <c r="T142" s="186" cm="1">
        <f t="array" aca="1" ref="T142" ca="1">ROUND(IF($Q142="Y",VLOOKUP($P142, INDIRECT($Q$3),T$8,0)*INDIRECT($P$2),VLOOKUP($P142, INDIRECT($Q$3),T$8,0)),IF($E142="E",0,3))</f>
        <v>88597</v>
      </c>
      <c r="U142" s="186" cm="1">
        <f t="array" aca="1" ref="U142" ca="1">ROUND(IF($Q142="Y",VLOOKUP($P142, INDIRECT($Q$3),U$8,0)*INDIRECT($P$2),VLOOKUP($P142, INDIRECT($Q$3),U$8,0)),IF($E142="E",0,3))</f>
        <v>93007</v>
      </c>
      <c r="V142" s="186" cm="1">
        <f t="array" aca="1" ref="V142" ca="1">ROUND(IF($Q142="Y",VLOOKUP($P142, INDIRECT($Q$3),V$8,0)*INDIRECT($P$2),VLOOKUP($P142, INDIRECT($Q$3),V$8,0)),IF($E142="E",0,3))</f>
        <v>97670</v>
      </c>
      <c r="W142" s="186" cm="1">
        <f t="array" aca="1" ref="W142" ca="1">ROUND(IF($Q142="Y",VLOOKUP($P142, INDIRECT($Q$3),W$8,0)*INDIRECT($P$2),VLOOKUP($P142, INDIRECT($Q$3),W$8,0)),IF($E142="E",0,3))</f>
        <v>103985</v>
      </c>
      <c r="X142" s="186" cm="1">
        <f t="array" aca="1" ref="X142" ca="1">ROUND(IF($Q142="Y",VLOOKUP($P142, INDIRECT($Q$3),X$8,0)*INDIRECT($P$2),VLOOKUP($P142, INDIRECT($Q$3),X$8,0)),IF($E142="E",0,3))</f>
        <v>106894</v>
      </c>
      <c r="Y142" s="186" cm="1">
        <f t="array" aca="1" ref="Y142" ca="1">ROUND(IF($Q142="Y",VLOOKUP($P142, INDIRECT($Q$3),Y$8,0)*INDIRECT($P$2),VLOOKUP($P142, INDIRECT($Q$3),Y$8,0)),IF($E142="E",0,3))</f>
        <v>109891</v>
      </c>
      <c r="Z142" s="186" cm="1">
        <f t="array" aca="1" ref="Z142" ca="1">ROUND(IF($Q142="Y",VLOOKUP($P142, INDIRECT($Q$3),Z$8,0)*INDIRECT($P$2),VLOOKUP($P142, INDIRECT($Q$3),Z$8,0)),IF($E142="E",0,3))</f>
        <v>113023</v>
      </c>
      <c r="AA142" s="186"/>
      <c r="AB142" s="282" t="str">
        <f t="shared" si="107"/>
        <v>01680C</v>
      </c>
      <c r="AC142" s="130" t="str">
        <f t="shared" si="62"/>
        <v>Manager Legislative Support Services</v>
      </c>
      <c r="AD142" s="284" t="str">
        <f t="shared" si="63"/>
        <v>34M</v>
      </c>
      <c r="AE142" s="282">
        <f t="shared" ca="1" si="100"/>
        <v>42.594999999999999</v>
      </c>
      <c r="AF142" s="282">
        <f t="shared" ca="1" si="101"/>
        <v>44.714999999999996</v>
      </c>
      <c r="AG142" s="282">
        <f t="shared" ca="1" si="102"/>
        <v>46.957000000000001</v>
      </c>
      <c r="AH142" s="282">
        <f t="shared" ca="1" si="103"/>
        <v>49.992999999999995</v>
      </c>
      <c r="AI142" s="282">
        <f t="shared" ca="1" si="104"/>
        <v>51.391999999999996</v>
      </c>
      <c r="AJ142" s="282">
        <f t="shared" ca="1" si="105"/>
        <v>52.832999999999998</v>
      </c>
      <c r="AK142" s="282">
        <f t="shared" ca="1" si="106"/>
        <v>54.338000000000001</v>
      </c>
    </row>
    <row r="143" spans="1:37" x14ac:dyDescent="0.3">
      <c r="A143" s="75" t="s">
        <v>1164</v>
      </c>
      <c r="B143" s="75">
        <v>11</v>
      </c>
      <c r="C143" s="70" t="s">
        <v>888</v>
      </c>
      <c r="D143" s="75">
        <v>533</v>
      </c>
      <c r="E143" s="75" t="s">
        <v>17</v>
      </c>
      <c r="F143" s="73" t="s">
        <v>1163</v>
      </c>
      <c r="G143" s="74">
        <v>106503</v>
      </c>
      <c r="H143" s="74">
        <v>110767</v>
      </c>
      <c r="I143" s="74">
        <v>115203</v>
      </c>
      <c r="J143" s="74">
        <v>119816</v>
      </c>
      <c r="K143" s="74">
        <v>124614</v>
      </c>
      <c r="L143" s="74"/>
      <c r="M143" s="74"/>
      <c r="N143" s="72"/>
      <c r="P143" s="187" t="str">
        <f t="shared" si="113"/>
        <v>53111C</v>
      </c>
      <c r="R143" s="188" t="str">
        <f t="shared" si="61"/>
        <v>Manager Media Relations</v>
      </c>
      <c r="S143" s="189" t="str">
        <f t="shared" si="114"/>
        <v>116</v>
      </c>
      <c r="T143" s="186">
        <v>106503</v>
      </c>
      <c r="U143" s="186">
        <v>110767</v>
      </c>
      <c r="V143" s="186">
        <v>115203</v>
      </c>
      <c r="W143" s="186">
        <v>119816</v>
      </c>
      <c r="X143" s="186">
        <v>124614</v>
      </c>
      <c r="AA143" s="186"/>
      <c r="AB143" s="282" t="str">
        <f t="shared" si="107"/>
        <v>53111C</v>
      </c>
      <c r="AC143" s="130" t="str">
        <f t="shared" si="62"/>
        <v>Manager Media Relations</v>
      </c>
      <c r="AD143" s="284" t="str">
        <f t="shared" si="63"/>
        <v>116</v>
      </c>
      <c r="AE143" s="282">
        <f t="shared" si="100"/>
        <v>51.204000000000001</v>
      </c>
      <c r="AF143" s="282">
        <f t="shared" si="101"/>
        <v>53.253999999999998</v>
      </c>
      <c r="AG143" s="282">
        <f t="shared" si="102"/>
        <v>55.387</v>
      </c>
      <c r="AH143" s="282">
        <f t="shared" si="103"/>
        <v>57.603999999999999</v>
      </c>
      <c r="AI143" s="282">
        <f t="shared" si="104"/>
        <v>59.910999999999994</v>
      </c>
      <c r="AJ143" s="282"/>
      <c r="AK143" s="282"/>
    </row>
    <row r="144" spans="1:37" x14ac:dyDescent="0.3">
      <c r="A144" s="75" t="s">
        <v>166</v>
      </c>
      <c r="B144" s="75">
        <v>13</v>
      </c>
      <c r="C144" s="70" t="s">
        <v>76</v>
      </c>
      <c r="D144" s="75">
        <v>588</v>
      </c>
      <c r="E144" s="75" t="s">
        <v>17</v>
      </c>
      <c r="F144" s="73" t="s">
        <v>389</v>
      </c>
      <c r="G144" s="74">
        <f t="shared" ca="1" si="108"/>
        <v>118725</v>
      </c>
      <c r="H144" s="74">
        <f t="shared" ca="1" si="109"/>
        <v>123472</v>
      </c>
      <c r="I144" s="74">
        <f t="shared" ca="1" si="110"/>
        <v>128412</v>
      </c>
      <c r="J144" s="74">
        <f t="shared" ca="1" si="111"/>
        <v>133548</v>
      </c>
      <c r="K144" s="74">
        <f t="shared" ca="1" si="112"/>
        <v>138891</v>
      </c>
      <c r="L144" s="74">
        <f t="shared" ca="1" si="97"/>
        <v>0</v>
      </c>
      <c r="M144" s="74">
        <f t="shared" ca="1" si="98"/>
        <v>0</v>
      </c>
      <c r="N144" s="72"/>
      <c r="P144" s="187" t="str">
        <f t="shared" si="113"/>
        <v>06830C</v>
      </c>
      <c r="Q144" s="191" t="s">
        <v>600</v>
      </c>
      <c r="R144" s="188" t="str">
        <f t="shared" si="61"/>
        <v>Manager MPLS Development Review</v>
      </c>
      <c r="S144" s="189" t="str">
        <f t="shared" si="114"/>
        <v>63</v>
      </c>
      <c r="T144" s="186" cm="1">
        <f t="array" aca="1" ref="T144" ca="1">ROUND(IF($Q144="Y",VLOOKUP($P144, INDIRECT($Q$3),T$8,0)*INDIRECT($P$2),VLOOKUP($P144, INDIRECT($Q$3),T$8,0)),IF($E144="E",0,3))</f>
        <v>118725</v>
      </c>
      <c r="U144" s="186" cm="1">
        <f t="array" aca="1" ref="U144" ca="1">ROUND(IF($Q144="Y",VLOOKUP($P144, INDIRECT($Q$3),U$8,0)*INDIRECT($P$2),VLOOKUP($P144, INDIRECT($Q$3),U$8,0)),IF($E144="E",0,3))</f>
        <v>123472</v>
      </c>
      <c r="V144" s="186" cm="1">
        <f t="array" aca="1" ref="V144" ca="1">ROUND(IF($Q144="Y",VLOOKUP($P144, INDIRECT($Q$3),V$8,0)*INDIRECT($P$2),VLOOKUP($P144, INDIRECT($Q$3),V$8,0)),IF($E144="E",0,3))</f>
        <v>128412</v>
      </c>
      <c r="W144" s="186" cm="1">
        <f t="array" aca="1" ref="W144" ca="1">ROUND(IF($Q144="Y",VLOOKUP($P144, INDIRECT($Q$3),W$8,0)*INDIRECT($P$2),VLOOKUP($P144, INDIRECT($Q$3),W$8,0)),IF($E144="E",0,3))</f>
        <v>133548</v>
      </c>
      <c r="X144" s="186" cm="1">
        <f t="array" aca="1" ref="X144" ca="1">ROUND(IF($Q144="Y",VLOOKUP($P144, INDIRECT($Q$3),X$8,0)*INDIRECT($P$2),VLOOKUP($P144, INDIRECT($Q$3),X$8,0)),IF($E144="E",0,3))</f>
        <v>138891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07"/>
        <v>06830C</v>
      </c>
      <c r="AC144" s="130" t="str">
        <f t="shared" si="62"/>
        <v>Manager MPLS Development Review</v>
      </c>
      <c r="AD144" s="284" t="str">
        <f t="shared" si="63"/>
        <v>63</v>
      </c>
      <c r="AE144" s="282">
        <f t="shared" ref="AE144:AE168" ca="1" si="115">IF(T144=0,"",IF($E144="E",ROUNDUP(T144/2080,3),T144))</f>
        <v>57.08</v>
      </c>
      <c r="AF144" s="282">
        <f t="shared" ref="AF144:AF168" ca="1" si="116">IF(U144=0,"",IF($E144="E",ROUNDUP(U144/2080,3),U144))</f>
        <v>59.361999999999995</v>
      </c>
      <c r="AG144" s="282">
        <f t="shared" ref="AG144:AG168" ca="1" si="117">IF(V144=0,"",IF($E144="E",ROUNDUP(V144/2080,3),V144))</f>
        <v>61.736999999999995</v>
      </c>
      <c r="AH144" s="282">
        <f t="shared" ref="AH144:AH168" ca="1" si="118">IF(W144=0,"",IF($E144="E",ROUNDUP(W144/2080,3),W144))</f>
        <v>64.206000000000003</v>
      </c>
      <c r="AI144" s="282">
        <f t="shared" ref="AI144:AI168" ca="1" si="119">IF(X144=0,"",IF($E144="E",ROUNDUP(X144/2080,3),X144))</f>
        <v>66.775000000000006</v>
      </c>
      <c r="AJ144" s="282" t="str">
        <f t="shared" ca="1" si="105"/>
        <v/>
      </c>
      <c r="AK144" s="282" t="str">
        <f t="shared" ca="1" si="106"/>
        <v/>
      </c>
    </row>
    <row r="145" spans="1:37" x14ac:dyDescent="0.3">
      <c r="A145" s="75" t="s">
        <v>157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974</v>
      </c>
      <c r="G145" s="74">
        <f t="shared" ca="1" si="108"/>
        <v>88597</v>
      </c>
      <c r="H145" s="74">
        <f t="shared" ca="1" si="109"/>
        <v>93007</v>
      </c>
      <c r="I145" s="74">
        <f t="shared" ca="1" si="110"/>
        <v>97670</v>
      </c>
      <c r="J145" s="74">
        <f t="shared" ca="1" si="111"/>
        <v>103985</v>
      </c>
      <c r="K145" s="74">
        <f t="shared" ca="1" si="112"/>
        <v>106894</v>
      </c>
      <c r="L145" s="74">
        <f t="shared" ca="1" si="97"/>
        <v>109891</v>
      </c>
      <c r="M145" s="74">
        <f t="shared" ca="1" si="98"/>
        <v>113023</v>
      </c>
      <c r="N145" s="72"/>
      <c r="P145" s="187" t="str">
        <f t="shared" si="113"/>
        <v>07022C</v>
      </c>
      <c r="Q145" s="186" t="s">
        <v>600</v>
      </c>
      <c r="R145" s="188" t="str">
        <f t="shared" si="61"/>
        <v>Manager Multimedia Services</v>
      </c>
      <c r="S145" s="189" t="str">
        <f t="shared" si="114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107"/>
        <v>07022C</v>
      </c>
      <c r="AC145" s="130" t="str">
        <f t="shared" si="62"/>
        <v>Manager Multimedia Services</v>
      </c>
      <c r="AD145" s="284" t="str">
        <f t="shared" si="63"/>
        <v>34M</v>
      </c>
      <c r="AE145" s="282">
        <f t="shared" ca="1" si="115"/>
        <v>42.594999999999999</v>
      </c>
      <c r="AF145" s="282">
        <f t="shared" ca="1" si="116"/>
        <v>44.714999999999996</v>
      </c>
      <c r="AG145" s="282">
        <f t="shared" ca="1" si="117"/>
        <v>46.957000000000001</v>
      </c>
      <c r="AH145" s="282">
        <f t="shared" ca="1" si="118"/>
        <v>49.992999999999995</v>
      </c>
      <c r="AI145" s="282">
        <f t="shared" ca="1" si="119"/>
        <v>51.391999999999996</v>
      </c>
      <c r="AJ145" s="282">
        <f t="shared" ca="1" si="105"/>
        <v>52.832999999999998</v>
      </c>
      <c r="AK145" s="282">
        <f t="shared" ca="1" si="106"/>
        <v>54.338000000000001</v>
      </c>
    </row>
    <row r="146" spans="1:37" x14ac:dyDescent="0.3">
      <c r="A146" s="75" t="s">
        <v>139</v>
      </c>
      <c r="B146" s="75">
        <v>10</v>
      </c>
      <c r="C146" s="70" t="s">
        <v>18</v>
      </c>
      <c r="D146" s="75">
        <v>490</v>
      </c>
      <c r="E146" s="75" t="s">
        <v>17</v>
      </c>
      <c r="F146" s="73" t="s">
        <v>140</v>
      </c>
      <c r="G146" s="74">
        <f t="shared" ca="1" si="108"/>
        <v>92160</v>
      </c>
      <c r="H146" s="74">
        <f t="shared" ca="1" si="109"/>
        <v>97009</v>
      </c>
      <c r="I146" s="74">
        <f t="shared" ca="1" si="110"/>
        <v>102114</v>
      </c>
      <c r="J146" s="74">
        <f t="shared" ca="1" si="111"/>
        <v>107490</v>
      </c>
      <c r="K146" s="74">
        <f t="shared" ca="1" si="112"/>
        <v>110496</v>
      </c>
      <c r="L146" s="74">
        <f t="shared" ca="1" si="97"/>
        <v>113594</v>
      </c>
      <c r="M146" s="74">
        <f t="shared" ca="1" si="98"/>
        <v>116832</v>
      </c>
      <c r="N146" s="72"/>
      <c r="P146" s="187" t="str">
        <f t="shared" si="113"/>
        <v>06839C</v>
      </c>
      <c r="Q146" s="191" t="s">
        <v>600</v>
      </c>
      <c r="R146" s="188" t="str">
        <f t="shared" si="61"/>
        <v>Manager Neighborhood Support</v>
      </c>
      <c r="S146" s="189" t="str">
        <f t="shared" si="114"/>
        <v>83</v>
      </c>
      <c r="T146" s="186" cm="1">
        <f t="array" aca="1" ref="T146" ca="1">ROUND(IF($Q146="Y",VLOOKUP($P146, INDIRECT($Q$3),T$8,0)*INDIRECT($P$2),VLOOKUP($P146, INDIRECT($Q$3),T$8,0)),IF($E146="E",0,3))</f>
        <v>92160</v>
      </c>
      <c r="U146" s="186" cm="1">
        <f t="array" aca="1" ref="U146" ca="1">ROUND(IF($Q146="Y",VLOOKUP($P146, INDIRECT($Q$3),U$8,0)*INDIRECT($P$2),VLOOKUP($P146, INDIRECT($Q$3),U$8,0)),IF($E146="E",0,3))</f>
        <v>97009</v>
      </c>
      <c r="V146" s="186" cm="1">
        <f t="array" aca="1" ref="V146" ca="1">ROUND(IF($Q146="Y",VLOOKUP($P146, INDIRECT($Q$3),V$8,0)*INDIRECT($P$2),VLOOKUP($P146, INDIRECT($Q$3),V$8,0)),IF($E146="E",0,3))</f>
        <v>102114</v>
      </c>
      <c r="W146" s="186" cm="1">
        <f t="array" aca="1" ref="W146" ca="1">ROUND(IF($Q146="Y",VLOOKUP($P146, INDIRECT($Q$3),W$8,0)*INDIRECT($P$2),VLOOKUP($P146, INDIRECT($Q$3),W$8,0)),IF($E146="E",0,3))</f>
        <v>107490</v>
      </c>
      <c r="X146" s="186" cm="1">
        <f t="array" aca="1" ref="X146" ca="1">ROUND(IF($Q146="Y",VLOOKUP($P146, INDIRECT($Q$3),X$8,0)*INDIRECT($P$2),VLOOKUP($P146, INDIRECT($Q$3),X$8,0)),IF($E146="E",0,3))</f>
        <v>110496</v>
      </c>
      <c r="Y146" s="186" cm="1">
        <f t="array" aca="1" ref="Y146" ca="1">ROUND(IF($Q146="Y",VLOOKUP($P146, INDIRECT($Q$3),Y$8,0)*INDIRECT($P$2),VLOOKUP($P146, INDIRECT($Q$3),Y$8,0)),IF($E146="E",0,3))</f>
        <v>113594</v>
      </c>
      <c r="Z146" s="186" cm="1">
        <f t="array" aca="1" ref="Z146" ca="1">ROUND(IF($Q146="Y",VLOOKUP($P146, INDIRECT($Q$3),Z$8,0)*INDIRECT($P$2),VLOOKUP($P146, INDIRECT($Q$3),Z$8,0)),IF($E146="E",0,3))</f>
        <v>116832</v>
      </c>
      <c r="AA146" s="186"/>
      <c r="AB146" s="282" t="str">
        <f t="shared" si="107"/>
        <v>06839C</v>
      </c>
      <c r="AC146" s="130" t="str">
        <f t="shared" si="62"/>
        <v>Manager Neighborhood Support</v>
      </c>
      <c r="AD146" s="284" t="str">
        <f t="shared" si="63"/>
        <v>83</v>
      </c>
      <c r="AE146" s="282">
        <f t="shared" ca="1" si="115"/>
        <v>44.308</v>
      </c>
      <c r="AF146" s="282">
        <f t="shared" ca="1" si="116"/>
        <v>46.638999999999996</v>
      </c>
      <c r="AG146" s="282">
        <f t="shared" ca="1" si="117"/>
        <v>49.094000000000001</v>
      </c>
      <c r="AH146" s="282">
        <f t="shared" ca="1" si="118"/>
        <v>51.677999999999997</v>
      </c>
      <c r="AI146" s="282">
        <f t="shared" ca="1" si="119"/>
        <v>53.123999999999995</v>
      </c>
      <c r="AJ146" s="282">
        <f t="shared" ca="1" si="105"/>
        <v>54.613</v>
      </c>
      <c r="AK146" s="282">
        <f t="shared" ca="1" si="106"/>
        <v>56.169999999999995</v>
      </c>
    </row>
    <row r="147" spans="1:37" x14ac:dyDescent="0.3">
      <c r="A147" s="75" t="s">
        <v>167</v>
      </c>
      <c r="B147" s="75">
        <v>11</v>
      </c>
      <c r="C147" s="70" t="s">
        <v>65</v>
      </c>
      <c r="D147" s="75">
        <v>505</v>
      </c>
      <c r="E147" s="75" t="s">
        <v>17</v>
      </c>
      <c r="F147" s="73" t="s">
        <v>391</v>
      </c>
      <c r="G147" s="74">
        <f t="shared" ca="1" si="108"/>
        <v>95950</v>
      </c>
      <c r="H147" s="74">
        <f t="shared" ca="1" si="109"/>
        <v>101002</v>
      </c>
      <c r="I147" s="74">
        <f t="shared" ca="1" si="110"/>
        <v>106315</v>
      </c>
      <c r="J147" s="74">
        <f t="shared" ca="1" si="111"/>
        <v>113545</v>
      </c>
      <c r="K147" s="74">
        <f t="shared" ca="1" si="112"/>
        <v>116726</v>
      </c>
      <c r="L147" s="74">
        <f t="shared" ca="1" si="97"/>
        <v>119996</v>
      </c>
      <c r="M147" s="74">
        <f t="shared" ca="1" si="98"/>
        <v>123415</v>
      </c>
      <c r="N147" s="72"/>
      <c r="P147" s="187" t="str">
        <f t="shared" si="113"/>
        <v>52620C</v>
      </c>
      <c r="Q147" s="191" t="s">
        <v>600</v>
      </c>
      <c r="R147" s="188" t="str">
        <f t="shared" si="61"/>
        <v>Manager NRP &amp; Citizen Participation</v>
      </c>
      <c r="S147" s="189" t="str">
        <f t="shared" si="114"/>
        <v>41C</v>
      </c>
      <c r="T147" s="186" cm="1">
        <f t="array" aca="1" ref="T147" ca="1">ROUND(IF($Q147="Y",VLOOKUP($P147, INDIRECT($Q$3),T$8,0)*INDIRECT($P$2),VLOOKUP($P147, INDIRECT($Q$3),T$8,0)),IF($E147="E",0,3))</f>
        <v>95950</v>
      </c>
      <c r="U147" s="186" cm="1">
        <f t="array" aca="1" ref="U147" ca="1">ROUND(IF($Q147="Y",VLOOKUP($P147, INDIRECT($Q$3),U$8,0)*INDIRECT($P$2),VLOOKUP($P147, INDIRECT($Q$3),U$8,0)),IF($E147="E",0,3))</f>
        <v>101002</v>
      </c>
      <c r="V147" s="186" cm="1">
        <f t="array" aca="1" ref="V147" ca="1">ROUND(IF($Q147="Y",VLOOKUP($P147, INDIRECT($Q$3),V$8,0)*INDIRECT($P$2),VLOOKUP($P147, INDIRECT($Q$3),V$8,0)),IF($E147="E",0,3))</f>
        <v>106315</v>
      </c>
      <c r="W147" s="186" cm="1">
        <f t="array" aca="1" ref="W147" ca="1">ROUND(IF($Q147="Y",VLOOKUP($P147, INDIRECT($Q$3),W$8,0)*INDIRECT($P$2),VLOOKUP($P147, INDIRECT($Q$3),W$8,0)),IF($E147="E",0,3))</f>
        <v>113545</v>
      </c>
      <c r="X147" s="186" cm="1">
        <f t="array" aca="1" ref="X147" ca="1">ROUND(IF($Q147="Y",VLOOKUP($P147, INDIRECT($Q$3),X$8,0)*INDIRECT($P$2),VLOOKUP($P147, INDIRECT($Q$3),X$8,0)),IF($E147="E",0,3))</f>
        <v>116726</v>
      </c>
      <c r="Y147" s="186" cm="1">
        <f t="array" aca="1" ref="Y147" ca="1">ROUND(IF($Q147="Y",VLOOKUP($P147, INDIRECT($Q$3),Y$8,0)*INDIRECT($P$2),VLOOKUP($P147, INDIRECT($Q$3),Y$8,0)),IF($E147="E",0,3))</f>
        <v>119996</v>
      </c>
      <c r="Z147" s="186" cm="1">
        <f t="array" aca="1" ref="Z147" ca="1">ROUND(IF($Q147="Y",VLOOKUP($P147, INDIRECT($Q$3),Z$8,0)*INDIRECT($P$2),VLOOKUP($P147, INDIRECT($Q$3),Z$8,0)),IF($E147="E",0,3))</f>
        <v>123415</v>
      </c>
      <c r="AA147" s="186"/>
      <c r="AB147" s="282" t="str">
        <f t="shared" si="107"/>
        <v>52620C</v>
      </c>
      <c r="AC147" s="130" t="str">
        <f t="shared" si="62"/>
        <v>Manager NRP &amp; Citizen Participation</v>
      </c>
      <c r="AD147" s="284" t="str">
        <f t="shared" si="63"/>
        <v>41C</v>
      </c>
      <c r="AE147" s="282">
        <f t="shared" ca="1" si="115"/>
        <v>46.129999999999995</v>
      </c>
      <c r="AF147" s="282">
        <f t="shared" ca="1" si="116"/>
        <v>48.558999999999997</v>
      </c>
      <c r="AG147" s="282">
        <f t="shared" ca="1" si="117"/>
        <v>51.113</v>
      </c>
      <c r="AH147" s="282">
        <f t="shared" ca="1" si="118"/>
        <v>54.588999999999999</v>
      </c>
      <c r="AI147" s="282">
        <f t="shared" ca="1" si="119"/>
        <v>56.119</v>
      </c>
      <c r="AJ147" s="282">
        <f t="shared" ca="1" si="105"/>
        <v>57.690999999999995</v>
      </c>
      <c r="AK147" s="282">
        <f t="shared" ca="1" si="106"/>
        <v>59.335000000000001</v>
      </c>
    </row>
    <row r="148" spans="1:37" x14ac:dyDescent="0.3">
      <c r="A148" s="75" t="s">
        <v>141</v>
      </c>
      <c r="B148" s="75">
        <v>10</v>
      </c>
      <c r="C148" s="70" t="s">
        <v>162</v>
      </c>
      <c r="D148" s="75">
        <v>493</v>
      </c>
      <c r="E148" s="75" t="s">
        <v>17</v>
      </c>
      <c r="F148" s="73" t="s">
        <v>392</v>
      </c>
      <c r="G148" s="74">
        <f t="shared" ca="1" si="108"/>
        <v>99868</v>
      </c>
      <c r="H148" s="74">
        <f t="shared" ca="1" si="109"/>
        <v>103863</v>
      </c>
      <c r="I148" s="74">
        <f t="shared" ca="1" si="110"/>
        <v>108016</v>
      </c>
      <c r="J148" s="74">
        <f t="shared" ca="1" si="111"/>
        <v>112336</v>
      </c>
      <c r="K148" s="74">
        <f t="shared" ca="1" si="112"/>
        <v>116832</v>
      </c>
      <c r="L148" s="74">
        <f t="shared" ca="1" si="97"/>
        <v>0</v>
      </c>
      <c r="M148" s="74">
        <f t="shared" ca="1" si="98"/>
        <v>0</v>
      </c>
      <c r="N148" s="72"/>
      <c r="P148" s="187" t="str">
        <f t="shared" si="113"/>
        <v>06856C</v>
      </c>
      <c r="Q148" s="191" t="s">
        <v>600</v>
      </c>
      <c r="R148" s="188" t="str">
        <f t="shared" si="61"/>
        <v>Manager Payroll</v>
      </c>
      <c r="S148" s="189" t="str">
        <f t="shared" si="114"/>
        <v>10</v>
      </c>
      <c r="T148" s="186" cm="1">
        <f t="array" aca="1" ref="T148" ca="1">ROUND(IF($Q148="Y",VLOOKUP($P148, INDIRECT($Q$3),T$8,0)*INDIRECT($P$2),VLOOKUP($P148, INDIRECT($Q$3),T$8,0)),IF($E148="E",0,3))</f>
        <v>99868</v>
      </c>
      <c r="U148" s="186" cm="1">
        <f t="array" aca="1" ref="U148" ca="1">ROUND(IF($Q148="Y",VLOOKUP($P148, INDIRECT($Q$3),U$8,0)*INDIRECT($P$2),VLOOKUP($P148, INDIRECT($Q$3),U$8,0)),IF($E148="E",0,3))</f>
        <v>103863</v>
      </c>
      <c r="V148" s="186" cm="1">
        <f t="array" aca="1" ref="V148" ca="1">ROUND(IF($Q148="Y",VLOOKUP($P148, INDIRECT($Q$3),V$8,0)*INDIRECT($P$2),VLOOKUP($P148, INDIRECT($Q$3),V$8,0)),IF($E148="E",0,3))</f>
        <v>108016</v>
      </c>
      <c r="W148" s="186" cm="1">
        <f t="array" aca="1" ref="W148" ca="1">ROUND(IF($Q148="Y",VLOOKUP($P148, INDIRECT($Q$3),W$8,0)*INDIRECT($P$2),VLOOKUP($P148, INDIRECT($Q$3),W$8,0)),IF($E148="E",0,3))</f>
        <v>112336</v>
      </c>
      <c r="X148" s="186" cm="1">
        <f t="array" aca="1" ref="X148" ca="1">ROUND(IF($Q148="Y",VLOOKUP($P148, INDIRECT($Q$3),X$8,0)*INDIRECT($P$2),VLOOKUP($P148, INDIRECT($Q$3),X$8,0)),IF($E148="E",0,3))</f>
        <v>116832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7"/>
        <v>06856C</v>
      </c>
      <c r="AC148" s="130" t="str">
        <f t="shared" si="62"/>
        <v>Manager Payroll</v>
      </c>
      <c r="AD148" s="284" t="str">
        <f t="shared" si="63"/>
        <v>10</v>
      </c>
      <c r="AE148" s="282">
        <f t="shared" ca="1" si="115"/>
        <v>48.013999999999996</v>
      </c>
      <c r="AF148" s="282">
        <f t="shared" ca="1" si="116"/>
        <v>49.934999999999995</v>
      </c>
      <c r="AG148" s="282">
        <f t="shared" ca="1" si="117"/>
        <v>51.930999999999997</v>
      </c>
      <c r="AH148" s="282">
        <f t="shared" ca="1" si="118"/>
        <v>54.007999999999996</v>
      </c>
      <c r="AI148" s="282">
        <f t="shared" ca="1" si="119"/>
        <v>56.169999999999995</v>
      </c>
      <c r="AJ148" s="282" t="str">
        <f t="shared" ca="1" si="105"/>
        <v/>
      </c>
      <c r="AK148" s="282" t="str">
        <f t="shared" ca="1" si="106"/>
        <v/>
      </c>
    </row>
    <row r="149" spans="1:37" x14ac:dyDescent="0.3">
      <c r="A149" s="75" t="s">
        <v>168</v>
      </c>
      <c r="B149" s="75">
        <v>11</v>
      </c>
      <c r="C149" s="70" t="s">
        <v>65</v>
      </c>
      <c r="D149" s="75">
        <v>510</v>
      </c>
      <c r="E149" s="75" t="s">
        <v>17</v>
      </c>
      <c r="F149" s="73" t="s">
        <v>393</v>
      </c>
      <c r="G149" s="74">
        <f t="shared" ca="1" si="108"/>
        <v>95950</v>
      </c>
      <c r="H149" s="74">
        <f t="shared" ca="1" si="109"/>
        <v>101002</v>
      </c>
      <c r="I149" s="74">
        <f t="shared" ca="1" si="110"/>
        <v>106315</v>
      </c>
      <c r="J149" s="74">
        <f t="shared" ca="1" si="111"/>
        <v>113545</v>
      </c>
      <c r="K149" s="74">
        <f t="shared" ca="1" si="112"/>
        <v>116726</v>
      </c>
      <c r="L149" s="74">
        <f t="shared" ca="1" si="97"/>
        <v>119996</v>
      </c>
      <c r="M149" s="74">
        <f t="shared" ca="1" si="98"/>
        <v>123415</v>
      </c>
      <c r="N149" s="72"/>
      <c r="P149" s="187" t="str">
        <f t="shared" si="113"/>
        <v>06846C</v>
      </c>
      <c r="Q149" s="191" t="s">
        <v>600</v>
      </c>
      <c r="R149" s="188" t="str">
        <f t="shared" si="61"/>
        <v>Manager Personel, Finance Technology &amp; Administration</v>
      </c>
      <c r="S149" s="189" t="str">
        <f t="shared" si="114"/>
        <v>41C</v>
      </c>
      <c r="T149" s="186" cm="1">
        <f t="array" aca="1" ref="T149" ca="1">ROUND(IF($Q149="Y",VLOOKUP($P149, INDIRECT($Q$3),T$8,0)*INDIRECT($P$2),VLOOKUP($P149, INDIRECT($Q$3),T$8,0)),IF($E149="E",0,3))</f>
        <v>95950</v>
      </c>
      <c r="U149" s="186" cm="1">
        <f t="array" aca="1" ref="U149" ca="1">ROUND(IF($Q149="Y",VLOOKUP($P149, INDIRECT($Q$3),U$8,0)*INDIRECT($P$2),VLOOKUP($P149, INDIRECT($Q$3),U$8,0)),IF($E149="E",0,3))</f>
        <v>101002</v>
      </c>
      <c r="V149" s="186" cm="1">
        <f t="array" aca="1" ref="V149" ca="1">ROUND(IF($Q149="Y",VLOOKUP($P149, INDIRECT($Q$3),V$8,0)*INDIRECT($P$2),VLOOKUP($P149, INDIRECT($Q$3),V$8,0)),IF($E149="E",0,3))</f>
        <v>106315</v>
      </c>
      <c r="W149" s="186" cm="1">
        <f t="array" aca="1" ref="W149" ca="1">ROUND(IF($Q149="Y",VLOOKUP($P149, INDIRECT($Q$3),W$8,0)*INDIRECT($P$2),VLOOKUP($P149, INDIRECT($Q$3),W$8,0)),IF($E149="E",0,3))</f>
        <v>113545</v>
      </c>
      <c r="X149" s="186" cm="1">
        <f t="array" aca="1" ref="X149" ca="1">ROUND(IF($Q149="Y",VLOOKUP($P149, INDIRECT($Q$3),X$8,0)*INDIRECT($P$2),VLOOKUP($P149, INDIRECT($Q$3),X$8,0)),IF($E149="E",0,3))</f>
        <v>116726</v>
      </c>
      <c r="Y149" s="186" cm="1">
        <f t="array" aca="1" ref="Y149" ca="1">ROUND(IF($Q149="Y",VLOOKUP($P149, INDIRECT($Q$3),Y$8,0)*INDIRECT($P$2),VLOOKUP($P149, INDIRECT($Q$3),Y$8,0)),IF($E149="E",0,3))</f>
        <v>119996</v>
      </c>
      <c r="Z149" s="186" cm="1">
        <f t="array" aca="1" ref="Z149" ca="1">ROUND(IF($Q149="Y",VLOOKUP($P149, INDIRECT($Q$3),Z$8,0)*INDIRECT($P$2),VLOOKUP($P149, INDIRECT($Q$3),Z$8,0)),IF($E149="E",0,3))</f>
        <v>123415</v>
      </c>
      <c r="AA149" s="186"/>
      <c r="AB149" s="282" t="str">
        <f t="shared" si="107"/>
        <v>06846C</v>
      </c>
      <c r="AC149" s="130" t="str">
        <f t="shared" si="62"/>
        <v>Manager Personel, Finance Technology &amp; Administration</v>
      </c>
      <c r="AD149" s="284" t="str">
        <f t="shared" si="63"/>
        <v>41C</v>
      </c>
      <c r="AE149" s="282">
        <f t="shared" ca="1" si="115"/>
        <v>46.129999999999995</v>
      </c>
      <c r="AF149" s="282">
        <f t="shared" ca="1" si="116"/>
        <v>48.558999999999997</v>
      </c>
      <c r="AG149" s="282">
        <f t="shared" ca="1" si="117"/>
        <v>51.113</v>
      </c>
      <c r="AH149" s="282">
        <f t="shared" ca="1" si="118"/>
        <v>54.588999999999999</v>
      </c>
      <c r="AI149" s="282">
        <f t="shared" ca="1" si="119"/>
        <v>56.119</v>
      </c>
      <c r="AJ149" s="282">
        <f t="shared" ca="1" si="105"/>
        <v>57.690999999999995</v>
      </c>
      <c r="AK149" s="282">
        <f t="shared" ca="1" si="106"/>
        <v>59.335000000000001</v>
      </c>
    </row>
    <row r="150" spans="1:37" x14ac:dyDescent="0.3">
      <c r="A150" s="75" t="s">
        <v>1027</v>
      </c>
      <c r="B150" s="75">
        <v>11</v>
      </c>
      <c r="C150" s="70" t="s">
        <v>1028</v>
      </c>
      <c r="D150" s="75">
        <v>531</v>
      </c>
      <c r="E150" s="75" t="s">
        <v>17</v>
      </c>
      <c r="F150" s="73" t="s">
        <v>1123</v>
      </c>
      <c r="G150" s="74">
        <f t="shared" ca="1" si="108"/>
        <v>106503</v>
      </c>
      <c r="H150" s="74">
        <f t="shared" ca="1" si="109"/>
        <v>110767</v>
      </c>
      <c r="I150" s="74">
        <f t="shared" ca="1" si="110"/>
        <v>115203</v>
      </c>
      <c r="J150" s="74">
        <f t="shared" ca="1" si="111"/>
        <v>119816</v>
      </c>
      <c r="K150" s="74">
        <f t="shared" ca="1" si="112"/>
        <v>124614</v>
      </c>
      <c r="L150" s="74">
        <f t="shared" ca="1" si="97"/>
        <v>0</v>
      </c>
      <c r="M150" s="74">
        <f t="shared" ca="1" si="98"/>
        <v>0</v>
      </c>
      <c r="N150" s="72"/>
      <c r="P150" s="187" t="str">
        <f t="shared" si="113"/>
        <v>53078C</v>
      </c>
      <c r="Q150" s="191" t="s">
        <v>600</v>
      </c>
      <c r="R150" s="188" t="str">
        <f t="shared" ref="R150:R214" si="120">F150</f>
        <v>Manager Police Early Intervention Systems</v>
      </c>
      <c r="S150" s="189" t="str">
        <f t="shared" si="114"/>
        <v>145</v>
      </c>
      <c r="T150" s="186" cm="1">
        <f t="array" aca="1" ref="T150" ca="1">ROUND(IF($Q150="Y",VLOOKUP($P150, INDIRECT($Q$3),T$8,0)*INDIRECT($P$2),VLOOKUP($P150, INDIRECT($Q$3),T$8,0)),IF($E150="E",0,3))</f>
        <v>106503</v>
      </c>
      <c r="U150" s="186" cm="1">
        <f t="array" aca="1" ref="U150" ca="1">ROUND(IF($Q150="Y",VLOOKUP($P150, INDIRECT($Q$3),U$8,0)*INDIRECT($P$2),VLOOKUP($P150, INDIRECT($Q$3),U$8,0)),IF($E150="E",0,3))</f>
        <v>110767</v>
      </c>
      <c r="V150" s="186" cm="1">
        <f t="array" aca="1" ref="V150" ca="1">ROUND(IF($Q150="Y",VLOOKUP($P150, INDIRECT($Q$3),V$8,0)*INDIRECT($P$2),VLOOKUP($P150, INDIRECT($Q$3),V$8,0)),IF($E150="E",0,3))</f>
        <v>115203</v>
      </c>
      <c r="W150" s="186" cm="1">
        <f t="array" aca="1" ref="W150" ca="1">ROUND(IF($Q150="Y",VLOOKUP($P150, INDIRECT($Q$3),W$8,0)*INDIRECT($P$2),VLOOKUP($P150, INDIRECT($Q$3),W$8,0)),IF($E150="E",0,3))</f>
        <v>119816</v>
      </c>
      <c r="X150" s="186" cm="1">
        <f t="array" aca="1" ref="X150" ca="1">ROUND(IF($Q150="Y",VLOOKUP($P150, INDIRECT($Q$3),X$8,0)*INDIRECT($P$2),VLOOKUP($P150, INDIRECT($Q$3),X$8,0)),IF($E150="E",0,3))</f>
        <v>124614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07"/>
        <v>53078C</v>
      </c>
      <c r="AC150" s="130" t="str">
        <f t="shared" ref="AC150:AC214" si="121">F150</f>
        <v>Manager Police Early Intervention Systems</v>
      </c>
      <c r="AD150" s="284" t="str">
        <f t="shared" ref="AD150:AD214" si="122">C150</f>
        <v>145</v>
      </c>
      <c r="AE150" s="282">
        <f t="shared" ca="1" si="115"/>
        <v>51.204000000000001</v>
      </c>
      <c r="AF150" s="282">
        <f t="shared" ca="1" si="116"/>
        <v>53.253999999999998</v>
      </c>
      <c r="AG150" s="282">
        <f t="shared" ca="1" si="117"/>
        <v>55.387</v>
      </c>
      <c r="AH150" s="282">
        <f t="shared" ca="1" si="118"/>
        <v>57.603999999999999</v>
      </c>
      <c r="AI150" s="282">
        <f t="shared" ca="1" si="119"/>
        <v>59.910999999999994</v>
      </c>
      <c r="AJ150" s="282" t="str">
        <f t="shared" ca="1" si="105"/>
        <v/>
      </c>
      <c r="AK150" s="282" t="str">
        <f t="shared" ca="1" si="106"/>
        <v/>
      </c>
    </row>
    <row r="151" spans="1:37" x14ac:dyDescent="0.3">
      <c r="A151" s="75" t="s">
        <v>854</v>
      </c>
      <c r="B151" s="75">
        <v>11</v>
      </c>
      <c r="C151" s="70" t="s">
        <v>124</v>
      </c>
      <c r="D151" s="75">
        <v>506</v>
      </c>
      <c r="E151" s="75" t="s">
        <v>17</v>
      </c>
      <c r="F151" s="73" t="s">
        <v>1121</v>
      </c>
      <c r="G151" s="74">
        <f t="shared" ca="1" si="108"/>
        <v>105497</v>
      </c>
      <c r="H151" s="74">
        <f t="shared" ca="1" si="109"/>
        <v>109714</v>
      </c>
      <c r="I151" s="74">
        <f t="shared" ca="1" si="110"/>
        <v>114105</v>
      </c>
      <c r="J151" s="74">
        <f t="shared" ca="1" si="111"/>
        <v>118668</v>
      </c>
      <c r="K151" s="74">
        <f t="shared" ca="1" si="112"/>
        <v>123415</v>
      </c>
      <c r="L151" s="74">
        <f t="shared" ca="1" si="97"/>
        <v>0</v>
      </c>
      <c r="M151" s="74">
        <f t="shared" ca="1" si="98"/>
        <v>0</v>
      </c>
      <c r="N151" s="72"/>
      <c r="P151" s="187" t="str">
        <f t="shared" si="113"/>
        <v>53021C</v>
      </c>
      <c r="Q151" s="191" t="s">
        <v>600</v>
      </c>
      <c r="R151" s="188" t="str">
        <f t="shared" si="120"/>
        <v>Manager Police Health &amp; Wellness</v>
      </c>
      <c r="S151" s="189" t="str">
        <f t="shared" si="114"/>
        <v>104</v>
      </c>
      <c r="T151" s="186" cm="1">
        <f t="array" aca="1" ref="T151" ca="1">ROUND(IF($Q151="Y",VLOOKUP($P151, INDIRECT($Q$3),T$8,0)*INDIRECT($P$2),VLOOKUP($P151, INDIRECT($Q$3),T$8,0)),IF($E151="E",0,3))</f>
        <v>105497</v>
      </c>
      <c r="U151" s="186" cm="1">
        <f t="array" aca="1" ref="U151" ca="1">ROUND(IF($Q151="Y",VLOOKUP($P151, INDIRECT($Q$3),U$8,0)*INDIRECT($P$2),VLOOKUP($P151, INDIRECT($Q$3),U$8,0)),IF($E151="E",0,3))</f>
        <v>109714</v>
      </c>
      <c r="V151" s="186" cm="1">
        <f t="array" aca="1" ref="V151" ca="1">ROUND(IF($Q151="Y",VLOOKUP($P151, INDIRECT($Q$3),V$8,0)*INDIRECT($P$2),VLOOKUP($P151, INDIRECT($Q$3),V$8,0)),IF($E151="E",0,3))</f>
        <v>114105</v>
      </c>
      <c r="W151" s="186" cm="1">
        <f t="array" aca="1" ref="W151" ca="1">ROUND(IF($Q151="Y",VLOOKUP($P151, INDIRECT($Q$3),W$8,0)*INDIRECT($P$2),VLOOKUP($P151, INDIRECT($Q$3),W$8,0)),IF($E151="E",0,3))</f>
        <v>118668</v>
      </c>
      <c r="X151" s="186" cm="1">
        <f t="array" aca="1" ref="X151" ca="1">ROUND(IF($Q151="Y",VLOOKUP($P151, INDIRECT($Q$3),X$8,0)*INDIRECT($P$2),VLOOKUP($P151, INDIRECT($Q$3),X$8,0)),IF($E151="E",0,3))</f>
        <v>123415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7"/>
        <v>53021C</v>
      </c>
      <c r="AC151" s="130" t="str">
        <f t="shared" si="121"/>
        <v>Manager Police Health &amp; Wellness</v>
      </c>
      <c r="AD151" s="284" t="str">
        <f t="shared" si="122"/>
        <v>104</v>
      </c>
      <c r="AE151" s="282">
        <f t="shared" ca="1" si="115"/>
        <v>50.72</v>
      </c>
      <c r="AF151" s="282">
        <f t="shared" ca="1" si="116"/>
        <v>52.747999999999998</v>
      </c>
      <c r="AG151" s="282">
        <f t="shared" ca="1" si="117"/>
        <v>54.858999999999995</v>
      </c>
      <c r="AH151" s="282">
        <f t="shared" ca="1" si="118"/>
        <v>57.052</v>
      </c>
      <c r="AI151" s="282">
        <f t="shared" ca="1" si="119"/>
        <v>59.335000000000001</v>
      </c>
      <c r="AJ151" s="282" t="str">
        <f t="shared" ca="1" si="105"/>
        <v/>
      </c>
      <c r="AK151" s="282" t="str">
        <f t="shared" ca="1" si="106"/>
        <v/>
      </c>
    </row>
    <row r="152" spans="1:37" x14ac:dyDescent="0.3">
      <c r="A152" s="75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108"/>
        <v>98327</v>
      </c>
      <c r="H152" s="74">
        <f t="shared" ca="1" si="109"/>
        <v>101082</v>
      </c>
      <c r="I152" s="74">
        <f t="shared" ca="1" si="110"/>
        <v>103912</v>
      </c>
      <c r="J152" s="74">
        <f t="shared" ca="1" si="111"/>
        <v>106820</v>
      </c>
      <c r="K152" s="74">
        <f t="shared" ca="1" si="112"/>
        <v>109810</v>
      </c>
      <c r="L152" s="74">
        <f t="shared" ca="1" si="97"/>
        <v>112890</v>
      </c>
      <c r="M152" s="74">
        <f t="shared" ca="1" si="98"/>
        <v>116102</v>
      </c>
      <c r="N152" s="72"/>
      <c r="P152" s="187" t="str">
        <f t="shared" si="113"/>
        <v>10193C</v>
      </c>
      <c r="Q152" s="191" t="s">
        <v>600</v>
      </c>
      <c r="R152" s="188" t="str">
        <f t="shared" si="120"/>
        <v>Manager Police Record Services</v>
      </c>
      <c r="S152" s="189" t="str">
        <f t="shared" si="114"/>
        <v>121</v>
      </c>
      <c r="T152" s="186" cm="1">
        <f t="array" aca="1" ref="T152" ca="1">ROUND(IF($Q152="Y",VLOOKUP($P152, INDIRECT($Q$3),T$8,0)*INDIRECT($P$2),VLOOKUP($P152, INDIRECT($Q$3),T$8,0)),IF($E152="E",0,3))</f>
        <v>98327</v>
      </c>
      <c r="U152" s="186" cm="1">
        <f t="array" aca="1" ref="U152" ca="1">ROUND(IF($Q152="Y",VLOOKUP($P152, INDIRECT($Q$3),U$8,0)*INDIRECT($P$2),VLOOKUP($P152, INDIRECT($Q$3),U$8,0)),IF($E152="E",0,3))</f>
        <v>101082</v>
      </c>
      <c r="V152" s="186" cm="1">
        <f t="array" aca="1" ref="V152" ca="1">ROUND(IF($Q152="Y",VLOOKUP($P152, INDIRECT($Q$3),V$8,0)*INDIRECT($P$2),VLOOKUP($P152, INDIRECT($Q$3),V$8,0)),IF($E152="E",0,3))</f>
        <v>103912</v>
      </c>
      <c r="W152" s="186" cm="1">
        <f t="array" aca="1" ref="W152" ca="1">ROUND(IF($Q152="Y",VLOOKUP($P152, INDIRECT($Q$3),W$8,0)*INDIRECT($P$2),VLOOKUP($P152, INDIRECT($Q$3),W$8,0)),IF($E152="E",0,3))</f>
        <v>106820</v>
      </c>
      <c r="X152" s="186" cm="1">
        <f t="array" aca="1" ref="X152" ca="1">ROUND(IF($Q152="Y",VLOOKUP($P152, INDIRECT($Q$3),X$8,0)*INDIRECT($P$2),VLOOKUP($P152, INDIRECT($Q$3),X$8,0)),IF($E152="E",0,3))</f>
        <v>109810</v>
      </c>
      <c r="Y152" s="186" cm="1">
        <f t="array" aca="1" ref="Y152" ca="1">ROUND(IF($Q152="Y",VLOOKUP($P152, INDIRECT($Q$3),Y$8,0)*INDIRECT($P$2),VLOOKUP($P152, INDIRECT($Q$3),Y$8,0)),IF($E152="E",0,3))</f>
        <v>112890</v>
      </c>
      <c r="Z152" s="186" cm="1">
        <f t="array" aca="1" ref="Z152" ca="1">ROUND(IF($Q152="Y",VLOOKUP($P152, INDIRECT($Q$3),Z$8,0)*INDIRECT($P$2),VLOOKUP($P152, INDIRECT($Q$3),Z$8,0)),IF($E152="E",0,3))</f>
        <v>116102</v>
      </c>
      <c r="AA152" s="186"/>
      <c r="AB152" s="282" t="str">
        <f t="shared" si="107"/>
        <v>10193C</v>
      </c>
      <c r="AC152" s="130" t="str">
        <f t="shared" si="121"/>
        <v>Manager Police Record Services</v>
      </c>
      <c r="AD152" s="284" t="str">
        <f t="shared" si="122"/>
        <v>121</v>
      </c>
      <c r="AE152" s="282">
        <f t="shared" ca="1" si="115"/>
        <v>47.272999999999996</v>
      </c>
      <c r="AF152" s="282">
        <f t="shared" ca="1" si="116"/>
        <v>48.597999999999999</v>
      </c>
      <c r="AG152" s="282">
        <f t="shared" ca="1" si="117"/>
        <v>49.957999999999998</v>
      </c>
      <c r="AH152" s="282">
        <f t="shared" ca="1" si="118"/>
        <v>51.355999999999995</v>
      </c>
      <c r="AI152" s="282">
        <f t="shared" ca="1" si="119"/>
        <v>52.793999999999997</v>
      </c>
      <c r="AJ152" s="282">
        <f t="shared" ca="1" si="105"/>
        <v>54.274999999999999</v>
      </c>
      <c r="AK152" s="282">
        <f t="shared" ca="1" si="106"/>
        <v>55.818999999999996</v>
      </c>
    </row>
    <row r="153" spans="1:37" x14ac:dyDescent="0.3">
      <c r="A153" s="75" t="s">
        <v>819</v>
      </c>
      <c r="B153" s="75">
        <v>11</v>
      </c>
      <c r="C153" s="70" t="s">
        <v>888</v>
      </c>
      <c r="D153" s="75">
        <v>528</v>
      </c>
      <c r="E153" s="75" t="s">
        <v>17</v>
      </c>
      <c r="F153" s="73" t="s">
        <v>1122</v>
      </c>
      <c r="G153" s="74">
        <f t="shared" ca="1" si="108"/>
        <v>106503</v>
      </c>
      <c r="H153" s="74">
        <f t="shared" ca="1" si="109"/>
        <v>110767</v>
      </c>
      <c r="I153" s="74">
        <f t="shared" ca="1" si="110"/>
        <v>115203</v>
      </c>
      <c r="J153" s="74">
        <f t="shared" ca="1" si="111"/>
        <v>119816</v>
      </c>
      <c r="K153" s="74">
        <f t="shared" ca="1" si="112"/>
        <v>124614</v>
      </c>
      <c r="L153" s="74">
        <f t="shared" ca="1" si="97"/>
        <v>0</v>
      </c>
      <c r="M153" s="74">
        <f t="shared" ca="1" si="98"/>
        <v>0</v>
      </c>
      <c r="N153" s="72"/>
      <c r="P153" s="187" t="str">
        <f t="shared" si="113"/>
        <v>53009C</v>
      </c>
      <c r="Q153" s="191" t="s">
        <v>600</v>
      </c>
      <c r="R153" s="188" t="str">
        <f t="shared" si="120"/>
        <v>Manager Police Strategic Information Center Manager</v>
      </c>
      <c r="S153" s="189" t="str">
        <f t="shared" si="114"/>
        <v>116</v>
      </c>
      <c r="T153" s="186" cm="1">
        <f t="array" aca="1" ref="T153" ca="1">ROUND(IF($Q153="Y",VLOOKUP($P153, INDIRECT($Q$3),T$8,0)*INDIRECT($P$2),VLOOKUP($P153, INDIRECT($Q$3),T$8,0)),IF($E153="E",0,3))</f>
        <v>106503</v>
      </c>
      <c r="U153" s="186" cm="1">
        <f t="array" aca="1" ref="U153" ca="1">ROUND(IF($Q153="Y",VLOOKUP($P153, INDIRECT($Q$3),U$8,0)*INDIRECT($P$2),VLOOKUP($P153, INDIRECT($Q$3),U$8,0)),IF($E153="E",0,3))</f>
        <v>110767</v>
      </c>
      <c r="V153" s="186" cm="1">
        <f t="array" aca="1" ref="V153" ca="1">ROUND(IF($Q153="Y",VLOOKUP($P153, INDIRECT($Q$3),V$8,0)*INDIRECT($P$2),VLOOKUP($P153, INDIRECT($Q$3),V$8,0)),IF($E153="E",0,3))</f>
        <v>115203</v>
      </c>
      <c r="W153" s="186" cm="1">
        <f t="array" aca="1" ref="W153" ca="1">ROUND(IF($Q153="Y",VLOOKUP($P153, INDIRECT($Q$3),W$8,0)*INDIRECT($P$2),VLOOKUP($P153, INDIRECT($Q$3),W$8,0)),IF($E153="E",0,3))</f>
        <v>119816</v>
      </c>
      <c r="X153" s="186" cm="1">
        <f t="array" aca="1" ref="X153" ca="1">ROUND(IF($Q153="Y",VLOOKUP($P153, INDIRECT($Q$3),X$8,0)*INDIRECT($P$2),VLOOKUP($P153, INDIRECT($Q$3),X$8,0)),IF($E153="E",0,3))</f>
        <v>124614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07"/>
        <v>53009C</v>
      </c>
      <c r="AC153" s="130" t="str">
        <f t="shared" si="121"/>
        <v>Manager Police Strategic Information Center Manager</v>
      </c>
      <c r="AD153" s="284" t="str">
        <f t="shared" si="122"/>
        <v>116</v>
      </c>
      <c r="AE153" s="282">
        <f t="shared" ca="1" si="115"/>
        <v>51.204000000000001</v>
      </c>
      <c r="AF153" s="282">
        <f t="shared" ca="1" si="116"/>
        <v>53.253999999999998</v>
      </c>
      <c r="AG153" s="282">
        <f t="shared" ca="1" si="117"/>
        <v>55.387</v>
      </c>
      <c r="AH153" s="282">
        <f t="shared" ca="1" si="118"/>
        <v>57.603999999999999</v>
      </c>
      <c r="AI153" s="282">
        <f t="shared" ca="1" si="119"/>
        <v>59.910999999999994</v>
      </c>
      <c r="AJ153" s="282" t="str">
        <f t="shared" ca="1" si="105"/>
        <v/>
      </c>
      <c r="AK153" s="282" t="str">
        <f t="shared" ca="1" si="106"/>
        <v/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08"/>
        <v>106104</v>
      </c>
      <c r="H154" s="74">
        <f t="shared" ca="1" si="109"/>
        <v>110347</v>
      </c>
      <c r="I154" s="74">
        <f t="shared" ca="1" si="110"/>
        <v>114762</v>
      </c>
      <c r="J154" s="74">
        <f t="shared" ca="1" si="111"/>
        <v>119354</v>
      </c>
      <c r="K154" s="74">
        <f t="shared" ca="1" si="112"/>
        <v>124128</v>
      </c>
      <c r="L154" s="74">
        <f t="shared" ca="1" si="97"/>
        <v>0</v>
      </c>
      <c r="M154" s="74">
        <f t="shared" ca="1" si="98"/>
        <v>0</v>
      </c>
      <c r="N154" s="72"/>
      <c r="P154" s="187" t="str">
        <f t="shared" si="113"/>
        <v>06919C</v>
      </c>
      <c r="Q154" s="191" t="s">
        <v>600</v>
      </c>
      <c r="R154" s="188" t="str">
        <f t="shared" si="120"/>
        <v>Manager Public Health Emergency Response</v>
      </c>
      <c r="S154" s="189" t="str">
        <f t="shared" si="114"/>
        <v>64</v>
      </c>
      <c r="T154" s="186" cm="1">
        <f t="array" aca="1" ref="T154" ca="1">ROUND(IF($Q154="Y",VLOOKUP($P154, INDIRECT($Q$3),T$8,0)*INDIRECT($P$2),VLOOKUP($P154, INDIRECT($Q$3),T$8,0)),IF($E154="E",0,3))</f>
        <v>106104</v>
      </c>
      <c r="U154" s="186" cm="1">
        <f t="array" aca="1" ref="U154" ca="1">ROUND(IF($Q154="Y",VLOOKUP($P154, INDIRECT($Q$3),U$8,0)*INDIRECT($P$2),VLOOKUP($P154, INDIRECT($Q$3),U$8,0)),IF($E154="E",0,3))</f>
        <v>110347</v>
      </c>
      <c r="V154" s="186" cm="1">
        <f t="array" aca="1" ref="V154" ca="1">ROUND(IF($Q154="Y",VLOOKUP($P154, INDIRECT($Q$3),V$8,0)*INDIRECT($P$2),VLOOKUP($P154, INDIRECT($Q$3),V$8,0)),IF($E154="E",0,3))</f>
        <v>114762</v>
      </c>
      <c r="W154" s="186" cm="1">
        <f t="array" aca="1" ref="W154" ca="1">ROUND(IF($Q154="Y",VLOOKUP($P154, INDIRECT($Q$3),W$8,0)*INDIRECT($P$2),VLOOKUP($P154, INDIRECT($Q$3),W$8,0)),IF($E154="E",0,3))</f>
        <v>119354</v>
      </c>
      <c r="X154" s="186" cm="1">
        <f t="array" aca="1" ref="X154" ca="1">ROUND(IF($Q154="Y",VLOOKUP($P154, INDIRECT($Q$3),X$8,0)*INDIRECT($P$2),VLOOKUP($P154, INDIRECT($Q$3),X$8,0)),IF($E154="E",0,3))</f>
        <v>124128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7"/>
        <v>06919C</v>
      </c>
      <c r="AC154" s="130" t="str">
        <f t="shared" si="121"/>
        <v>Manager Public Health Emergency Response</v>
      </c>
      <c r="AD154" s="284" t="str">
        <f t="shared" si="122"/>
        <v>64</v>
      </c>
      <c r="AE154" s="282">
        <f t="shared" ca="1" si="115"/>
        <v>51.012</v>
      </c>
      <c r="AF154" s="282">
        <f t="shared" ca="1" si="116"/>
        <v>53.052</v>
      </c>
      <c r="AG154" s="282">
        <f t="shared" ca="1" si="117"/>
        <v>55.174999999999997</v>
      </c>
      <c r="AH154" s="282">
        <f t="shared" ca="1" si="118"/>
        <v>57.381999999999998</v>
      </c>
      <c r="AI154" s="282">
        <f t="shared" ca="1" si="119"/>
        <v>59.677</v>
      </c>
      <c r="AJ154" s="282" t="str">
        <f t="shared" ca="1" si="105"/>
        <v/>
      </c>
      <c r="AK154" s="282" t="str">
        <f t="shared" ca="1" si="106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08"/>
        <v>105497</v>
      </c>
      <c r="H155" s="74">
        <f t="shared" ca="1" si="109"/>
        <v>109714</v>
      </c>
      <c r="I155" s="74">
        <f t="shared" ca="1" si="110"/>
        <v>114105</v>
      </c>
      <c r="J155" s="74">
        <f t="shared" ca="1" si="111"/>
        <v>118668</v>
      </c>
      <c r="K155" s="74">
        <f t="shared" ca="1" si="112"/>
        <v>123415</v>
      </c>
      <c r="L155" s="74">
        <f t="shared" ca="1" si="97"/>
        <v>0</v>
      </c>
      <c r="M155" s="74">
        <f t="shared" ca="1" si="98"/>
        <v>0</v>
      </c>
      <c r="N155" s="72"/>
      <c r="P155" s="187" t="str">
        <f t="shared" si="113"/>
        <v>52924C</v>
      </c>
      <c r="Q155" s="191" t="s">
        <v>600</v>
      </c>
      <c r="R155" s="188" t="str">
        <f t="shared" si="120"/>
        <v>Manager Public Works Initiatives and Analysis</v>
      </c>
      <c r="S155" s="189" t="str">
        <f t="shared" si="114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07"/>
        <v>52924C</v>
      </c>
      <c r="AC155" s="130" t="str">
        <f t="shared" si="121"/>
        <v>Manager Public Works Initiatives and Analysis</v>
      </c>
      <c r="AD155" s="284" t="str">
        <f t="shared" si="122"/>
        <v>104</v>
      </c>
      <c r="AE155" s="282">
        <f t="shared" ca="1" si="115"/>
        <v>50.72</v>
      </c>
      <c r="AF155" s="282">
        <f t="shared" ca="1" si="116"/>
        <v>52.747999999999998</v>
      </c>
      <c r="AG155" s="282">
        <f t="shared" ca="1" si="117"/>
        <v>54.858999999999995</v>
      </c>
      <c r="AH155" s="282">
        <f t="shared" ca="1" si="118"/>
        <v>57.052</v>
      </c>
      <c r="AI155" s="282">
        <f t="shared" ca="1" si="119"/>
        <v>59.335000000000001</v>
      </c>
      <c r="AJ155" s="282" t="str">
        <f t="shared" ca="1" si="105"/>
        <v/>
      </c>
      <c r="AK155" s="282" t="str">
        <f t="shared" ca="1" si="106"/>
        <v/>
      </c>
    </row>
    <row r="156" spans="1:37" x14ac:dyDescent="0.3">
      <c r="A156" s="75" t="s">
        <v>1175</v>
      </c>
      <c r="B156" s="75">
        <v>12</v>
      </c>
      <c r="C156" s="70" t="s">
        <v>574</v>
      </c>
      <c r="D156" s="75">
        <v>543</v>
      </c>
      <c r="E156" s="75" t="s">
        <v>17</v>
      </c>
      <c r="F156" s="73" t="s">
        <v>1176</v>
      </c>
      <c r="G156" s="74">
        <f>IF(E156="E",ROUND(T156,0),ROUND(T156,3))</f>
        <v>114665</v>
      </c>
      <c r="H156" s="74">
        <f>IF(F156="E",ROUND(U156,0),ROUND(U156,3))</f>
        <v>119256</v>
      </c>
      <c r="I156" s="74">
        <f>IF(G156="E",ROUND(V156,0),ROUND(V156,3))</f>
        <v>124030</v>
      </c>
      <c r="J156" s="74">
        <f>IF(H156="E",ROUND(W156,0),ROUND(W156,3))</f>
        <v>128996</v>
      </c>
      <c r="K156" s="74">
        <f>IF(I156="E",ROUND(X156,0),ROUND(X156,3))</f>
        <v>134163</v>
      </c>
      <c r="L156" s="74">
        <f t="shared" si="97"/>
        <v>0</v>
      </c>
      <c r="M156" s="74">
        <f t="shared" si="98"/>
        <v>0</v>
      </c>
      <c r="N156" s="72"/>
      <c r="P156" s="187" t="str">
        <f t="shared" si="113"/>
        <v>53114C</v>
      </c>
      <c r="Q156" s="191" t="s">
        <v>600</v>
      </c>
      <c r="R156" s="188" t="str">
        <f t="shared" si="120"/>
        <v>Manager, Quality Assurance &amp; Training - Audit</v>
      </c>
      <c r="S156" s="189" t="str">
        <f t="shared" si="114"/>
        <v>044</v>
      </c>
      <c r="T156" s="325">
        <v>114665</v>
      </c>
      <c r="U156" s="325">
        <v>119256</v>
      </c>
      <c r="V156" s="325">
        <v>124030</v>
      </c>
      <c r="W156" s="325">
        <v>128996</v>
      </c>
      <c r="X156" s="325">
        <v>134163</v>
      </c>
      <c r="AA156" s="186"/>
      <c r="AB156" s="282" t="str">
        <f t="shared" si="107"/>
        <v>53114C</v>
      </c>
      <c r="AC156" s="130" t="str">
        <f t="shared" si="121"/>
        <v>Manager, Quality Assurance &amp; Training - Audit</v>
      </c>
      <c r="AD156" s="284" t="str">
        <f t="shared" si="122"/>
        <v>044</v>
      </c>
      <c r="AE156" s="282">
        <f t="shared" si="115"/>
        <v>55.128</v>
      </c>
      <c r="AF156" s="282">
        <f t="shared" si="116"/>
        <v>57.335000000000001</v>
      </c>
      <c r="AG156" s="282">
        <f t="shared" si="117"/>
        <v>59.629999999999995</v>
      </c>
      <c r="AH156" s="282">
        <f t="shared" si="118"/>
        <v>62.018000000000001</v>
      </c>
      <c r="AI156" s="282">
        <f t="shared" si="119"/>
        <v>64.50200000000001</v>
      </c>
      <c r="AJ156" s="282" t="str">
        <f t="shared" si="105"/>
        <v/>
      </c>
      <c r="AK156" s="282" t="str">
        <f t="shared" si="106"/>
        <v/>
      </c>
    </row>
    <row r="157" spans="1:37" x14ac:dyDescent="0.3">
      <c r="A157" s="75" t="s">
        <v>146</v>
      </c>
      <c r="B157" s="75">
        <v>12</v>
      </c>
      <c r="C157" s="70" t="s">
        <v>60</v>
      </c>
      <c r="D157" s="75">
        <v>543</v>
      </c>
      <c r="E157" s="75" t="s">
        <v>17</v>
      </c>
      <c r="F157" s="73" t="s">
        <v>398</v>
      </c>
      <c r="G157" s="74">
        <f t="shared" ca="1" si="108"/>
        <v>109411</v>
      </c>
      <c r="H157" s="74">
        <f t="shared" ca="1" si="109"/>
        <v>115513</v>
      </c>
      <c r="I157" s="74">
        <f t="shared" ca="1" si="110"/>
        <v>123432</v>
      </c>
      <c r="J157" s="74">
        <f t="shared" ca="1" si="111"/>
        <v>126889</v>
      </c>
      <c r="K157" s="74">
        <f t="shared" ca="1" si="112"/>
        <v>130441</v>
      </c>
      <c r="L157" s="74">
        <f t="shared" ref="L157:L188" ca="1" si="123">IF(J157="E",ROUND(Y157,0),ROUND(Y157,3))</f>
        <v>134161</v>
      </c>
      <c r="M157" s="74">
        <f t="shared" ref="M157:M188" ca="1" si="124">IF(K157="E",ROUND(Z157,0),ROUND(Z157,3))</f>
        <v>0</v>
      </c>
      <c r="N157" s="72"/>
      <c r="P157" s="187" t="str">
        <f t="shared" si="113"/>
        <v>06934C</v>
      </c>
      <c r="Q157" s="191" t="s">
        <v>600</v>
      </c>
      <c r="R157" s="188" t="str">
        <f t="shared" si="120"/>
        <v>Manager Resource Coordinator</v>
      </c>
      <c r="S157" s="189" t="str">
        <f t="shared" si="114"/>
        <v>44</v>
      </c>
      <c r="T157" s="186" cm="1">
        <f t="array" aca="1" ref="T157" ca="1">ROUND(IF($Q157="Y",VLOOKUP($P157, INDIRECT($Q$3),T$8,0)*INDIRECT($P$2),VLOOKUP($P157, INDIRECT($Q$3),T$8,0)),IF($E157="E",0,3))</f>
        <v>109411</v>
      </c>
      <c r="U157" s="186" cm="1">
        <f t="array" aca="1" ref="U157" ca="1">ROUND(IF($Q157="Y",VLOOKUP($P157, INDIRECT($Q$3),U$8,0)*INDIRECT($P$2),VLOOKUP($P157, INDIRECT($Q$3),U$8,0)),IF($E157="E",0,3))</f>
        <v>115513</v>
      </c>
      <c r="V157" s="186" cm="1">
        <f t="array" aca="1" ref="V157" ca="1">ROUND(IF($Q157="Y",VLOOKUP($P157, INDIRECT($Q$3),V$8,0)*INDIRECT($P$2),VLOOKUP($P157, INDIRECT($Q$3),V$8,0)),IF($E157="E",0,3))</f>
        <v>123432</v>
      </c>
      <c r="W157" s="186" cm="1">
        <f t="array" aca="1" ref="W157" ca="1">ROUND(IF($Q157="Y",VLOOKUP($P157, INDIRECT($Q$3),W$8,0)*INDIRECT($P$2),VLOOKUP($P157, INDIRECT($Q$3),W$8,0)),IF($E157="E",0,3))</f>
        <v>126889</v>
      </c>
      <c r="X157" s="186" cm="1">
        <f t="array" aca="1" ref="X157" ca="1">ROUND(IF($Q157="Y",VLOOKUP($P157, INDIRECT($Q$3),X$8,0)*INDIRECT($P$2),VLOOKUP($P157, INDIRECT($Q$3),X$8,0)),IF($E157="E",0,3))</f>
        <v>130441</v>
      </c>
      <c r="Y157" s="186" cm="1">
        <f t="array" aca="1" ref="Y157" ca="1">ROUND(IF($Q157="Y",VLOOKUP($P157, INDIRECT($Q$3),Y$8,0)*INDIRECT($P$2),VLOOKUP($P157, INDIRECT($Q$3),Y$8,0)),IF($E157="E",0,3))</f>
        <v>134161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7"/>
        <v>06934C</v>
      </c>
      <c r="AC157" s="130" t="str">
        <f t="shared" si="121"/>
        <v>Manager Resource Coordinator</v>
      </c>
      <c r="AD157" s="284" t="str">
        <f t="shared" si="122"/>
        <v>44</v>
      </c>
      <c r="AE157" s="282">
        <f t="shared" ca="1" si="115"/>
        <v>52.601999999999997</v>
      </c>
      <c r="AF157" s="282">
        <f t="shared" ca="1" si="116"/>
        <v>55.535999999999994</v>
      </c>
      <c r="AG157" s="282">
        <f t="shared" ca="1" si="117"/>
        <v>59.342999999999996</v>
      </c>
      <c r="AH157" s="282">
        <f t="shared" ca="1" si="118"/>
        <v>61.004999999999995</v>
      </c>
      <c r="AI157" s="282">
        <f t="shared" ca="1" si="119"/>
        <v>62.713000000000001</v>
      </c>
      <c r="AJ157" s="282">
        <f t="shared" ca="1" si="105"/>
        <v>64.501000000000005</v>
      </c>
      <c r="AK157" s="282" t="str">
        <f t="shared" ca="1" si="106"/>
        <v/>
      </c>
    </row>
    <row r="158" spans="1:37" x14ac:dyDescent="0.3">
      <c r="A158" s="75" t="s">
        <v>169</v>
      </c>
      <c r="B158" s="75">
        <v>12</v>
      </c>
      <c r="C158" s="70" t="s">
        <v>152</v>
      </c>
      <c r="D158" s="75">
        <v>553</v>
      </c>
      <c r="E158" s="75" t="s">
        <v>17</v>
      </c>
      <c r="F158" s="73" t="s">
        <v>399</v>
      </c>
      <c r="G158" s="74">
        <f t="shared" ca="1" si="108"/>
        <v>114680</v>
      </c>
      <c r="H158" s="74">
        <f t="shared" ca="1" si="109"/>
        <v>119269</v>
      </c>
      <c r="I158" s="74">
        <f t="shared" ca="1" si="110"/>
        <v>124041</v>
      </c>
      <c r="J158" s="74">
        <f t="shared" ca="1" si="111"/>
        <v>129001</v>
      </c>
      <c r="K158" s="74">
        <f t="shared" ca="1" si="112"/>
        <v>134161</v>
      </c>
      <c r="L158" s="74">
        <f t="shared" ca="1" si="123"/>
        <v>0</v>
      </c>
      <c r="M158" s="74">
        <f t="shared" ca="1" si="124"/>
        <v>0</v>
      </c>
      <c r="N158" s="72"/>
      <c r="P158" s="187" t="str">
        <f t="shared" si="113"/>
        <v>06720C</v>
      </c>
      <c r="Q158" s="191" t="s">
        <v>600</v>
      </c>
      <c r="R158" s="188" t="str">
        <f t="shared" si="120"/>
        <v>Manager Revenue &amp; Collections</v>
      </c>
      <c r="S158" s="189" t="str">
        <f t="shared" si="114"/>
        <v>44G</v>
      </c>
      <c r="T158" s="186" cm="1">
        <f t="array" aca="1" ref="T158" ca="1">ROUND(IF($Q158="Y",VLOOKUP($P158, INDIRECT($Q$3),T$8,0)*INDIRECT($P$2),VLOOKUP($P158, INDIRECT($Q$3),T$8,0)),IF($E158="E",0,3))</f>
        <v>114680</v>
      </c>
      <c r="U158" s="186" cm="1">
        <f t="array" aca="1" ref="U158" ca="1">ROUND(IF($Q158="Y",VLOOKUP($P158, INDIRECT($Q$3),U$8,0)*INDIRECT($P$2),VLOOKUP($P158, INDIRECT($Q$3),U$8,0)),IF($E158="E",0,3))</f>
        <v>119269</v>
      </c>
      <c r="V158" s="186" cm="1">
        <f t="array" aca="1" ref="V158" ca="1">ROUND(IF($Q158="Y",VLOOKUP($P158, INDIRECT($Q$3),V$8,0)*INDIRECT($P$2),VLOOKUP($P158, INDIRECT($Q$3),V$8,0)),IF($E158="E",0,3))</f>
        <v>124041</v>
      </c>
      <c r="W158" s="186" cm="1">
        <f t="array" aca="1" ref="W158" ca="1">ROUND(IF($Q158="Y",VLOOKUP($P158, INDIRECT($Q$3),W$8,0)*INDIRECT($P$2),VLOOKUP($P158, INDIRECT($Q$3),W$8,0)),IF($E158="E",0,3))</f>
        <v>129001</v>
      </c>
      <c r="X158" s="186" cm="1">
        <f t="array" aca="1" ref="X158" ca="1">ROUND(IF($Q158="Y",VLOOKUP($P158, INDIRECT($Q$3),X$8,0)*INDIRECT($P$2),VLOOKUP($P158, INDIRECT($Q$3),X$8,0)),IF($E158="E",0,3))</f>
        <v>134161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7"/>
        <v>06720C</v>
      </c>
      <c r="AC158" s="130" t="str">
        <f t="shared" si="121"/>
        <v>Manager Revenue &amp; Collections</v>
      </c>
      <c r="AD158" s="284" t="str">
        <f t="shared" si="122"/>
        <v>44G</v>
      </c>
      <c r="AE158" s="282">
        <f t="shared" ca="1" si="115"/>
        <v>55.134999999999998</v>
      </c>
      <c r="AF158" s="282">
        <f t="shared" ca="1" si="116"/>
        <v>57.341000000000001</v>
      </c>
      <c r="AG158" s="282">
        <f t="shared" ca="1" si="117"/>
        <v>59.635999999999996</v>
      </c>
      <c r="AH158" s="282">
        <f t="shared" ca="1" si="118"/>
        <v>62.019999999999996</v>
      </c>
      <c r="AI158" s="282">
        <f t="shared" ca="1" si="119"/>
        <v>64.501000000000005</v>
      </c>
      <c r="AJ158" s="282" t="str">
        <f t="shared" ca="1" si="105"/>
        <v/>
      </c>
      <c r="AK158" s="282" t="str">
        <f t="shared" ca="1" si="106"/>
        <v/>
      </c>
    </row>
    <row r="159" spans="1:37" x14ac:dyDescent="0.3">
      <c r="A159" s="75" t="s">
        <v>147</v>
      </c>
      <c r="B159" s="75">
        <v>10</v>
      </c>
      <c r="C159" s="70" t="s">
        <v>44</v>
      </c>
      <c r="D159" s="75">
        <v>470</v>
      </c>
      <c r="E159" s="75" t="s">
        <v>17</v>
      </c>
      <c r="F159" s="73" t="s">
        <v>400</v>
      </c>
      <c r="G159" s="74">
        <f t="shared" ca="1" si="108"/>
        <v>86949</v>
      </c>
      <c r="H159" s="74">
        <f t="shared" ca="1" si="109"/>
        <v>91439</v>
      </c>
      <c r="I159" s="74">
        <f t="shared" ca="1" si="110"/>
        <v>96099</v>
      </c>
      <c r="J159" s="74">
        <f t="shared" ca="1" si="111"/>
        <v>102604</v>
      </c>
      <c r="K159" s="74">
        <f t="shared" ca="1" si="112"/>
        <v>105478</v>
      </c>
      <c r="L159" s="74">
        <f t="shared" ca="1" si="123"/>
        <v>108431</v>
      </c>
      <c r="M159" s="74">
        <f t="shared" ca="1" si="124"/>
        <v>111524</v>
      </c>
      <c r="N159" s="72"/>
      <c r="P159" s="187" t="str">
        <f t="shared" si="113"/>
        <v>06935C</v>
      </c>
      <c r="Q159" s="191" t="s">
        <v>600</v>
      </c>
      <c r="R159" s="188" t="str">
        <f t="shared" si="120"/>
        <v>Manager Safety Programs</v>
      </c>
      <c r="S159" s="189" t="str">
        <f t="shared" si="114"/>
        <v>34D</v>
      </c>
      <c r="T159" s="186" cm="1">
        <f t="array" aca="1" ref="T159" ca="1">ROUND(IF($Q159="Y",VLOOKUP($P159, INDIRECT($Q$3),T$8,0)*INDIRECT($P$2),VLOOKUP($P159, INDIRECT($Q$3),T$8,0)),IF($E159="E",0,3))</f>
        <v>86949</v>
      </c>
      <c r="U159" s="186" cm="1">
        <f t="array" aca="1" ref="U159" ca="1">ROUND(IF($Q159="Y",VLOOKUP($P159, INDIRECT($Q$3),U$8,0)*INDIRECT($P$2),VLOOKUP($P159, INDIRECT($Q$3),U$8,0)),IF($E159="E",0,3))</f>
        <v>91439</v>
      </c>
      <c r="V159" s="186" cm="1">
        <f t="array" aca="1" ref="V159" ca="1">ROUND(IF($Q159="Y",VLOOKUP($P159, INDIRECT($Q$3),V$8,0)*INDIRECT($P$2),VLOOKUP($P159, INDIRECT($Q$3),V$8,0)),IF($E159="E",0,3))</f>
        <v>96099</v>
      </c>
      <c r="W159" s="186" cm="1">
        <f t="array" aca="1" ref="W159" ca="1">ROUND(IF($Q159="Y",VLOOKUP($P159, INDIRECT($Q$3),W$8,0)*INDIRECT($P$2),VLOOKUP($P159, INDIRECT($Q$3),W$8,0)),IF($E159="E",0,3))</f>
        <v>102604</v>
      </c>
      <c r="X159" s="186" cm="1">
        <f t="array" aca="1" ref="X159" ca="1">ROUND(IF($Q159="Y",VLOOKUP($P159, INDIRECT($Q$3),X$8,0)*INDIRECT($P$2),VLOOKUP($P159, INDIRECT($Q$3),X$8,0)),IF($E159="E",0,3))</f>
        <v>105478</v>
      </c>
      <c r="Y159" s="186" cm="1">
        <f t="array" aca="1" ref="Y159" ca="1">ROUND(IF($Q159="Y",VLOOKUP($P159, INDIRECT($Q$3),Y$8,0)*INDIRECT($P$2),VLOOKUP($P159, INDIRECT($Q$3),Y$8,0)),IF($E159="E",0,3))</f>
        <v>108431</v>
      </c>
      <c r="Z159" s="186" cm="1">
        <f t="array" aca="1" ref="Z159" ca="1">ROUND(IF($Q159="Y",VLOOKUP($P159, INDIRECT($Q$3),Z$8,0)*INDIRECT($P$2),VLOOKUP($P159, INDIRECT($Q$3),Z$8,0)),IF($E159="E",0,3))</f>
        <v>111524</v>
      </c>
      <c r="AA159" s="186"/>
      <c r="AB159" s="282" t="str">
        <f t="shared" si="107"/>
        <v>06935C</v>
      </c>
      <c r="AC159" s="130" t="str">
        <f t="shared" si="121"/>
        <v>Manager Safety Programs</v>
      </c>
      <c r="AD159" s="284" t="str">
        <f t="shared" si="122"/>
        <v>34D</v>
      </c>
      <c r="AE159" s="282">
        <f t="shared" ca="1" si="115"/>
        <v>41.802999999999997</v>
      </c>
      <c r="AF159" s="282">
        <f t="shared" ca="1" si="116"/>
        <v>43.961999999999996</v>
      </c>
      <c r="AG159" s="282">
        <f t="shared" ca="1" si="117"/>
        <v>46.201999999999998</v>
      </c>
      <c r="AH159" s="282">
        <f t="shared" ca="1" si="118"/>
        <v>49.329000000000001</v>
      </c>
      <c r="AI159" s="282">
        <f t="shared" ca="1" si="119"/>
        <v>50.710999999999999</v>
      </c>
      <c r="AJ159" s="282">
        <f t="shared" ca="1" si="105"/>
        <v>52.131</v>
      </c>
      <c r="AK159" s="282">
        <f t="shared" ca="1" si="106"/>
        <v>53.617999999999995</v>
      </c>
    </row>
    <row r="160" spans="1:37" x14ac:dyDescent="0.3">
      <c r="A160" s="75" t="s">
        <v>149</v>
      </c>
      <c r="B160" s="75">
        <v>11</v>
      </c>
      <c r="C160" s="70" t="s">
        <v>148</v>
      </c>
      <c r="D160" s="75">
        <v>525</v>
      </c>
      <c r="E160" s="75" t="s">
        <v>17</v>
      </c>
      <c r="F160" s="73" t="s">
        <v>401</v>
      </c>
      <c r="G160" s="74">
        <f t="shared" ca="1" si="108"/>
        <v>108427</v>
      </c>
      <c r="H160" s="74">
        <f t="shared" ca="1" si="109"/>
        <v>112769</v>
      </c>
      <c r="I160" s="74">
        <f t="shared" ca="1" si="110"/>
        <v>117285</v>
      </c>
      <c r="J160" s="74">
        <f t="shared" ca="1" si="111"/>
        <v>121982</v>
      </c>
      <c r="K160" s="74">
        <f t="shared" ca="1" si="112"/>
        <v>126865</v>
      </c>
      <c r="L160" s="74">
        <f t="shared" ca="1" si="123"/>
        <v>0</v>
      </c>
      <c r="M160" s="74">
        <f t="shared" ca="1" si="124"/>
        <v>0</v>
      </c>
      <c r="N160" s="72"/>
      <c r="P160" s="187" t="str">
        <f t="shared" si="113"/>
        <v>06938C</v>
      </c>
      <c r="Q160" s="191" t="s">
        <v>600</v>
      </c>
      <c r="R160" s="188" t="str">
        <f t="shared" si="120"/>
        <v>Manager School Health Services</v>
      </c>
      <c r="S160" s="189" t="str">
        <f t="shared" si="114"/>
        <v>42B</v>
      </c>
      <c r="T160" s="186" cm="1">
        <f t="array" aca="1" ref="T160" ca="1">ROUND(IF($Q160="Y",VLOOKUP($P160, INDIRECT($Q$3),T$8,0)*INDIRECT($P$2),VLOOKUP($P160, INDIRECT($Q$3),T$8,0)),IF($E160="E",0,3))</f>
        <v>108427</v>
      </c>
      <c r="U160" s="186" cm="1">
        <f t="array" aca="1" ref="U160" ca="1">ROUND(IF($Q160="Y",VLOOKUP($P160, INDIRECT($Q$3),U$8,0)*INDIRECT($P$2),VLOOKUP($P160, INDIRECT($Q$3),U$8,0)),IF($E160="E",0,3))</f>
        <v>112769</v>
      </c>
      <c r="V160" s="186" cm="1">
        <f t="array" aca="1" ref="V160" ca="1">ROUND(IF($Q160="Y",VLOOKUP($P160, INDIRECT($Q$3),V$8,0)*INDIRECT($P$2),VLOOKUP($P160, INDIRECT($Q$3),V$8,0)),IF($E160="E",0,3))</f>
        <v>117285</v>
      </c>
      <c r="W160" s="186" cm="1">
        <f t="array" aca="1" ref="W160" ca="1">ROUND(IF($Q160="Y",VLOOKUP($P160, INDIRECT($Q$3),W$8,0)*INDIRECT($P$2),VLOOKUP($P160, INDIRECT($Q$3),W$8,0)),IF($E160="E",0,3))</f>
        <v>121982</v>
      </c>
      <c r="X160" s="186" cm="1">
        <f t="array" aca="1" ref="X160" ca="1">ROUND(IF($Q160="Y",VLOOKUP($P160, INDIRECT($Q$3),X$8,0)*INDIRECT($P$2),VLOOKUP($P160, INDIRECT($Q$3),X$8,0)),IF($E160="E",0,3))</f>
        <v>126865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7"/>
        <v>06938C</v>
      </c>
      <c r="AC160" s="130" t="str">
        <f t="shared" si="121"/>
        <v>Manager School Health Services</v>
      </c>
      <c r="AD160" s="284" t="str">
        <f t="shared" si="122"/>
        <v>42B</v>
      </c>
      <c r="AE160" s="282">
        <f t="shared" ca="1" si="115"/>
        <v>52.128999999999998</v>
      </c>
      <c r="AF160" s="282">
        <f t="shared" ca="1" si="116"/>
        <v>54.216000000000001</v>
      </c>
      <c r="AG160" s="282">
        <f t="shared" ca="1" si="117"/>
        <v>56.387999999999998</v>
      </c>
      <c r="AH160" s="282">
        <f t="shared" ca="1" si="118"/>
        <v>58.646000000000001</v>
      </c>
      <c r="AI160" s="282">
        <f t="shared" ca="1" si="119"/>
        <v>60.992999999999995</v>
      </c>
      <c r="AJ160" s="282" t="str">
        <f t="shared" ca="1" si="105"/>
        <v/>
      </c>
      <c r="AK160" s="282" t="str">
        <f t="shared" ca="1" si="106"/>
        <v/>
      </c>
    </row>
    <row r="161" spans="1:37" x14ac:dyDescent="0.3">
      <c r="A161" s="75" t="s">
        <v>170</v>
      </c>
      <c r="B161" s="75">
        <v>11</v>
      </c>
      <c r="C161" s="70" t="s">
        <v>124</v>
      </c>
      <c r="D161" s="75">
        <v>498</v>
      </c>
      <c r="E161" s="75" t="s">
        <v>17</v>
      </c>
      <c r="F161" s="73" t="s">
        <v>402</v>
      </c>
      <c r="G161" s="74">
        <f t="shared" ca="1" si="108"/>
        <v>105497</v>
      </c>
      <c r="H161" s="74">
        <f t="shared" ca="1" si="109"/>
        <v>109714</v>
      </c>
      <c r="I161" s="74">
        <f t="shared" ca="1" si="110"/>
        <v>114105</v>
      </c>
      <c r="J161" s="74">
        <f t="shared" ca="1" si="111"/>
        <v>118668</v>
      </c>
      <c r="K161" s="74">
        <f t="shared" ca="1" si="112"/>
        <v>123415</v>
      </c>
      <c r="L161" s="74">
        <f t="shared" ca="1" si="123"/>
        <v>0</v>
      </c>
      <c r="M161" s="74">
        <f t="shared" ca="1" si="124"/>
        <v>0</v>
      </c>
      <c r="N161" s="72"/>
      <c r="P161" s="187" t="str">
        <f t="shared" si="113"/>
        <v>59210C</v>
      </c>
      <c r="Q161" s="191" t="s">
        <v>600</v>
      </c>
      <c r="R161" s="188" t="str">
        <f t="shared" si="120"/>
        <v>Manager Small Business Program</v>
      </c>
      <c r="S161" s="189" t="str">
        <f t="shared" si="114"/>
        <v>104</v>
      </c>
      <c r="T161" s="186" cm="1">
        <f t="array" aca="1" ref="T161" ca="1">ROUND(IF($Q161="Y",VLOOKUP($P161, INDIRECT($Q$3),T$8,0)*INDIRECT($P$2),VLOOKUP($P161, INDIRECT($Q$3),T$8,0)),IF($E161="E",0,3))</f>
        <v>105497</v>
      </c>
      <c r="U161" s="186" cm="1">
        <f t="array" aca="1" ref="U161" ca="1">ROUND(IF($Q161="Y",VLOOKUP($P161, INDIRECT($Q$3),U$8,0)*INDIRECT($P$2),VLOOKUP($P161, INDIRECT($Q$3),U$8,0)),IF($E161="E",0,3))</f>
        <v>109714</v>
      </c>
      <c r="V161" s="186" cm="1">
        <f t="array" aca="1" ref="V161" ca="1">ROUND(IF($Q161="Y",VLOOKUP($P161, INDIRECT($Q$3),V$8,0)*INDIRECT($P$2),VLOOKUP($P161, INDIRECT($Q$3),V$8,0)),IF($E161="E",0,3))</f>
        <v>114105</v>
      </c>
      <c r="W161" s="186" cm="1">
        <f t="array" aca="1" ref="W161" ca="1">ROUND(IF($Q161="Y",VLOOKUP($P161, INDIRECT($Q$3),W$8,0)*INDIRECT($P$2),VLOOKUP($P161, INDIRECT($Q$3),W$8,0)),IF($E161="E",0,3))</f>
        <v>118668</v>
      </c>
      <c r="X161" s="186" cm="1">
        <f t="array" aca="1" ref="X161" ca="1">ROUND(IF($Q161="Y",VLOOKUP($P161, INDIRECT($Q$3),X$8,0)*INDIRECT($P$2),VLOOKUP($P161, INDIRECT($Q$3),X$8,0)),IF($E161="E",0,3))</f>
        <v>123415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07"/>
        <v>59210C</v>
      </c>
      <c r="AC161" s="130" t="str">
        <f t="shared" si="121"/>
        <v>Manager Small Business Program</v>
      </c>
      <c r="AD161" s="284" t="str">
        <f t="shared" si="122"/>
        <v>104</v>
      </c>
      <c r="AE161" s="282">
        <f t="shared" ca="1" si="115"/>
        <v>50.72</v>
      </c>
      <c r="AF161" s="282">
        <f t="shared" ca="1" si="116"/>
        <v>52.747999999999998</v>
      </c>
      <c r="AG161" s="282">
        <f t="shared" ca="1" si="117"/>
        <v>54.858999999999995</v>
      </c>
      <c r="AH161" s="282">
        <f t="shared" ca="1" si="118"/>
        <v>57.052</v>
      </c>
      <c r="AI161" s="282">
        <f t="shared" ca="1" si="119"/>
        <v>59.335000000000001</v>
      </c>
      <c r="AJ161" s="282" t="str">
        <f t="shared" ca="1" si="105"/>
        <v/>
      </c>
      <c r="AK161" s="282" t="str">
        <f t="shared" ca="1" si="106"/>
        <v/>
      </c>
    </row>
    <row r="162" spans="1:37" x14ac:dyDescent="0.3">
      <c r="A162" s="75" t="s">
        <v>984</v>
      </c>
      <c r="B162" s="75">
        <v>12</v>
      </c>
      <c r="C162" s="70" t="s">
        <v>574</v>
      </c>
      <c r="D162" s="75">
        <v>545</v>
      </c>
      <c r="E162" s="75" t="s">
        <v>17</v>
      </c>
      <c r="F162" s="73" t="s">
        <v>985</v>
      </c>
      <c r="G162" s="74">
        <f t="shared" ca="1" si="108"/>
        <v>114665</v>
      </c>
      <c r="H162" s="74">
        <f t="shared" ca="1" si="109"/>
        <v>119256</v>
      </c>
      <c r="I162" s="74">
        <f t="shared" ca="1" si="110"/>
        <v>124030</v>
      </c>
      <c r="J162" s="74">
        <f t="shared" ca="1" si="111"/>
        <v>128996</v>
      </c>
      <c r="K162" s="74">
        <f t="shared" ca="1" si="112"/>
        <v>134163</v>
      </c>
      <c r="L162" s="74">
        <f t="shared" ca="1" si="123"/>
        <v>0</v>
      </c>
      <c r="M162" s="74">
        <f t="shared" ca="1" si="124"/>
        <v>0</v>
      </c>
      <c r="N162" s="72"/>
      <c r="P162" s="187" t="str">
        <f t="shared" si="113"/>
        <v>53059C</v>
      </c>
      <c r="Q162" s="191" t="s">
        <v>600</v>
      </c>
      <c r="R162" s="188" t="str">
        <f t="shared" si="120"/>
        <v>Manager Small Business Team</v>
      </c>
      <c r="S162" s="189" t="str">
        <f t="shared" si="114"/>
        <v>044</v>
      </c>
      <c r="T162" s="186" cm="1">
        <f t="array" aca="1" ref="T162" ca="1">ROUND(IF($Q162="Y",VLOOKUP($P162, INDIRECT($Q$3),T$8,0)*INDIRECT($P$2),VLOOKUP($P162, INDIRECT($Q$3),T$8,0)),IF($E162="E",0,3))</f>
        <v>114665</v>
      </c>
      <c r="U162" s="186" cm="1">
        <f t="array" aca="1" ref="U162" ca="1">ROUND(IF($Q162="Y",VLOOKUP($P162, INDIRECT($Q$3),U$8,0)*INDIRECT($P$2),VLOOKUP($P162, INDIRECT($Q$3),U$8,0)),IF($E162="E",0,3))</f>
        <v>119256</v>
      </c>
      <c r="V162" s="186" cm="1">
        <f t="array" aca="1" ref="V162" ca="1">ROUND(IF($Q162="Y",VLOOKUP($P162, INDIRECT($Q$3),V$8,0)*INDIRECT($P$2),VLOOKUP($P162, INDIRECT($Q$3),V$8,0)),IF($E162="E",0,3))</f>
        <v>124030</v>
      </c>
      <c r="W162" s="186" cm="1">
        <f t="array" aca="1" ref="W162" ca="1">ROUND(IF($Q162="Y",VLOOKUP($P162, INDIRECT($Q$3),W$8,0)*INDIRECT($P$2),VLOOKUP($P162, INDIRECT($Q$3),W$8,0)),IF($E162="E",0,3))</f>
        <v>128996</v>
      </c>
      <c r="X162" s="186" cm="1">
        <f t="array" aca="1" ref="X162" ca="1">ROUND(IF($Q162="Y",VLOOKUP($P162, INDIRECT($Q$3),X$8,0)*INDIRECT($P$2),VLOOKUP($P162, INDIRECT($Q$3),X$8,0)),IF($E162="E",0,3))</f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7"/>
        <v>53059C</v>
      </c>
      <c r="AC162" s="130" t="str">
        <f t="shared" si="121"/>
        <v>Manager Small Business Team</v>
      </c>
      <c r="AD162" s="284" t="str">
        <f t="shared" si="122"/>
        <v>044</v>
      </c>
      <c r="AE162" s="282">
        <f t="shared" ca="1" si="115"/>
        <v>55.128</v>
      </c>
      <c r="AF162" s="282">
        <f t="shared" ca="1" si="116"/>
        <v>57.335000000000001</v>
      </c>
      <c r="AG162" s="282">
        <f t="shared" ca="1" si="117"/>
        <v>59.629999999999995</v>
      </c>
      <c r="AH162" s="282">
        <f t="shared" ca="1" si="118"/>
        <v>62.018000000000001</v>
      </c>
      <c r="AI162" s="282">
        <f t="shared" ca="1" si="119"/>
        <v>64.50200000000001</v>
      </c>
      <c r="AJ162" s="282" t="str">
        <f t="shared" ca="1" si="105"/>
        <v/>
      </c>
      <c r="AK162" s="282" t="str">
        <f t="shared" ca="1" si="106"/>
        <v/>
      </c>
    </row>
    <row r="163" spans="1:37" x14ac:dyDescent="0.3">
      <c r="A163" s="75" t="s">
        <v>172</v>
      </c>
      <c r="B163" s="75">
        <v>12</v>
      </c>
      <c r="C163" s="70" t="s">
        <v>171</v>
      </c>
      <c r="D163" s="75">
        <v>543</v>
      </c>
      <c r="E163" s="75" t="s">
        <v>17</v>
      </c>
      <c r="F163" s="73" t="s">
        <v>404</v>
      </c>
      <c r="G163" s="74">
        <f t="shared" si="108"/>
        <v>114665</v>
      </c>
      <c r="H163" s="74">
        <f t="shared" si="109"/>
        <v>119256</v>
      </c>
      <c r="I163" s="74">
        <f t="shared" si="110"/>
        <v>124030</v>
      </c>
      <c r="J163" s="74">
        <f t="shared" si="111"/>
        <v>128996</v>
      </c>
      <c r="K163" s="74">
        <f t="shared" si="112"/>
        <v>134163</v>
      </c>
      <c r="L163" s="74">
        <f t="shared" ca="1" si="123"/>
        <v>0</v>
      </c>
      <c r="M163" s="74">
        <f t="shared" ca="1" si="124"/>
        <v>0</v>
      </c>
      <c r="N163" s="72"/>
      <c r="P163" s="187" t="str">
        <f t="shared" si="113"/>
        <v>06963C</v>
      </c>
      <c r="Q163" s="191" t="s">
        <v>600</v>
      </c>
      <c r="R163" s="188" t="str">
        <f t="shared" si="120"/>
        <v>Manager Special Projects &amp; Business Specialist</v>
      </c>
      <c r="S163" s="189" t="str">
        <f t="shared" si="114"/>
        <v>96</v>
      </c>
      <c r="T163" s="325">
        <v>114665</v>
      </c>
      <c r="U163" s="325">
        <v>119256</v>
      </c>
      <c r="V163" s="325">
        <v>124030</v>
      </c>
      <c r="W163" s="325">
        <v>128996</v>
      </c>
      <c r="X163" s="325">
        <v>134163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7"/>
        <v>06963C</v>
      </c>
      <c r="AC163" s="130" t="str">
        <f t="shared" si="121"/>
        <v>Manager Special Projects &amp; Business Specialist</v>
      </c>
      <c r="AD163" s="284" t="str">
        <f t="shared" si="122"/>
        <v>96</v>
      </c>
      <c r="AE163" s="282">
        <f t="shared" si="115"/>
        <v>55.128</v>
      </c>
      <c r="AF163" s="282">
        <f t="shared" si="116"/>
        <v>57.335000000000001</v>
      </c>
      <c r="AG163" s="282">
        <f t="shared" si="117"/>
        <v>59.629999999999995</v>
      </c>
      <c r="AH163" s="282">
        <f t="shared" si="118"/>
        <v>62.018000000000001</v>
      </c>
      <c r="AI163" s="282">
        <f t="shared" si="119"/>
        <v>64.50200000000001</v>
      </c>
      <c r="AJ163" s="282" t="str">
        <f t="shared" ref="AJ163:AJ193" ca="1" si="125">IF(Y163=0,"",IF($E163="E",ROUNDUP(Y163/2080,3),Y163))</f>
        <v/>
      </c>
      <c r="AK163" s="282" t="str">
        <f t="shared" ref="AK163:AK193" ca="1" si="126">IF(Z163=0,"",IF($E163="E",ROUNDUP(Z163/2080,3),Z163))</f>
        <v/>
      </c>
    </row>
    <row r="164" spans="1:37" x14ac:dyDescent="0.3">
      <c r="A164" s="75" t="s">
        <v>1167</v>
      </c>
      <c r="B164" s="75">
        <v>11</v>
      </c>
      <c r="C164" s="70" t="s">
        <v>888</v>
      </c>
      <c r="D164" s="75">
        <v>333</v>
      </c>
      <c r="E164" s="75" t="s">
        <v>17</v>
      </c>
      <c r="F164" s="73" t="s">
        <v>1168</v>
      </c>
      <c r="G164" s="74">
        <v>106503</v>
      </c>
      <c r="H164" s="74">
        <v>110767</v>
      </c>
      <c r="I164" s="74">
        <v>115203</v>
      </c>
      <c r="J164" s="74">
        <v>119816</v>
      </c>
      <c r="K164" s="74">
        <v>124614</v>
      </c>
      <c r="L164" s="74"/>
      <c r="M164" s="74"/>
      <c r="N164" s="72"/>
      <c r="P164" s="187" t="str">
        <f t="shared" si="113"/>
        <v>53109C</v>
      </c>
      <c r="R164" s="188" t="str">
        <f t="shared" si="120"/>
        <v>Manager Strategic Communications</v>
      </c>
      <c r="S164" s="189" t="str">
        <f t="shared" si="114"/>
        <v>116</v>
      </c>
      <c r="T164" s="325">
        <v>106503</v>
      </c>
      <c r="U164" s="325">
        <v>110767</v>
      </c>
      <c r="V164" s="325">
        <v>115203</v>
      </c>
      <c r="W164" s="325">
        <v>119816</v>
      </c>
      <c r="X164" s="325">
        <v>124614</v>
      </c>
      <c r="AA164" s="186"/>
      <c r="AB164" s="282" t="str">
        <f t="shared" si="107"/>
        <v>53109C</v>
      </c>
      <c r="AC164" s="130" t="str">
        <f t="shared" si="121"/>
        <v>Manager Strategic Communications</v>
      </c>
      <c r="AD164" s="284" t="str">
        <f t="shared" si="122"/>
        <v>116</v>
      </c>
      <c r="AE164" s="282">
        <f>IF(T164=0,"",IF($E164="E",ROUNDUP(T164/2080,3),T164))</f>
        <v>51.204000000000001</v>
      </c>
      <c r="AF164" s="282">
        <f>IF(U164=0,"",IF($E164="E",ROUNDUP(U164/2080,3),U164))</f>
        <v>53.253999999999998</v>
      </c>
      <c r="AG164" s="282">
        <f>IF(V164=0,"",IF($E164="E",ROUNDUP(V164/2080,3),V164))</f>
        <v>55.387</v>
      </c>
      <c r="AH164" s="282">
        <f>IF(W164=0,"",IF($E164="E",ROUNDUP(W164/2080,3),W164))</f>
        <v>57.603999999999999</v>
      </c>
      <c r="AI164" s="282">
        <f>IF(X164=0,"",IF($E164="E",ROUNDUP(X164/2080,3),X164))</f>
        <v>59.910999999999994</v>
      </c>
      <c r="AJ164" s="282"/>
      <c r="AK164" s="282"/>
    </row>
    <row r="165" spans="1:37" x14ac:dyDescent="0.3">
      <c r="A165" s="75" t="s">
        <v>668</v>
      </c>
      <c r="B165" s="75">
        <v>10</v>
      </c>
      <c r="C165" s="70" t="s">
        <v>70</v>
      </c>
      <c r="D165" s="75">
        <v>478</v>
      </c>
      <c r="E165" s="75" t="s">
        <v>17</v>
      </c>
      <c r="F165" s="73" t="s">
        <v>1150</v>
      </c>
      <c r="G165" s="74">
        <f t="shared" ref="G165:M165" ca="1" si="127">IF(E165="E",ROUND(T165,0),ROUND(T165,3))</f>
        <v>88597</v>
      </c>
      <c r="H165" s="74">
        <f t="shared" ca="1" si="127"/>
        <v>93007</v>
      </c>
      <c r="I165" s="74">
        <f t="shared" ca="1" si="127"/>
        <v>97670</v>
      </c>
      <c r="J165" s="74">
        <f t="shared" ca="1" si="127"/>
        <v>103985</v>
      </c>
      <c r="K165" s="74">
        <f t="shared" ca="1" si="127"/>
        <v>106894</v>
      </c>
      <c r="L165" s="74">
        <f t="shared" ca="1" si="127"/>
        <v>109891</v>
      </c>
      <c r="M165" s="74">
        <f t="shared" ca="1" si="127"/>
        <v>113023</v>
      </c>
      <c r="N165" s="60"/>
      <c r="O165" s="73"/>
      <c r="P165" s="187" t="str">
        <f>A165</f>
        <v>52991C</v>
      </c>
      <c r="Q165" s="191" t="s">
        <v>600</v>
      </c>
      <c r="R165" s="188" t="str">
        <f>F165</f>
        <v>Manager Strategic Initiatives and Development</v>
      </c>
      <c r="S165" s="189" t="str">
        <f>C165</f>
        <v>34M</v>
      </c>
      <c r="T165" s="186" cm="1">
        <f t="array" aca="1" ref="T165" ca="1">ROUND(IF($Q165="Y",VLOOKUP($P165, INDIRECT($Q$3),T$8,0)*INDIRECT($P$2),VLOOKUP($P165, INDIRECT($Q$3),T$8,0)),IF($E165="E",0,3))</f>
        <v>88597</v>
      </c>
      <c r="U165" s="186" cm="1">
        <f t="array" aca="1" ref="U165" ca="1">ROUND(IF($Q165="Y",VLOOKUP($P165, INDIRECT($Q$3),U$8,0)*INDIRECT($P$2),VLOOKUP($P165, INDIRECT($Q$3),U$8,0)),IF($E165="E",0,3))</f>
        <v>93007</v>
      </c>
      <c r="V165" s="186" cm="1">
        <f t="array" aca="1" ref="V165" ca="1">ROUND(IF($Q165="Y",VLOOKUP($P165, INDIRECT($Q$3),V$8,0)*INDIRECT($P$2),VLOOKUP($P165, INDIRECT($Q$3),V$8,0)),IF($E165="E",0,3))</f>
        <v>97670</v>
      </c>
      <c r="W165" s="186" cm="1">
        <f t="array" aca="1" ref="W165" ca="1">ROUND(IF($Q165="Y",VLOOKUP($P165, INDIRECT($Q$3),W$8,0)*INDIRECT($P$2),VLOOKUP($P165, INDIRECT($Q$3),W$8,0)),IF($E165="E",0,3))</f>
        <v>103985</v>
      </c>
      <c r="X165" s="186" cm="1">
        <f t="array" aca="1" ref="X165" ca="1">ROUND(IF($Q165="Y",VLOOKUP($P165, INDIRECT($Q$3),X$8,0)*INDIRECT($P$2),VLOOKUP($P165, INDIRECT($Q$3),X$8,0)),IF($E165="E",0,3))</f>
        <v>106894</v>
      </c>
      <c r="Y165" s="186" cm="1">
        <f t="array" aca="1" ref="Y165" ca="1">ROUND(IF($Q165="Y",VLOOKUP($P165, INDIRECT($Q$3),Y$8,0)*INDIRECT($P$2),VLOOKUP($P165, INDIRECT($Q$3),Y$8,0)),IF($E165="E",0,3))</f>
        <v>109891</v>
      </c>
      <c r="Z165" s="186" cm="1">
        <f t="array" aca="1" ref="Z165" ca="1">ROUND(IF($Q165="Y",VLOOKUP($P165, INDIRECT($Q$3),Z$8,0)*INDIRECT($P$2),VLOOKUP($P165, INDIRECT($Q$3),Z$8,0)),IF($E165="E",0,3))</f>
        <v>113023</v>
      </c>
      <c r="AA165" s="186"/>
      <c r="AB165" s="282" t="str">
        <f>A165</f>
        <v>52991C</v>
      </c>
      <c r="AC165" s="130" t="str">
        <f>F165</f>
        <v>Manager Strategic Initiatives and Development</v>
      </c>
      <c r="AD165" s="284" t="str">
        <f>C165</f>
        <v>34M</v>
      </c>
      <c r="AE165" s="282">
        <f t="shared" ref="AE165:AK165" ca="1" si="128">IF(T165=0,"",IF($E165="E",ROUNDUP(T165/2080,3),T165))</f>
        <v>42.594999999999999</v>
      </c>
      <c r="AF165" s="282">
        <f t="shared" ca="1" si="128"/>
        <v>44.714999999999996</v>
      </c>
      <c r="AG165" s="282">
        <f t="shared" ca="1" si="128"/>
        <v>46.957000000000001</v>
      </c>
      <c r="AH165" s="282">
        <f t="shared" ca="1" si="128"/>
        <v>49.992999999999995</v>
      </c>
      <c r="AI165" s="282">
        <f t="shared" ca="1" si="128"/>
        <v>51.391999999999996</v>
      </c>
      <c r="AJ165" s="282">
        <f t="shared" ca="1" si="128"/>
        <v>52.832999999999998</v>
      </c>
      <c r="AK165" s="282">
        <f t="shared" ca="1" si="128"/>
        <v>54.338000000000001</v>
      </c>
    </row>
    <row r="166" spans="1:37" x14ac:dyDescent="0.3">
      <c r="A166" s="75" t="s">
        <v>173</v>
      </c>
      <c r="B166" s="75">
        <v>9</v>
      </c>
      <c r="C166" s="70" t="s">
        <v>24</v>
      </c>
      <c r="D166" s="75">
        <v>423</v>
      </c>
      <c r="E166" s="75" t="s">
        <v>17</v>
      </c>
      <c r="F166" s="73" t="s">
        <v>405</v>
      </c>
      <c r="G166" s="74">
        <f t="shared" ca="1" si="108"/>
        <v>82117</v>
      </c>
      <c r="H166" s="74">
        <f t="shared" ca="1" si="109"/>
        <v>86436</v>
      </c>
      <c r="I166" s="74">
        <f t="shared" ca="1" si="110"/>
        <v>90985</v>
      </c>
      <c r="J166" s="74">
        <f t="shared" ca="1" si="111"/>
        <v>95776</v>
      </c>
      <c r="K166" s="74">
        <f t="shared" ca="1" si="112"/>
        <v>98460</v>
      </c>
      <c r="L166" s="74">
        <f t="shared" ca="1" si="123"/>
        <v>101216</v>
      </c>
      <c r="M166" s="74">
        <f t="shared" ca="1" si="124"/>
        <v>104101</v>
      </c>
      <c r="N166" s="72"/>
      <c r="P166" s="187" t="str">
        <f t="shared" si="113"/>
        <v>06608C</v>
      </c>
      <c r="Q166" s="191" t="s">
        <v>600</v>
      </c>
      <c r="R166" s="188" t="str">
        <f t="shared" si="120"/>
        <v>Manager Stores &amp; Central Requistions</v>
      </c>
      <c r="S166" s="189" t="str">
        <f t="shared" si="114"/>
        <v>86</v>
      </c>
      <c r="T166" s="186" cm="1">
        <f t="array" aca="1" ref="T166" ca="1">ROUND(IF($Q166="Y",VLOOKUP($P166, INDIRECT($Q$3),T$8,0)*INDIRECT($P$2),VLOOKUP($P166, INDIRECT($Q$3),T$8,0)),IF($E166="E",0,3))</f>
        <v>82117</v>
      </c>
      <c r="U166" s="186" cm="1">
        <f t="array" aca="1" ref="U166" ca="1">ROUND(IF($Q166="Y",VLOOKUP($P166, INDIRECT($Q$3),U$8,0)*INDIRECT($P$2),VLOOKUP($P166, INDIRECT($Q$3),U$8,0)),IF($E166="E",0,3))</f>
        <v>86436</v>
      </c>
      <c r="V166" s="186" cm="1">
        <f t="array" aca="1" ref="V166" ca="1">ROUND(IF($Q166="Y",VLOOKUP($P166, INDIRECT($Q$3),V$8,0)*INDIRECT($P$2),VLOOKUP($P166, INDIRECT($Q$3),V$8,0)),IF($E166="E",0,3))</f>
        <v>90985</v>
      </c>
      <c r="W166" s="186" cm="1">
        <f t="array" aca="1" ref="W166" ca="1">ROUND(IF($Q166="Y",VLOOKUP($P166, INDIRECT($Q$3),W$8,0)*INDIRECT($P$2),VLOOKUP($P166, INDIRECT($Q$3),W$8,0)),IF($E166="E",0,3))</f>
        <v>95776</v>
      </c>
      <c r="X166" s="186" cm="1">
        <f t="array" aca="1" ref="X166" ca="1">ROUND(IF($Q166="Y",VLOOKUP($P166, INDIRECT($Q$3),X$8,0)*INDIRECT($P$2),VLOOKUP($P166, INDIRECT($Q$3),X$8,0)),IF($E166="E",0,3))</f>
        <v>98460</v>
      </c>
      <c r="Y166" s="186" cm="1">
        <f t="array" aca="1" ref="Y166" ca="1">ROUND(IF($Q166="Y",VLOOKUP($P166, INDIRECT($Q$3),Y$8,0)*INDIRECT($P$2),VLOOKUP($P166, INDIRECT($Q$3),Y$8,0)),IF($E166="E",0,3))</f>
        <v>101216</v>
      </c>
      <c r="Z166" s="186" cm="1">
        <f t="array" aca="1" ref="Z166" ca="1">ROUND(IF($Q166="Y",VLOOKUP($P166, INDIRECT($Q$3),Z$8,0)*INDIRECT($P$2),VLOOKUP($P166, INDIRECT($Q$3),Z$8,0)),IF($E166="E",0,3))</f>
        <v>104101</v>
      </c>
      <c r="AA166" s="186"/>
      <c r="AB166" s="282" t="str">
        <f t="shared" si="107"/>
        <v>06608C</v>
      </c>
      <c r="AC166" s="130" t="str">
        <f t="shared" si="121"/>
        <v>Manager Stores &amp; Central Requistions</v>
      </c>
      <c r="AD166" s="284" t="str">
        <f t="shared" si="122"/>
        <v>86</v>
      </c>
      <c r="AE166" s="282">
        <f t="shared" ca="1" si="115"/>
        <v>39.479999999999997</v>
      </c>
      <c r="AF166" s="282">
        <f t="shared" ca="1" si="116"/>
        <v>41.555999999999997</v>
      </c>
      <c r="AG166" s="282">
        <f t="shared" ca="1" si="117"/>
        <v>43.742999999999995</v>
      </c>
      <c r="AH166" s="282">
        <f t="shared" ca="1" si="118"/>
        <v>46.046999999999997</v>
      </c>
      <c r="AI166" s="282">
        <f t="shared" ca="1" si="119"/>
        <v>47.336999999999996</v>
      </c>
      <c r="AJ166" s="282">
        <f t="shared" ca="1" si="125"/>
        <v>48.661999999999999</v>
      </c>
      <c r="AK166" s="282">
        <f t="shared" ca="1" si="126"/>
        <v>50.048999999999999</v>
      </c>
    </row>
    <row r="167" spans="1:37" x14ac:dyDescent="0.3">
      <c r="A167" s="75" t="s">
        <v>153</v>
      </c>
      <c r="B167" s="75">
        <v>12</v>
      </c>
      <c r="C167" s="70" t="s">
        <v>152</v>
      </c>
      <c r="D167" s="75">
        <v>543</v>
      </c>
      <c r="E167" s="75" t="s">
        <v>17</v>
      </c>
      <c r="F167" s="73" t="s">
        <v>406</v>
      </c>
      <c r="G167" s="74">
        <f t="shared" ca="1" si="108"/>
        <v>114680</v>
      </c>
      <c r="H167" s="74">
        <f t="shared" ca="1" si="109"/>
        <v>119269</v>
      </c>
      <c r="I167" s="74">
        <f t="shared" ca="1" si="110"/>
        <v>124041</v>
      </c>
      <c r="J167" s="74">
        <f t="shared" ca="1" si="111"/>
        <v>129001</v>
      </c>
      <c r="K167" s="74">
        <f t="shared" ca="1" si="112"/>
        <v>134161</v>
      </c>
      <c r="L167" s="74">
        <f t="shared" ca="1" si="123"/>
        <v>0</v>
      </c>
      <c r="M167" s="74">
        <f t="shared" ca="1" si="124"/>
        <v>0</v>
      </c>
      <c r="N167" s="72"/>
      <c r="P167" s="187" t="str">
        <f t="shared" si="113"/>
        <v>06670C</v>
      </c>
      <c r="Q167" s="191" t="s">
        <v>600</v>
      </c>
      <c r="R167" s="188" t="str">
        <f t="shared" si="120"/>
        <v>Manager Sustainability</v>
      </c>
      <c r="S167" s="189" t="str">
        <f t="shared" si="114"/>
        <v>44G</v>
      </c>
      <c r="T167" s="186" cm="1">
        <f t="array" aca="1" ref="T167" ca="1">ROUND(IF($Q167="Y",VLOOKUP($P167, INDIRECT($Q$3),T$8,0)*INDIRECT($P$2),VLOOKUP($P167, INDIRECT($Q$3),T$8,0)),IF($E167="E",0,3))</f>
        <v>114680</v>
      </c>
      <c r="U167" s="186" cm="1">
        <f t="array" aca="1" ref="U167" ca="1">ROUND(IF($Q167="Y",VLOOKUP($P167, INDIRECT($Q$3),U$8,0)*INDIRECT($P$2),VLOOKUP($P167, INDIRECT($Q$3),U$8,0)),IF($E167="E",0,3))</f>
        <v>119269</v>
      </c>
      <c r="V167" s="186" cm="1">
        <f t="array" aca="1" ref="V167" ca="1">ROUND(IF($Q167="Y",VLOOKUP($P167, INDIRECT($Q$3),V$8,0)*INDIRECT($P$2),VLOOKUP($P167, INDIRECT($Q$3),V$8,0)),IF($E167="E",0,3))</f>
        <v>124041</v>
      </c>
      <c r="W167" s="186" cm="1">
        <f t="array" aca="1" ref="W167" ca="1">ROUND(IF($Q167="Y",VLOOKUP($P167, INDIRECT($Q$3),W$8,0)*INDIRECT($P$2),VLOOKUP($P167, INDIRECT($Q$3),W$8,0)),IF($E167="E",0,3))</f>
        <v>129001</v>
      </c>
      <c r="X167" s="186" cm="1">
        <f t="array" aca="1" ref="X167" ca="1">ROUND(IF($Q167="Y",VLOOKUP($P167, INDIRECT($Q$3),X$8,0)*INDIRECT($P$2),VLOOKUP($P167, INDIRECT($Q$3),X$8,0)),IF($E167="E",0,3))</f>
        <v>134161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7"/>
        <v>06670C</v>
      </c>
      <c r="AC167" s="130" t="str">
        <f t="shared" si="121"/>
        <v>Manager Sustainability</v>
      </c>
      <c r="AD167" s="284" t="str">
        <f t="shared" si="122"/>
        <v>44G</v>
      </c>
      <c r="AE167" s="282">
        <f t="shared" ca="1" si="115"/>
        <v>55.134999999999998</v>
      </c>
      <c r="AF167" s="282">
        <f t="shared" ca="1" si="116"/>
        <v>57.341000000000001</v>
      </c>
      <c r="AG167" s="282">
        <f t="shared" ca="1" si="117"/>
        <v>59.635999999999996</v>
      </c>
      <c r="AH167" s="282">
        <f t="shared" ca="1" si="118"/>
        <v>62.019999999999996</v>
      </c>
      <c r="AI167" s="282">
        <f t="shared" ca="1" si="119"/>
        <v>64.501000000000005</v>
      </c>
      <c r="AJ167" s="282" t="str">
        <f t="shared" ca="1" si="125"/>
        <v/>
      </c>
      <c r="AK167" s="282" t="str">
        <f t="shared" ca="1" si="126"/>
        <v/>
      </c>
    </row>
    <row r="168" spans="1:37" x14ac:dyDescent="0.3">
      <c r="A168" s="75" t="s">
        <v>961</v>
      </c>
      <c r="B168" s="75">
        <v>10</v>
      </c>
      <c r="C168" s="70" t="s">
        <v>580</v>
      </c>
      <c r="D168" s="75">
        <v>465</v>
      </c>
      <c r="E168" s="75" t="s">
        <v>17</v>
      </c>
      <c r="F168" s="73" t="s">
        <v>408</v>
      </c>
      <c r="G168" s="74">
        <f t="shared" ca="1" si="108"/>
        <v>96597</v>
      </c>
      <c r="H168" s="74">
        <f t="shared" ca="1" si="109"/>
        <v>100466</v>
      </c>
      <c r="I168" s="74">
        <f t="shared" ca="1" si="110"/>
        <v>104488</v>
      </c>
      <c r="J168" s="74">
        <f t="shared" ca="1" si="111"/>
        <v>108673</v>
      </c>
      <c r="K168" s="74">
        <f t="shared" ca="1" si="112"/>
        <v>113024</v>
      </c>
      <c r="L168" s="74">
        <f t="shared" ca="1" si="123"/>
        <v>0</v>
      </c>
      <c r="M168" s="74">
        <f t="shared" ca="1" si="124"/>
        <v>0</v>
      </c>
      <c r="N168" s="72"/>
      <c r="P168" s="187" t="str">
        <f t="shared" si="113"/>
        <v>59447C</v>
      </c>
      <c r="Q168" s="191" t="s">
        <v>600</v>
      </c>
      <c r="R168" s="188" t="str">
        <f t="shared" si="120"/>
        <v>Manager Utilities Billing</v>
      </c>
      <c r="S168" s="189" t="str">
        <f t="shared" si="114"/>
        <v>034</v>
      </c>
      <c r="T168" s="186" cm="1">
        <f t="array" aca="1" ref="T168" ca="1">ROUND(IF($Q168="Y",VLOOKUP($P168, INDIRECT($Q$3),T$8,0)*INDIRECT($P$2),VLOOKUP($P168, INDIRECT($Q$3),T$8,0)),IF($E168="E",0,3))</f>
        <v>96597</v>
      </c>
      <c r="U168" s="186" cm="1">
        <f t="array" aca="1" ref="U168" ca="1">ROUND(IF($Q168="Y",VLOOKUP($P168, INDIRECT($Q$3),U$8,0)*INDIRECT($P$2),VLOOKUP($P168, INDIRECT($Q$3),U$8,0)),IF($E168="E",0,3))</f>
        <v>100466</v>
      </c>
      <c r="V168" s="186" cm="1">
        <f t="array" aca="1" ref="V168" ca="1">ROUND(IF($Q168="Y",VLOOKUP($P168, INDIRECT($Q$3),V$8,0)*INDIRECT($P$2),VLOOKUP($P168, INDIRECT($Q$3),V$8,0)),IF($E168="E",0,3))</f>
        <v>104488</v>
      </c>
      <c r="W168" s="186" cm="1">
        <f t="array" aca="1" ref="W168" ca="1">ROUND(IF($Q168="Y",VLOOKUP($P168, INDIRECT($Q$3),W$8,0)*INDIRECT($P$2),VLOOKUP($P168, INDIRECT($Q$3),W$8,0)),IF($E168="E",0,3))</f>
        <v>108673</v>
      </c>
      <c r="X168" s="186" cm="1">
        <f t="array" aca="1" ref="X168" ca="1">ROUND(IF($Q168="Y",VLOOKUP($P168, INDIRECT($Q$3),X$8,0)*INDIRECT($P$2),VLOOKUP($P168, INDIRECT($Q$3),X$8,0)),IF($E168="E",0,3))</f>
        <v>113024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07"/>
        <v>59447C</v>
      </c>
      <c r="AC168" s="130" t="str">
        <f t="shared" si="121"/>
        <v>Manager Utilities Billing</v>
      </c>
      <c r="AD168" s="284" t="str">
        <f t="shared" si="122"/>
        <v>034</v>
      </c>
      <c r="AE168" s="282">
        <f t="shared" ca="1" si="115"/>
        <v>46.440999999999995</v>
      </c>
      <c r="AF168" s="282">
        <f t="shared" ca="1" si="116"/>
        <v>48.300999999999995</v>
      </c>
      <c r="AG168" s="282">
        <f t="shared" ca="1" si="117"/>
        <v>50.234999999999999</v>
      </c>
      <c r="AH168" s="282">
        <f t="shared" ca="1" si="118"/>
        <v>52.247</v>
      </c>
      <c r="AI168" s="282">
        <f t="shared" ca="1" si="119"/>
        <v>54.338999999999999</v>
      </c>
      <c r="AJ168" s="282" t="str">
        <f t="shared" ca="1" si="125"/>
        <v/>
      </c>
      <c r="AK168" s="282" t="str">
        <f t="shared" ca="1" si="126"/>
        <v/>
      </c>
    </row>
    <row r="169" spans="1:37" x14ac:dyDescent="0.3">
      <c r="A169" s="75" t="s">
        <v>1108</v>
      </c>
      <c r="B169" s="75">
        <v>11</v>
      </c>
      <c r="C169" s="70" t="s">
        <v>124</v>
      </c>
      <c r="D169" s="75">
        <v>501</v>
      </c>
      <c r="E169" s="75" t="s">
        <v>17</v>
      </c>
      <c r="F169" s="73" t="s">
        <v>1109</v>
      </c>
      <c r="G169" s="74">
        <f t="shared" ref="G169:G198" si="129">IF(E169="E",ROUND(T169,0),ROUND(T169,3))</f>
        <v>105497</v>
      </c>
      <c r="H169" s="74">
        <f t="shared" ref="H169:H198" si="130">IF(F169="E",ROUND(U169,0),ROUND(U169,3))</f>
        <v>109714</v>
      </c>
      <c r="I169" s="74">
        <f t="shared" ref="I169:I198" si="131">IF(G169="E",ROUND(V169,0),ROUND(V169,3))</f>
        <v>114105</v>
      </c>
      <c r="J169" s="74">
        <f t="shared" ref="J169:J198" si="132">IF(H169="E",ROUND(W169,0),ROUND(W169,3))</f>
        <v>118668</v>
      </c>
      <c r="K169" s="74">
        <f t="shared" ref="K169:K198" si="133">IF(I169="E",ROUND(X169,0),ROUND(X169,3))</f>
        <v>123415</v>
      </c>
      <c r="L169" s="74">
        <f t="shared" si="123"/>
        <v>0</v>
      </c>
      <c r="M169" s="74">
        <f t="shared" si="124"/>
        <v>0</v>
      </c>
      <c r="N169" s="72"/>
      <c r="P169" s="187" t="str">
        <f t="shared" si="113"/>
        <v>53103C</v>
      </c>
      <c r="Q169" s="191" t="s">
        <v>600</v>
      </c>
      <c r="R169" s="188" t="str">
        <f t="shared" si="120"/>
        <v>Manager Utility Finance &amp; Regulatory Programs</v>
      </c>
      <c r="S169" s="189" t="str">
        <f t="shared" si="114"/>
        <v>104</v>
      </c>
      <c r="T169" s="338">
        <v>105497</v>
      </c>
      <c r="U169" s="338">
        <v>109714</v>
      </c>
      <c r="V169" s="338">
        <v>114105</v>
      </c>
      <c r="W169" s="338">
        <v>118668</v>
      </c>
      <c r="X169" s="338">
        <v>123415</v>
      </c>
      <c r="AA169" s="186"/>
      <c r="AB169" s="282" t="str">
        <f t="shared" si="107"/>
        <v>53103C</v>
      </c>
      <c r="AC169" s="130" t="str">
        <f t="shared" si="121"/>
        <v>Manager Utility Finance &amp; Regulatory Programs</v>
      </c>
      <c r="AD169" s="284" t="str">
        <f t="shared" si="122"/>
        <v>104</v>
      </c>
      <c r="AE169" s="282">
        <f t="shared" ref="AE169:AE198" si="134">IF(T169=0,"",IF($E169="E",ROUNDUP(T169/2080,3),T169))</f>
        <v>50.72</v>
      </c>
      <c r="AF169" s="282">
        <f t="shared" ref="AF169:AF198" si="135">IF(U169=0,"",IF($E169="E",ROUNDUP(U169/2080,3),U169))</f>
        <v>52.747999999999998</v>
      </c>
      <c r="AG169" s="282">
        <f t="shared" ref="AG169:AG198" si="136">IF(V169=0,"",IF($E169="E",ROUNDUP(V169/2080,3),V169))</f>
        <v>54.858999999999995</v>
      </c>
      <c r="AH169" s="282">
        <f t="shared" ref="AH169:AH198" si="137">IF(W169=0,"",IF($E169="E",ROUNDUP(W169/2080,3),W169))</f>
        <v>57.052</v>
      </c>
      <c r="AI169" s="282">
        <f t="shared" ref="AI169:AI198" si="138">IF(X169=0,"",IF($E169="E",ROUNDUP(X169/2080,3),X169))</f>
        <v>59.335000000000001</v>
      </c>
      <c r="AJ169" s="282" t="str">
        <f t="shared" si="125"/>
        <v/>
      </c>
      <c r="AK169" s="282" t="str">
        <f t="shared" si="126"/>
        <v/>
      </c>
    </row>
    <row r="170" spans="1:37" x14ac:dyDescent="0.3">
      <c r="A170" s="75" t="s">
        <v>1159</v>
      </c>
      <c r="B170" s="75">
        <v>12</v>
      </c>
      <c r="C170" s="70" t="s">
        <v>32</v>
      </c>
      <c r="D170" s="75">
        <v>568</v>
      </c>
      <c r="E170" s="75" t="s">
        <v>17</v>
      </c>
      <c r="F170" s="73" t="s">
        <v>1160</v>
      </c>
      <c r="G170" s="74">
        <f>IF(E170="E",ROUND(T170,0),ROUND(T170,3))</f>
        <v>118343</v>
      </c>
      <c r="H170" s="74">
        <f>IF(F170="E",ROUND(U170,0),ROUND(U170,3))</f>
        <v>123076</v>
      </c>
      <c r="I170" s="74">
        <f>IF(G170="E",ROUND(V170,0),ROUND(V170,3))</f>
        <v>127998</v>
      </c>
      <c r="J170" s="74">
        <f>IF(H170="E",ROUND(W170,0),ROUND(W170,3))</f>
        <v>133118</v>
      </c>
      <c r="K170" s="74">
        <f>IF(I170="E",ROUND(X170,0),ROUND(X170,3))</f>
        <v>138442</v>
      </c>
      <c r="L170" s="74"/>
      <c r="M170" s="74"/>
      <c r="N170" s="72"/>
      <c r="P170" s="364" t="str">
        <f t="shared" si="113"/>
        <v>59517C</v>
      </c>
      <c r="Q170" s="365" t="s">
        <v>600</v>
      </c>
      <c r="R170" s="366" t="str">
        <f t="shared" si="120"/>
        <v>Manager-Advisor Legislative Budget &amp; Fiscal Policy</v>
      </c>
      <c r="S170" s="367" t="str">
        <f t="shared" si="114"/>
        <v>105</v>
      </c>
      <c r="T170" s="373">
        <v>118343</v>
      </c>
      <c r="U170" s="373">
        <v>123076</v>
      </c>
      <c r="V170" s="373">
        <v>127998</v>
      </c>
      <c r="W170" s="373">
        <v>133118</v>
      </c>
      <c r="X170" s="373">
        <v>138442</v>
      </c>
      <c r="AA170" s="186"/>
      <c r="AB170" s="282" t="str">
        <f t="shared" si="107"/>
        <v>59517C</v>
      </c>
      <c r="AC170" s="130" t="str">
        <f t="shared" si="121"/>
        <v>Manager-Advisor Legislative Budget &amp; Fiscal Policy</v>
      </c>
      <c r="AD170" s="284" t="str">
        <f t="shared" si="122"/>
        <v>105</v>
      </c>
      <c r="AE170" s="282">
        <f>IF(T170=0,"",IF($E170="E",ROUNDUP(T170/2080,3),T170))</f>
        <v>56.896000000000001</v>
      </c>
      <c r="AF170" s="282">
        <f>IF(U170=0,"",IF($E170="E",ROUNDUP(U170/2080,3),U170))</f>
        <v>59.171999999999997</v>
      </c>
      <c r="AG170" s="282">
        <f>IF(V170=0,"",IF($E170="E",ROUNDUP(V170/2080,3),V170))</f>
        <v>61.537999999999997</v>
      </c>
      <c r="AH170" s="282">
        <f>IF(W170=0,"",IF($E170="E",ROUNDUP(W170/2080,3),W170))</f>
        <v>64</v>
      </c>
      <c r="AI170" s="282">
        <f>IF(X170=0,"",IF($E170="E",ROUNDUP(X170/2080,3),X170))</f>
        <v>66.559000000000012</v>
      </c>
      <c r="AJ170" s="282" t="str">
        <f t="shared" si="125"/>
        <v/>
      </c>
      <c r="AK170" s="282" t="str">
        <f t="shared" si="126"/>
        <v/>
      </c>
    </row>
    <row r="171" spans="1:37" x14ac:dyDescent="0.3">
      <c r="A171" s="75" t="s">
        <v>159</v>
      </c>
      <c r="B171" s="75">
        <v>9</v>
      </c>
      <c r="C171" s="70" t="s">
        <v>93</v>
      </c>
      <c r="D171" s="75">
        <v>448</v>
      </c>
      <c r="E171" s="75" t="s">
        <v>17</v>
      </c>
      <c r="F171" s="73" t="s">
        <v>410</v>
      </c>
      <c r="G171" s="74">
        <f t="shared" ca="1" si="129"/>
        <v>83682</v>
      </c>
      <c r="H171" s="74">
        <f t="shared" ca="1" si="130"/>
        <v>88085</v>
      </c>
      <c r="I171" s="74">
        <f t="shared" ca="1" si="131"/>
        <v>93424</v>
      </c>
      <c r="J171" s="74">
        <f t="shared" ca="1" si="132"/>
        <v>98768</v>
      </c>
      <c r="K171" s="74">
        <f t="shared" ca="1" si="133"/>
        <v>101530</v>
      </c>
      <c r="L171" s="74">
        <f t="shared" ca="1" si="123"/>
        <v>104374</v>
      </c>
      <c r="M171" s="74">
        <f t="shared" ca="1" si="124"/>
        <v>107351</v>
      </c>
      <c r="N171" s="72"/>
      <c r="P171" s="187" t="str">
        <f t="shared" si="113"/>
        <v>42300C</v>
      </c>
      <c r="Q171" s="191" t="s">
        <v>600</v>
      </c>
      <c r="R171" s="188" t="str">
        <f t="shared" si="120"/>
        <v>Marketing &amp; Communication Manager</v>
      </c>
      <c r="S171" s="189" t="str">
        <f t="shared" si="114"/>
        <v>35</v>
      </c>
      <c r="T171" s="186" cm="1">
        <f t="array" aca="1" ref="T171" ca="1">ROUND(IF($Q171="Y",VLOOKUP($P171, INDIRECT($Q$3),T$8,0)*INDIRECT($P$2),VLOOKUP($P171, INDIRECT($Q$3),T$8,0)),IF($E171="E",0,3))</f>
        <v>83682</v>
      </c>
      <c r="U171" s="186" cm="1">
        <f t="array" aca="1" ref="U171" ca="1">ROUND(IF($Q171="Y",VLOOKUP($P171, INDIRECT($Q$3),U$8,0)*INDIRECT($P$2),VLOOKUP($P171, INDIRECT($Q$3),U$8,0)),IF($E171="E",0,3))</f>
        <v>88085</v>
      </c>
      <c r="V171" s="186" cm="1">
        <f t="array" aca="1" ref="V171" ca="1">ROUND(IF($Q171="Y",VLOOKUP($P171, INDIRECT($Q$3),V$8,0)*INDIRECT($P$2),VLOOKUP($P171, INDIRECT($Q$3),V$8,0)),IF($E171="E",0,3))</f>
        <v>93424</v>
      </c>
      <c r="W171" s="186" cm="1">
        <f t="array" aca="1" ref="W171" ca="1">ROUND(IF($Q171="Y",VLOOKUP($P171, INDIRECT($Q$3),W$8,0)*INDIRECT($P$2),VLOOKUP($P171, INDIRECT($Q$3),W$8,0)),IF($E171="E",0,3))</f>
        <v>98768</v>
      </c>
      <c r="X171" s="186" cm="1">
        <f t="array" aca="1" ref="X171" ca="1">ROUND(IF($Q171="Y",VLOOKUP($P171, INDIRECT($Q$3),X$8,0)*INDIRECT($P$2),VLOOKUP($P171, INDIRECT($Q$3),X$8,0)),IF($E171="E",0,3))</f>
        <v>101530</v>
      </c>
      <c r="Y171" s="186" cm="1">
        <f t="array" aca="1" ref="Y171" ca="1">ROUND(IF($Q171="Y",VLOOKUP($P171, INDIRECT($Q$3),Y$8,0)*INDIRECT($P$2),VLOOKUP($P171, INDIRECT($Q$3),Y$8,0)),IF($E171="E",0,3))</f>
        <v>104374</v>
      </c>
      <c r="Z171" s="186" cm="1">
        <f t="array" aca="1" ref="Z171" ca="1">ROUND(IF($Q171="Y",VLOOKUP($P171, INDIRECT($Q$3),Z$8,0)*INDIRECT($P$2),VLOOKUP($P171, INDIRECT($Q$3),Z$8,0)),IF($E171="E",0,3))</f>
        <v>107351</v>
      </c>
      <c r="AA171" s="186"/>
      <c r="AB171" s="282" t="str">
        <f t="shared" si="107"/>
        <v>42300C</v>
      </c>
      <c r="AC171" s="130" t="str">
        <f t="shared" si="121"/>
        <v>Marketing &amp; Communication Manager</v>
      </c>
      <c r="AD171" s="284" t="str">
        <f t="shared" si="122"/>
        <v>35</v>
      </c>
      <c r="AE171" s="282">
        <f t="shared" ca="1" si="134"/>
        <v>40.231999999999999</v>
      </c>
      <c r="AF171" s="282">
        <f t="shared" ca="1" si="135"/>
        <v>42.348999999999997</v>
      </c>
      <c r="AG171" s="282">
        <f t="shared" ca="1" si="136"/>
        <v>44.915999999999997</v>
      </c>
      <c r="AH171" s="282">
        <f t="shared" ca="1" si="137"/>
        <v>47.484999999999999</v>
      </c>
      <c r="AI171" s="282">
        <f t="shared" ca="1" si="138"/>
        <v>48.812999999999995</v>
      </c>
      <c r="AJ171" s="282">
        <f t="shared" ca="1" si="125"/>
        <v>50.18</v>
      </c>
      <c r="AK171" s="282">
        <f t="shared" ca="1" si="126"/>
        <v>51.611999999999995</v>
      </c>
    </row>
    <row r="172" spans="1:37" x14ac:dyDescent="0.3">
      <c r="A172" s="75" t="s">
        <v>639</v>
      </c>
      <c r="B172" s="75">
        <v>7</v>
      </c>
      <c r="C172" s="70" t="s">
        <v>638</v>
      </c>
      <c r="D172" s="75">
        <v>360</v>
      </c>
      <c r="E172" s="75" t="s">
        <v>17</v>
      </c>
      <c r="F172" s="73" t="s">
        <v>637</v>
      </c>
      <c r="G172" s="74">
        <f t="shared" ca="1" si="129"/>
        <v>75310</v>
      </c>
      <c r="H172" s="74">
        <f t="shared" ca="1" si="130"/>
        <v>78324</v>
      </c>
      <c r="I172" s="74">
        <f t="shared" ca="1" si="131"/>
        <v>81461</v>
      </c>
      <c r="J172" s="74">
        <f t="shared" ca="1" si="132"/>
        <v>84724</v>
      </c>
      <c r="K172" s="74">
        <f t="shared" ca="1" si="133"/>
        <v>88116</v>
      </c>
      <c r="L172" s="74">
        <f t="shared" ca="1" si="123"/>
        <v>0</v>
      </c>
      <c r="M172" s="74">
        <f t="shared" ca="1" si="124"/>
        <v>0</v>
      </c>
      <c r="N172" s="72"/>
      <c r="P172" s="187" t="str">
        <f t="shared" ref="P172:P200" si="139">A172</f>
        <v>52985C</v>
      </c>
      <c r="Q172" s="191" t="s">
        <v>600</v>
      </c>
      <c r="R172" s="188" t="str">
        <f t="shared" si="120"/>
        <v>Medical Assistant Program Supervisor</v>
      </c>
      <c r="S172" s="189" t="str">
        <f t="shared" si="114"/>
        <v>070</v>
      </c>
      <c r="T172" s="186" cm="1">
        <f t="array" aca="1" ref="T172" ca="1">ROUND(IF($Q172="Y",VLOOKUP($P172, INDIRECT($Q$3),T$8,0)*INDIRECT($P$2),VLOOKUP($P172, INDIRECT($Q$3),T$8,0)),IF($E172="E",0,3))</f>
        <v>75310</v>
      </c>
      <c r="U172" s="186" cm="1">
        <f t="array" aca="1" ref="U172" ca="1">ROUND(IF($Q172="Y",VLOOKUP($P172, INDIRECT($Q$3),U$8,0)*INDIRECT($P$2),VLOOKUP($P172, INDIRECT($Q$3),U$8,0)),IF($E172="E",0,3))</f>
        <v>78324</v>
      </c>
      <c r="V172" s="186" cm="1">
        <f t="array" aca="1" ref="V172" ca="1">ROUND(IF($Q172="Y",VLOOKUP($P172, INDIRECT($Q$3),V$8,0)*INDIRECT($P$2),VLOOKUP($P172, INDIRECT($Q$3),V$8,0)),IF($E172="E",0,3))</f>
        <v>81461</v>
      </c>
      <c r="W172" s="186" cm="1">
        <f t="array" aca="1" ref="W172" ca="1">ROUND(IF($Q172="Y",VLOOKUP($P172, INDIRECT($Q$3),W$8,0)*INDIRECT($P$2),VLOOKUP($P172, INDIRECT($Q$3),W$8,0)),IF($E172="E",0,3))</f>
        <v>84724</v>
      </c>
      <c r="X172" s="186" cm="1">
        <f t="array" aca="1" ref="X172" ca="1">ROUND(IF($Q172="Y",VLOOKUP($P172, INDIRECT($Q$3),X$8,0)*INDIRECT($P$2),VLOOKUP($P172, INDIRECT($Q$3),X$8,0)),IF($E172="E",0,3))</f>
        <v>88116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7"/>
        <v>52985C</v>
      </c>
      <c r="AC172" s="130" t="str">
        <f t="shared" si="121"/>
        <v>Medical Assistant Program Supervisor</v>
      </c>
      <c r="AD172" s="284" t="str">
        <f t="shared" si="122"/>
        <v>070</v>
      </c>
      <c r="AE172" s="282">
        <f t="shared" ca="1" si="134"/>
        <v>36.207000000000001</v>
      </c>
      <c r="AF172" s="282">
        <f t="shared" ca="1" si="135"/>
        <v>37.655999999999999</v>
      </c>
      <c r="AG172" s="282">
        <f t="shared" ca="1" si="136"/>
        <v>39.163999999999994</v>
      </c>
      <c r="AH172" s="282">
        <f t="shared" ca="1" si="137"/>
        <v>40.732999999999997</v>
      </c>
      <c r="AI172" s="282">
        <f t="shared" ca="1" si="138"/>
        <v>42.363999999999997</v>
      </c>
      <c r="AJ172" s="282" t="str">
        <f t="shared" ca="1" si="125"/>
        <v/>
      </c>
      <c r="AK172" s="282" t="str">
        <f t="shared" ca="1" si="126"/>
        <v/>
      </c>
    </row>
    <row r="173" spans="1:37" x14ac:dyDescent="0.3">
      <c r="A173" s="75" t="s">
        <v>161</v>
      </c>
      <c r="B173" s="75">
        <v>10</v>
      </c>
      <c r="C173" s="70" t="s">
        <v>38</v>
      </c>
      <c r="D173" s="75">
        <v>458</v>
      </c>
      <c r="E173" s="75" t="s">
        <v>17</v>
      </c>
      <c r="F173" s="73" t="s">
        <v>412</v>
      </c>
      <c r="G173" s="74">
        <f t="shared" ca="1" si="129"/>
        <v>82333</v>
      </c>
      <c r="H173" s="74">
        <f t="shared" ca="1" si="130"/>
        <v>86471</v>
      </c>
      <c r="I173" s="74">
        <f t="shared" ca="1" si="131"/>
        <v>91144</v>
      </c>
      <c r="J173" s="74">
        <f t="shared" ca="1" si="132"/>
        <v>98756</v>
      </c>
      <c r="K173" s="74">
        <f t="shared" ca="1" si="133"/>
        <v>101524</v>
      </c>
      <c r="L173" s="74">
        <f t="shared" ca="1" si="123"/>
        <v>106841</v>
      </c>
      <c r="M173" s="74">
        <f t="shared" ca="1" si="124"/>
        <v>112968</v>
      </c>
      <c r="N173" s="72"/>
      <c r="P173" s="187" t="str">
        <f t="shared" si="139"/>
        <v>08855C</v>
      </c>
      <c r="Q173" s="191" t="s">
        <v>600</v>
      </c>
      <c r="R173" s="188" t="str">
        <f t="shared" si="120"/>
        <v>MFD Interagency Coordinator</v>
      </c>
      <c r="S173" s="189" t="str">
        <f t="shared" si="114"/>
        <v>65</v>
      </c>
      <c r="T173" s="186" cm="1">
        <f t="array" aca="1" ref="T173" ca="1">ROUND(IF($Q173="Y",VLOOKUP($P173, INDIRECT($Q$3),T$8,0)*INDIRECT($P$2),VLOOKUP($P173, INDIRECT($Q$3),T$8,0)),IF($E173="E",0,3))</f>
        <v>82333</v>
      </c>
      <c r="U173" s="186" cm="1">
        <f t="array" aca="1" ref="U173" ca="1">ROUND(IF($Q173="Y",VLOOKUP($P173, INDIRECT($Q$3),U$8,0)*INDIRECT($P$2),VLOOKUP($P173, INDIRECT($Q$3),U$8,0)),IF($E173="E",0,3))</f>
        <v>86471</v>
      </c>
      <c r="V173" s="186" cm="1">
        <f t="array" aca="1" ref="V173" ca="1">ROUND(IF($Q173="Y",VLOOKUP($P173, INDIRECT($Q$3),V$8,0)*INDIRECT($P$2),VLOOKUP($P173, INDIRECT($Q$3),V$8,0)),IF($E173="E",0,3))</f>
        <v>91144</v>
      </c>
      <c r="W173" s="186" cm="1">
        <f t="array" aca="1" ref="W173" ca="1">ROUND(IF($Q173="Y",VLOOKUP($P173, INDIRECT($Q$3),W$8,0)*INDIRECT($P$2),VLOOKUP($P173, INDIRECT($Q$3),W$8,0)),IF($E173="E",0,3))</f>
        <v>98756</v>
      </c>
      <c r="X173" s="186" cm="1">
        <f t="array" aca="1" ref="X173" ca="1">ROUND(IF($Q173="Y",VLOOKUP($P173, INDIRECT($Q$3),X$8,0)*INDIRECT($P$2),VLOOKUP($P173, INDIRECT($Q$3),X$8,0)),IF($E173="E",0,3))</f>
        <v>101524</v>
      </c>
      <c r="Y173" s="186" cm="1">
        <f t="array" aca="1" ref="Y173" ca="1">ROUND(IF($Q173="Y",VLOOKUP($P173, INDIRECT($Q$3),Y$8,0)*INDIRECT($P$2),VLOOKUP($P173, INDIRECT($Q$3),Y$8,0)),IF($E173="E",0,3))</f>
        <v>106841</v>
      </c>
      <c r="Z173" s="186" cm="1">
        <f t="array" aca="1" ref="Z173" ca="1">ROUND(IF($Q173="Y",VLOOKUP($P173, INDIRECT($Q$3),Z$8,0)*INDIRECT($P$2),VLOOKUP($P173, INDIRECT($Q$3),Z$8,0)),IF($E173="E",0,3))</f>
        <v>112968</v>
      </c>
      <c r="AA173" s="186"/>
      <c r="AB173" s="282" t="str">
        <f t="shared" si="107"/>
        <v>08855C</v>
      </c>
      <c r="AC173" s="130" t="str">
        <f t="shared" si="121"/>
        <v>MFD Interagency Coordinator</v>
      </c>
      <c r="AD173" s="284" t="str">
        <f t="shared" si="122"/>
        <v>65</v>
      </c>
      <c r="AE173" s="282">
        <f t="shared" ca="1" si="134"/>
        <v>39.583999999999996</v>
      </c>
      <c r="AF173" s="282">
        <f t="shared" ca="1" si="135"/>
        <v>41.573</v>
      </c>
      <c r="AG173" s="282">
        <f t="shared" ca="1" si="136"/>
        <v>43.82</v>
      </c>
      <c r="AH173" s="282">
        <f t="shared" ca="1" si="137"/>
        <v>47.478999999999999</v>
      </c>
      <c r="AI173" s="282">
        <f t="shared" ca="1" si="138"/>
        <v>48.809999999999995</v>
      </c>
      <c r="AJ173" s="282">
        <f t="shared" ca="1" si="125"/>
        <v>51.366</v>
      </c>
      <c r="AK173" s="282">
        <f t="shared" ca="1" si="126"/>
        <v>54.311999999999998</v>
      </c>
    </row>
    <row r="174" spans="1:37" x14ac:dyDescent="0.3">
      <c r="A174" s="75" t="s">
        <v>176</v>
      </c>
      <c r="B174" s="75">
        <v>12</v>
      </c>
      <c r="C174" s="70" t="s">
        <v>32</v>
      </c>
      <c r="D174" s="75">
        <v>573</v>
      </c>
      <c r="E174" s="75" t="s">
        <v>17</v>
      </c>
      <c r="F174" s="73" t="s">
        <v>414</v>
      </c>
      <c r="G174" s="74">
        <f t="shared" ca="1" si="129"/>
        <v>118343</v>
      </c>
      <c r="H174" s="74">
        <f t="shared" ca="1" si="130"/>
        <v>123076</v>
      </c>
      <c r="I174" s="74">
        <f t="shared" ca="1" si="131"/>
        <v>127998</v>
      </c>
      <c r="J174" s="74">
        <f t="shared" ca="1" si="132"/>
        <v>133118</v>
      </c>
      <c r="K174" s="74">
        <f t="shared" ca="1" si="133"/>
        <v>138442</v>
      </c>
      <c r="L174" s="74">
        <f t="shared" ca="1" si="123"/>
        <v>0</v>
      </c>
      <c r="M174" s="74">
        <f t="shared" ca="1" si="124"/>
        <v>0</v>
      </c>
      <c r="N174" s="72"/>
      <c r="P174" s="187" t="str">
        <f t="shared" si="139"/>
        <v>07455C</v>
      </c>
      <c r="Q174" s="191" t="s">
        <v>600</v>
      </c>
      <c r="R174" s="188" t="str">
        <f t="shared" si="120"/>
        <v xml:space="preserve">Parking System Manager </v>
      </c>
      <c r="S174" s="189" t="str">
        <f t="shared" si="114"/>
        <v>105</v>
      </c>
      <c r="T174" s="186" cm="1">
        <f t="array" aca="1" ref="T174" ca="1">ROUND(IF($Q174="Y",VLOOKUP($P174, INDIRECT($Q$3),T$8,0)*INDIRECT($P$2),VLOOKUP($P174, INDIRECT($Q$3),T$8,0)),IF($E174="E",0,3))</f>
        <v>118343</v>
      </c>
      <c r="U174" s="186" cm="1">
        <f t="array" aca="1" ref="U174" ca="1">ROUND(IF($Q174="Y",VLOOKUP($P174, INDIRECT($Q$3),U$8,0)*INDIRECT($P$2),VLOOKUP($P174, INDIRECT($Q$3),U$8,0)),IF($E174="E",0,3))</f>
        <v>123076</v>
      </c>
      <c r="V174" s="186" cm="1">
        <f t="array" aca="1" ref="V174" ca="1">ROUND(IF($Q174="Y",VLOOKUP($P174, INDIRECT($Q$3),V$8,0)*INDIRECT($P$2),VLOOKUP($P174, INDIRECT($Q$3),V$8,0)),IF($E174="E",0,3))</f>
        <v>127998</v>
      </c>
      <c r="W174" s="186" cm="1">
        <f t="array" aca="1" ref="W174" ca="1">ROUND(IF($Q174="Y",VLOOKUP($P174, INDIRECT($Q$3),W$8,0)*INDIRECT($P$2),VLOOKUP($P174, INDIRECT($Q$3),W$8,0)),IF($E174="E",0,3))</f>
        <v>133118</v>
      </c>
      <c r="X174" s="186" cm="1">
        <f t="array" aca="1" ref="X174" ca="1">ROUND(IF($Q174="Y",VLOOKUP($P174, INDIRECT($Q$3),X$8,0)*INDIRECT($P$2),VLOOKUP($P174, INDIRECT($Q$3),X$8,0)),IF($E174="E",0,3))</f>
        <v>138442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07"/>
        <v>07455C</v>
      </c>
      <c r="AC174" s="130" t="str">
        <f t="shared" si="121"/>
        <v xml:space="preserve">Parking System Manager </v>
      </c>
      <c r="AD174" s="284" t="str">
        <f t="shared" si="122"/>
        <v>105</v>
      </c>
      <c r="AE174" s="282">
        <f t="shared" ca="1" si="134"/>
        <v>56.896000000000001</v>
      </c>
      <c r="AF174" s="282">
        <f t="shared" ca="1" si="135"/>
        <v>59.171999999999997</v>
      </c>
      <c r="AG174" s="282">
        <f t="shared" ca="1" si="136"/>
        <v>61.537999999999997</v>
      </c>
      <c r="AH174" s="282">
        <f t="shared" ca="1" si="137"/>
        <v>64</v>
      </c>
      <c r="AI174" s="282">
        <f t="shared" ca="1" si="138"/>
        <v>66.559000000000012</v>
      </c>
      <c r="AJ174" s="282" t="str">
        <f t="shared" ca="1" si="125"/>
        <v/>
      </c>
      <c r="AK174" s="282" t="str">
        <f t="shared" ca="1" si="126"/>
        <v/>
      </c>
    </row>
    <row r="175" spans="1:37" x14ac:dyDescent="0.3">
      <c r="A175" s="75" t="s">
        <v>678</v>
      </c>
      <c r="B175" s="75">
        <v>8</v>
      </c>
      <c r="C175" s="70" t="s">
        <v>679</v>
      </c>
      <c r="D175" s="75">
        <v>403</v>
      </c>
      <c r="E175" s="75" t="s">
        <v>21</v>
      </c>
      <c r="F175" s="73" t="s">
        <v>677</v>
      </c>
      <c r="G175" s="74">
        <f t="shared" ca="1" si="129"/>
        <v>44.686</v>
      </c>
      <c r="H175" s="74">
        <f t="shared" ca="1" si="130"/>
        <v>45.938000000000002</v>
      </c>
      <c r="I175" s="74">
        <f t="shared" ca="1" si="131"/>
        <v>47.223999999999997</v>
      </c>
      <c r="J175" s="74">
        <f t="shared" ca="1" si="132"/>
        <v>48.570999999999998</v>
      </c>
      <c r="K175" s="74">
        <f t="shared" ca="1" si="133"/>
        <v>49.567999999999998</v>
      </c>
      <c r="L175" s="74">
        <f t="shared" ca="1" si="123"/>
        <v>0</v>
      </c>
      <c r="M175" s="74">
        <f t="shared" ca="1" si="124"/>
        <v>0</v>
      </c>
      <c r="N175" s="72"/>
      <c r="P175" s="187" t="str">
        <f t="shared" si="139"/>
        <v>52995C</v>
      </c>
      <c r="Q175" s="191" t="s">
        <v>600</v>
      </c>
      <c r="R175" s="188" t="str">
        <f t="shared" si="120"/>
        <v>Payroll Supervisor</v>
      </c>
      <c r="S175" s="189" t="str">
        <f t="shared" si="114"/>
        <v>080</v>
      </c>
      <c r="T175" s="186" cm="1">
        <f t="array" aca="1" ref="T175" ca="1">ROUND(IF($Q175="Y",VLOOKUP($P175, INDIRECT($Q$3),T$8,0)*INDIRECT($P$2),VLOOKUP($P175, INDIRECT($Q$3),T$8,0)),IF($E175="E",0,3))</f>
        <v>44.686</v>
      </c>
      <c r="U175" s="186" cm="1">
        <f t="array" aca="1" ref="U175" ca="1">ROUND(IF($Q175="Y",VLOOKUP($P175, INDIRECT($Q$3),U$8,0)*INDIRECT($P$2),VLOOKUP($P175, INDIRECT($Q$3),U$8,0)),IF($E175="E",0,3))</f>
        <v>45.938000000000002</v>
      </c>
      <c r="V175" s="186" cm="1">
        <f t="array" aca="1" ref="V175" ca="1">ROUND(IF($Q175="Y",VLOOKUP($P175, INDIRECT($Q$3),V$8,0)*INDIRECT($P$2),VLOOKUP($P175, INDIRECT($Q$3),V$8,0)),IF($E175="E",0,3))</f>
        <v>47.223999999999997</v>
      </c>
      <c r="W175" s="186" cm="1">
        <f t="array" aca="1" ref="W175" ca="1">ROUND(IF($Q175="Y",VLOOKUP($P175, INDIRECT($Q$3),W$8,0)*INDIRECT($P$2),VLOOKUP($P175, INDIRECT($Q$3),W$8,0)),IF($E175="E",0,3))</f>
        <v>48.570999999999998</v>
      </c>
      <c r="X175" s="186" cm="1">
        <f t="array" aca="1" ref="X175" ca="1">ROUND(IF($Q175="Y",VLOOKUP($P175, INDIRECT($Q$3),X$8,0)*INDIRECT($P$2),VLOOKUP($P175, INDIRECT($Q$3),X$8,0)),IF($E175="E",0,3))</f>
        <v>49.567999999999998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7"/>
        <v>52995C</v>
      </c>
      <c r="AC175" s="130" t="str">
        <f t="shared" si="121"/>
        <v>Payroll Supervisor</v>
      </c>
      <c r="AD175" s="284" t="str">
        <f t="shared" si="122"/>
        <v>080</v>
      </c>
      <c r="AE175" s="282">
        <f t="shared" ca="1" si="134"/>
        <v>44.686</v>
      </c>
      <c r="AF175" s="282">
        <f t="shared" ca="1" si="135"/>
        <v>45.938000000000002</v>
      </c>
      <c r="AG175" s="282">
        <f t="shared" ca="1" si="136"/>
        <v>47.223999999999997</v>
      </c>
      <c r="AH175" s="282">
        <f t="shared" ca="1" si="137"/>
        <v>48.570999999999998</v>
      </c>
      <c r="AI175" s="282">
        <f t="shared" ca="1" si="138"/>
        <v>49.567999999999998</v>
      </c>
      <c r="AJ175" s="282" t="str">
        <f t="shared" ca="1" si="125"/>
        <v/>
      </c>
      <c r="AK175" s="282" t="str">
        <f t="shared" ca="1" si="126"/>
        <v/>
      </c>
    </row>
    <row r="176" spans="1:37" x14ac:dyDescent="0.3">
      <c r="A176" s="75" t="s">
        <v>1069</v>
      </c>
      <c r="B176" s="75">
        <v>9</v>
      </c>
      <c r="C176" s="70" t="s">
        <v>958</v>
      </c>
      <c r="D176" s="75">
        <v>440</v>
      </c>
      <c r="E176" s="75" t="s">
        <v>17</v>
      </c>
      <c r="F176" s="73" t="s">
        <v>1084</v>
      </c>
      <c r="G176" s="74">
        <f t="shared" ca="1" si="129"/>
        <v>91750</v>
      </c>
      <c r="H176" s="74">
        <f t="shared" ca="1" si="130"/>
        <v>95425</v>
      </c>
      <c r="I176" s="74">
        <f t="shared" ca="1" si="131"/>
        <v>99243</v>
      </c>
      <c r="J176" s="74">
        <f t="shared" ca="1" si="132"/>
        <v>103217</v>
      </c>
      <c r="K176" s="74">
        <f t="shared" ca="1" si="133"/>
        <v>107351</v>
      </c>
      <c r="L176" s="74">
        <f t="shared" ca="1" si="123"/>
        <v>0</v>
      </c>
      <c r="M176" s="74">
        <f t="shared" ca="1" si="124"/>
        <v>0</v>
      </c>
      <c r="N176" s="72"/>
      <c r="P176" s="187" t="str">
        <f t="shared" si="139"/>
        <v>53088C</v>
      </c>
      <c r="Q176" s="191" t="s">
        <v>600</v>
      </c>
      <c r="R176" s="188" t="str">
        <f t="shared" si="120"/>
        <v>Policy &amp; Research Coordinator - OPCR</v>
      </c>
      <c r="S176" s="189" t="str">
        <f t="shared" si="114"/>
        <v>127</v>
      </c>
      <c r="T176" s="186" cm="1">
        <f t="array" aca="1" ref="T176" ca="1">ROUND(IF($Q176="Y",VLOOKUP($P176, INDIRECT($Q$3),T$8,0)*INDIRECT($P$2),VLOOKUP($P176, INDIRECT($Q$3),T$8,0)),IF($E176="E",0,3))</f>
        <v>91750</v>
      </c>
      <c r="U176" s="186" cm="1">
        <f t="array" aca="1" ref="U176" ca="1">ROUND(IF($Q176="Y",VLOOKUP($P176, INDIRECT($Q$3),U$8,0)*INDIRECT($P$2),VLOOKUP($P176, INDIRECT($Q$3),U$8,0)),IF($E176="E",0,3))</f>
        <v>95425</v>
      </c>
      <c r="V176" s="186" cm="1">
        <f t="array" aca="1" ref="V176" ca="1">ROUND(IF($Q176="Y",VLOOKUP($P176, INDIRECT($Q$3),V$8,0)*INDIRECT($P$2),VLOOKUP($P176, INDIRECT($Q$3),V$8,0)),IF($E176="E",0,3))</f>
        <v>99243</v>
      </c>
      <c r="W176" s="186" cm="1">
        <f t="array" aca="1" ref="W176" ca="1">ROUND(IF($Q176="Y",VLOOKUP($P176, INDIRECT($Q$3),W$8,0)*INDIRECT($P$2),VLOOKUP($P176, INDIRECT($Q$3),W$8,0)),IF($E176="E",0,3))</f>
        <v>103217</v>
      </c>
      <c r="X176" s="186" cm="1">
        <f t="array" aca="1" ref="X176" ca="1">ROUND(IF($Q176="Y",VLOOKUP($P176, INDIRECT($Q$3),X$8,0)*INDIRECT($P$2),VLOOKUP($P176, INDIRECT($Q$3),X$8,0)),IF($E176="E",0,3))</f>
        <v>107351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7"/>
        <v>53088C</v>
      </c>
      <c r="AC176" s="130" t="str">
        <f t="shared" si="121"/>
        <v>Policy &amp; Research Coordinator - OPCR</v>
      </c>
      <c r="AD176" s="284" t="str">
        <f t="shared" si="122"/>
        <v>127</v>
      </c>
      <c r="AE176" s="282">
        <f t="shared" ca="1" si="134"/>
        <v>44.110999999999997</v>
      </c>
      <c r="AF176" s="282">
        <f t="shared" ca="1" si="135"/>
        <v>45.878</v>
      </c>
      <c r="AG176" s="282">
        <f t="shared" ca="1" si="136"/>
        <v>47.713000000000001</v>
      </c>
      <c r="AH176" s="282">
        <f t="shared" ca="1" si="137"/>
        <v>49.623999999999995</v>
      </c>
      <c r="AI176" s="282">
        <f t="shared" ca="1" si="138"/>
        <v>51.611999999999995</v>
      </c>
      <c r="AJ176" s="282" t="str">
        <f t="shared" ca="1" si="125"/>
        <v/>
      </c>
      <c r="AK176" s="282" t="str">
        <f t="shared" ca="1" si="126"/>
        <v/>
      </c>
    </row>
    <row r="177" spans="1:38" x14ac:dyDescent="0.3">
      <c r="A177" s="75" t="s">
        <v>151</v>
      </c>
      <c r="B177" s="75">
        <v>12</v>
      </c>
      <c r="C177" s="70" t="s">
        <v>150</v>
      </c>
      <c r="D177" s="75">
        <v>565</v>
      </c>
      <c r="E177" s="75" t="s">
        <v>17</v>
      </c>
      <c r="F177" s="73" t="s">
        <v>645</v>
      </c>
      <c r="G177" s="74">
        <f t="shared" ca="1" si="129"/>
        <v>127351</v>
      </c>
      <c r="H177" s="74">
        <f t="shared" ca="1" si="130"/>
        <v>130915</v>
      </c>
      <c r="I177" s="74">
        <f t="shared" ca="1" si="131"/>
        <v>134583</v>
      </c>
      <c r="J177" s="74">
        <f t="shared" ca="1" si="132"/>
        <v>138417</v>
      </c>
      <c r="K177" s="74">
        <f t="shared" ca="1" si="133"/>
        <v>0</v>
      </c>
      <c r="L177" s="74">
        <f t="shared" ca="1" si="123"/>
        <v>0</v>
      </c>
      <c r="M177" s="74">
        <f t="shared" ca="1" si="124"/>
        <v>0</v>
      </c>
      <c r="N177" s="72"/>
      <c r="P177" s="187" t="str">
        <f t="shared" si="139"/>
        <v>06965C</v>
      </c>
      <c r="Q177" s="191" t="s">
        <v>600</v>
      </c>
      <c r="R177" s="188" t="str">
        <f t="shared" si="120"/>
        <v>Policy, Research and Outreach Manager</v>
      </c>
      <c r="S177" s="189" t="str">
        <f t="shared" ref="S177:S205" si="140">C177</f>
        <v>54</v>
      </c>
      <c r="T177" s="186" cm="1">
        <f t="array" aca="1" ref="T177" ca="1">ROUND(IF($Q177="Y",VLOOKUP($P177, INDIRECT($Q$3),T$8,0)*INDIRECT($P$2),VLOOKUP($P177, INDIRECT($Q$3),T$8,0)),IF($E177="E",0,3))</f>
        <v>127351</v>
      </c>
      <c r="U177" s="186" cm="1">
        <f t="array" aca="1" ref="U177" ca="1">ROUND(IF($Q177="Y",VLOOKUP($P177, INDIRECT($Q$3),U$8,0)*INDIRECT($P$2),VLOOKUP($P177, INDIRECT($Q$3),U$8,0)),IF($E177="E",0,3))</f>
        <v>130915</v>
      </c>
      <c r="V177" s="186" cm="1">
        <f t="array" aca="1" ref="V177" ca="1">ROUND(IF($Q177="Y",VLOOKUP($P177, INDIRECT($Q$3),V$8,0)*INDIRECT($P$2),VLOOKUP($P177, INDIRECT($Q$3),V$8,0)),IF($E177="E",0,3))</f>
        <v>134583</v>
      </c>
      <c r="W177" s="186" cm="1">
        <f t="array" aca="1" ref="W177" ca="1">ROUND(IF($Q177="Y",VLOOKUP($P177, INDIRECT($Q$3),W$8,0)*INDIRECT($P$2),VLOOKUP($P177, INDIRECT($Q$3),W$8,0)),IF($E177="E",0,3))</f>
        <v>138417</v>
      </c>
      <c r="X177" s="186" cm="1">
        <f t="array" aca="1" ref="X177" ca="1">ROUND(IF($Q177="Y",VLOOKUP($P177, INDIRECT($Q$3),X$8,0)*INDIRECT($P$2),VLOOKUP($P177, INDIRECT($Q$3),X$8,0)),IF($E177="E",0,3))</f>
        <v>0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7"/>
        <v>06965C</v>
      </c>
      <c r="AC177" s="130" t="str">
        <f t="shared" si="121"/>
        <v>Policy, Research and Outreach Manager</v>
      </c>
      <c r="AD177" s="284" t="str">
        <f t="shared" si="122"/>
        <v>54</v>
      </c>
      <c r="AE177" s="282">
        <f t="shared" ca="1" si="134"/>
        <v>61.226999999999997</v>
      </c>
      <c r="AF177" s="282">
        <f t="shared" ca="1" si="135"/>
        <v>62.94</v>
      </c>
      <c r="AG177" s="282">
        <f t="shared" ca="1" si="136"/>
        <v>64.704000000000008</v>
      </c>
      <c r="AH177" s="282">
        <f t="shared" ca="1" si="137"/>
        <v>66.547000000000011</v>
      </c>
      <c r="AI177" s="282" t="str">
        <f t="shared" ca="1" si="138"/>
        <v/>
      </c>
      <c r="AJ177" s="282" t="str">
        <f t="shared" ca="1" si="125"/>
        <v/>
      </c>
      <c r="AK177" s="282" t="str">
        <f t="shared" ca="1" si="126"/>
        <v/>
      </c>
    </row>
    <row r="178" spans="1:38" x14ac:dyDescent="0.3">
      <c r="A178" s="75" t="s">
        <v>473</v>
      </c>
      <c r="B178" s="75">
        <v>11</v>
      </c>
      <c r="C178" s="70" t="s">
        <v>65</v>
      </c>
      <c r="D178" s="75">
        <v>508</v>
      </c>
      <c r="E178" s="75" t="s">
        <v>17</v>
      </c>
      <c r="F178" s="73" t="s">
        <v>467</v>
      </c>
      <c r="G178" s="74">
        <f t="shared" ca="1" si="129"/>
        <v>95950</v>
      </c>
      <c r="H178" s="74">
        <f t="shared" ca="1" si="130"/>
        <v>101002</v>
      </c>
      <c r="I178" s="74">
        <f t="shared" ca="1" si="131"/>
        <v>106315</v>
      </c>
      <c r="J178" s="74">
        <f t="shared" ca="1" si="132"/>
        <v>113545</v>
      </c>
      <c r="K178" s="74">
        <f t="shared" ca="1" si="133"/>
        <v>116726</v>
      </c>
      <c r="L178" s="74">
        <f t="shared" ca="1" si="123"/>
        <v>119996</v>
      </c>
      <c r="M178" s="74">
        <f t="shared" ca="1" si="124"/>
        <v>123415</v>
      </c>
      <c r="N178" s="72"/>
      <c r="P178" s="187" t="str">
        <f t="shared" si="139"/>
        <v>52937C</v>
      </c>
      <c r="Q178" s="191" t="s">
        <v>600</v>
      </c>
      <c r="R178" s="188" t="str">
        <f t="shared" si="120"/>
        <v>Principal Budget and Evaluation Analyst</v>
      </c>
      <c r="S178" s="189" t="str">
        <f t="shared" si="140"/>
        <v>41C</v>
      </c>
      <c r="T178" s="186" cm="1">
        <f t="array" aca="1" ref="T178" ca="1">ROUND(IF($Q178="Y",VLOOKUP($P178, INDIRECT($Q$3),T$8,0)*INDIRECT($P$2),VLOOKUP($P178, INDIRECT($Q$3),T$8,0)),IF($E178="E",0,3))</f>
        <v>95950</v>
      </c>
      <c r="U178" s="186" cm="1">
        <f t="array" aca="1" ref="U178" ca="1">ROUND(IF($Q178="Y",VLOOKUP($P178, INDIRECT($Q$3),U$8,0)*INDIRECT($P$2),VLOOKUP($P178, INDIRECT($Q$3),U$8,0)),IF($E178="E",0,3))</f>
        <v>101002</v>
      </c>
      <c r="V178" s="186" cm="1">
        <f t="array" aca="1" ref="V178" ca="1">ROUND(IF($Q178="Y",VLOOKUP($P178, INDIRECT($Q$3),V$8,0)*INDIRECT($P$2),VLOOKUP($P178, INDIRECT($Q$3),V$8,0)),IF($E178="E",0,3))</f>
        <v>106315</v>
      </c>
      <c r="W178" s="186" cm="1">
        <f t="array" aca="1" ref="W178" ca="1">ROUND(IF($Q178="Y",VLOOKUP($P178, INDIRECT($Q$3),W$8,0)*INDIRECT($P$2),VLOOKUP($P178, INDIRECT($Q$3),W$8,0)),IF($E178="E",0,3))</f>
        <v>113545</v>
      </c>
      <c r="X178" s="186" cm="1">
        <f t="array" aca="1" ref="X178" ca="1">ROUND(IF($Q178="Y",VLOOKUP($P178, INDIRECT($Q$3),X$8,0)*INDIRECT($P$2),VLOOKUP($P178, INDIRECT($Q$3),X$8,0)),IF($E178="E",0,3))</f>
        <v>116726</v>
      </c>
      <c r="Y178" s="186" cm="1">
        <f t="array" aca="1" ref="Y178" ca="1">ROUND(IF($Q178="Y",VLOOKUP($P178, INDIRECT($Q$3),Y$8,0)*INDIRECT($P$2),VLOOKUP($P178, INDIRECT($Q$3),Y$8,0)),IF($E178="E",0,3))</f>
        <v>119996</v>
      </c>
      <c r="Z178" s="186" cm="1">
        <f t="array" aca="1" ref="Z178" ca="1">ROUND(IF($Q178="Y",VLOOKUP($P178, INDIRECT($Q$3),Z$8,0)*INDIRECT($P$2),VLOOKUP($P178, INDIRECT($Q$3),Z$8,0)),IF($E178="E",0,3))</f>
        <v>123415</v>
      </c>
      <c r="AA178" s="186"/>
      <c r="AB178" s="282" t="str">
        <f t="shared" si="107"/>
        <v>52937C</v>
      </c>
      <c r="AC178" s="130" t="str">
        <f t="shared" si="121"/>
        <v>Principal Budget and Evaluation Analyst</v>
      </c>
      <c r="AD178" s="284" t="str">
        <f t="shared" si="122"/>
        <v>41C</v>
      </c>
      <c r="AE178" s="282">
        <f t="shared" ca="1" si="134"/>
        <v>46.129999999999995</v>
      </c>
      <c r="AF178" s="282">
        <f t="shared" ca="1" si="135"/>
        <v>48.558999999999997</v>
      </c>
      <c r="AG178" s="282">
        <f t="shared" ca="1" si="136"/>
        <v>51.113</v>
      </c>
      <c r="AH178" s="282">
        <f t="shared" ca="1" si="137"/>
        <v>54.588999999999999</v>
      </c>
      <c r="AI178" s="282">
        <f t="shared" ca="1" si="138"/>
        <v>56.119</v>
      </c>
      <c r="AJ178" s="282">
        <f t="shared" ca="1" si="125"/>
        <v>57.690999999999995</v>
      </c>
      <c r="AK178" s="282">
        <f t="shared" ca="1" si="126"/>
        <v>59.335000000000001</v>
      </c>
    </row>
    <row r="179" spans="1:38" x14ac:dyDescent="0.3">
      <c r="A179" s="75" t="s">
        <v>177</v>
      </c>
      <c r="B179" s="75">
        <v>7</v>
      </c>
      <c r="C179" s="70" t="s">
        <v>81</v>
      </c>
      <c r="D179" s="75">
        <v>325</v>
      </c>
      <c r="E179" s="75" t="s">
        <v>21</v>
      </c>
      <c r="F179" s="73" t="s">
        <v>415</v>
      </c>
      <c r="G179" s="74">
        <f t="shared" ca="1" si="129"/>
        <v>31.265999999999998</v>
      </c>
      <c r="H179" s="74">
        <f t="shared" ca="1" si="130"/>
        <v>32.911999999999999</v>
      </c>
      <c r="I179" s="74">
        <f t="shared" ca="1" si="131"/>
        <v>34.642000000000003</v>
      </c>
      <c r="J179" s="74">
        <f t="shared" ca="1" si="132"/>
        <v>37.005000000000003</v>
      </c>
      <c r="K179" s="74">
        <f t="shared" ca="1" si="133"/>
        <v>38.042000000000002</v>
      </c>
      <c r="L179" s="74">
        <f t="shared" ca="1" si="123"/>
        <v>39.104999999999997</v>
      </c>
      <c r="M179" s="74">
        <f t="shared" ca="1" si="124"/>
        <v>40.22</v>
      </c>
      <c r="N179" s="72"/>
      <c r="P179" s="187" t="str">
        <f t="shared" si="139"/>
        <v>08360C</v>
      </c>
      <c r="Q179" s="191" t="s">
        <v>600</v>
      </c>
      <c r="R179" s="188" t="str">
        <f t="shared" si="120"/>
        <v>Program Assistant</v>
      </c>
      <c r="S179" s="189" t="str">
        <f t="shared" si="140"/>
        <v>08</v>
      </c>
      <c r="T179" s="186" cm="1">
        <f t="array" aca="1" ref="T179" ca="1">ROUND(IF($Q179="Y",VLOOKUP($P179, INDIRECT($Q$3),T$8,0)*INDIRECT($P$2),VLOOKUP($P179, INDIRECT($Q$3),T$8,0)),IF($E179="E",0,3))</f>
        <v>31.265999999999998</v>
      </c>
      <c r="U179" s="186" cm="1">
        <f t="array" aca="1" ref="U179" ca="1">ROUND(IF($Q179="Y",VLOOKUP($P179, INDIRECT($Q$3),U$8,0)*INDIRECT($P$2),VLOOKUP($P179, INDIRECT($Q$3),U$8,0)),IF($E179="E",0,3))</f>
        <v>32.911999999999999</v>
      </c>
      <c r="V179" s="186" cm="1">
        <f t="array" aca="1" ref="V179" ca="1">ROUND(IF($Q179="Y",VLOOKUP($P179, INDIRECT($Q$3),V$8,0)*INDIRECT($P$2),VLOOKUP($P179, INDIRECT($Q$3),V$8,0)),IF($E179="E",0,3))</f>
        <v>34.642000000000003</v>
      </c>
      <c r="W179" s="186" cm="1">
        <f t="array" aca="1" ref="W179" ca="1">ROUND(IF($Q179="Y",VLOOKUP($P179, INDIRECT($Q$3),W$8,0)*INDIRECT($P$2),VLOOKUP($P179, INDIRECT($Q$3),W$8,0)),IF($E179="E",0,3))</f>
        <v>37.005000000000003</v>
      </c>
      <c r="X179" s="186" cm="1">
        <f t="array" aca="1" ref="X179" ca="1">ROUND(IF($Q179="Y",VLOOKUP($P179, INDIRECT($Q$3),X$8,0)*INDIRECT($P$2),VLOOKUP($P179, INDIRECT($Q$3),X$8,0)),IF($E179="E",0,3))</f>
        <v>38.042000000000002</v>
      </c>
      <c r="Y179" s="186" cm="1">
        <f t="array" aca="1" ref="Y179" ca="1">ROUND(IF($Q179="Y",VLOOKUP($P179, INDIRECT($Q$3),Y$8,0)*INDIRECT($P$2),VLOOKUP($P179, INDIRECT($Q$3),Y$8,0)),IF($E179="E",0,3))</f>
        <v>39.104999999999997</v>
      </c>
      <c r="Z179" s="186" cm="1">
        <f t="array" aca="1" ref="Z179" ca="1">ROUND(IF($Q179="Y",VLOOKUP($P179, INDIRECT($Q$3),Z$8,0)*INDIRECT($P$2),VLOOKUP($P179, INDIRECT($Q$3),Z$8,0)),IF($E179="E",0,3))</f>
        <v>40.22</v>
      </c>
      <c r="AA179" s="186"/>
      <c r="AB179" s="282" t="str">
        <f t="shared" si="107"/>
        <v>08360C</v>
      </c>
      <c r="AC179" s="130" t="str">
        <f t="shared" si="121"/>
        <v>Program Assistant</v>
      </c>
      <c r="AD179" s="284" t="str">
        <f t="shared" si="122"/>
        <v>08</v>
      </c>
      <c r="AE179" s="282">
        <f t="shared" ca="1" si="134"/>
        <v>31.265999999999998</v>
      </c>
      <c r="AF179" s="282">
        <f t="shared" ca="1" si="135"/>
        <v>32.911999999999999</v>
      </c>
      <c r="AG179" s="282">
        <f t="shared" ca="1" si="136"/>
        <v>34.642000000000003</v>
      </c>
      <c r="AH179" s="282">
        <f t="shared" ca="1" si="137"/>
        <v>37.005000000000003</v>
      </c>
      <c r="AI179" s="282">
        <f t="shared" ca="1" si="138"/>
        <v>38.042000000000002</v>
      </c>
      <c r="AJ179" s="282">
        <f t="shared" ca="1" si="125"/>
        <v>39.104999999999997</v>
      </c>
      <c r="AK179" s="282">
        <f t="shared" ca="1" si="126"/>
        <v>40.22</v>
      </c>
    </row>
    <row r="180" spans="1:38" x14ac:dyDescent="0.3">
      <c r="A180" s="75" t="s">
        <v>940</v>
      </c>
      <c r="B180" s="75">
        <v>9</v>
      </c>
      <c r="C180" s="70" t="s">
        <v>941</v>
      </c>
      <c r="D180" s="75">
        <v>415</v>
      </c>
      <c r="E180" s="75" t="s">
        <v>17</v>
      </c>
      <c r="F180" s="73" t="s">
        <v>942</v>
      </c>
      <c r="G180" s="74">
        <f t="shared" ca="1" si="129"/>
        <v>86887</v>
      </c>
      <c r="H180" s="74">
        <f t="shared" ca="1" si="130"/>
        <v>97985</v>
      </c>
      <c r="I180" s="74">
        <f t="shared" ca="1" si="131"/>
        <v>101909</v>
      </c>
      <c r="J180" s="74">
        <f t="shared" ca="1" si="132"/>
        <v>105987</v>
      </c>
      <c r="K180" s="74">
        <f t="shared" ca="1" si="133"/>
        <v>110231</v>
      </c>
      <c r="L180" s="74">
        <f t="shared" ca="1" si="123"/>
        <v>0</v>
      </c>
      <c r="M180" s="74">
        <f t="shared" ca="1" si="124"/>
        <v>0</v>
      </c>
      <c r="N180" s="72"/>
      <c r="P180" s="187" t="str">
        <f t="shared" si="139"/>
        <v>59441C</v>
      </c>
      <c r="Q180" s="191" t="s">
        <v>600</v>
      </c>
      <c r="R180" s="188" t="str">
        <f t="shared" si="120"/>
        <v xml:space="preserve">Project Coordinator - HR Confidential </v>
      </c>
      <c r="S180" s="189" t="str">
        <f t="shared" si="140"/>
        <v>118</v>
      </c>
      <c r="T180" s="186" cm="1">
        <f t="array" aca="1" ref="T180" ca="1">ROUND(IF($Q180="Y",VLOOKUP($P180, INDIRECT($Q$3),T$8,0)*INDIRECT($P$2),VLOOKUP($P180, INDIRECT($Q$3),T$8,0)),IF($E180="E",0,3))</f>
        <v>86887</v>
      </c>
      <c r="U180" s="186" cm="1">
        <f t="array" aca="1" ref="U180" ca="1">ROUND(IF($Q180="Y",VLOOKUP($P180, INDIRECT($Q$3),U$8,0)*INDIRECT($P$2),VLOOKUP($P180, INDIRECT($Q$3),U$8,0)),IF($E180="E",0,3))</f>
        <v>97985</v>
      </c>
      <c r="V180" s="186" cm="1">
        <f t="array" aca="1" ref="V180" ca="1">ROUND(IF($Q180="Y",VLOOKUP($P180, INDIRECT($Q$3),V$8,0)*INDIRECT($P$2),VLOOKUP($P180, INDIRECT($Q$3),V$8,0)),IF($E180="E",0,3))</f>
        <v>101909</v>
      </c>
      <c r="W180" s="186" cm="1">
        <f t="array" aca="1" ref="W180" ca="1">ROUND(IF($Q180="Y",VLOOKUP($P180, INDIRECT($Q$3),W$8,0)*INDIRECT($P$2),VLOOKUP($P180, INDIRECT($Q$3),W$8,0)),IF($E180="E",0,3))</f>
        <v>105987</v>
      </c>
      <c r="X180" s="186" cm="1">
        <f t="array" aca="1" ref="X180" ca="1">ROUND(IF($Q180="Y",VLOOKUP($P180, INDIRECT($Q$3),X$8,0)*INDIRECT($P$2),VLOOKUP($P180, INDIRECT($Q$3),X$8,0)),IF($E180="E",0,3))</f>
        <v>110231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7"/>
        <v>59441C</v>
      </c>
      <c r="AC180" s="130" t="str">
        <f t="shared" si="121"/>
        <v xml:space="preserve">Project Coordinator - HR Confidential </v>
      </c>
      <c r="AD180" s="284" t="str">
        <f t="shared" si="122"/>
        <v>118</v>
      </c>
      <c r="AE180" s="282">
        <f t="shared" ca="1" si="134"/>
        <v>41.772999999999996</v>
      </c>
      <c r="AF180" s="282">
        <f t="shared" ca="1" si="135"/>
        <v>47.108999999999995</v>
      </c>
      <c r="AG180" s="282">
        <f t="shared" ca="1" si="136"/>
        <v>48.994999999999997</v>
      </c>
      <c r="AH180" s="282">
        <f t="shared" ca="1" si="137"/>
        <v>50.955999999999996</v>
      </c>
      <c r="AI180" s="282">
        <f t="shared" ca="1" si="138"/>
        <v>52.995999999999995</v>
      </c>
      <c r="AJ180" s="282" t="str">
        <f t="shared" ca="1" si="125"/>
        <v/>
      </c>
      <c r="AK180" s="282" t="str">
        <f t="shared" ca="1" si="126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29"/>
        <v>86949</v>
      </c>
      <c r="H181" s="74">
        <f t="shared" ca="1" si="130"/>
        <v>91439</v>
      </c>
      <c r="I181" s="74">
        <f t="shared" ca="1" si="131"/>
        <v>96099</v>
      </c>
      <c r="J181" s="74">
        <f t="shared" ca="1" si="132"/>
        <v>102604</v>
      </c>
      <c r="K181" s="74">
        <f t="shared" ca="1" si="133"/>
        <v>105478</v>
      </c>
      <c r="L181" s="74">
        <f t="shared" ca="1" si="123"/>
        <v>108431</v>
      </c>
      <c r="M181" s="74">
        <f t="shared" ca="1" si="124"/>
        <v>111524</v>
      </c>
      <c r="N181" s="72"/>
      <c r="P181" s="187" t="str">
        <f t="shared" si="139"/>
        <v>10207C</v>
      </c>
      <c r="Q181" s="191" t="s">
        <v>600</v>
      </c>
      <c r="R181" s="188" t="str">
        <f t="shared" si="120"/>
        <v>Property and Evidence Manager</v>
      </c>
      <c r="S181" s="189" t="str">
        <f t="shared" si="140"/>
        <v>34D</v>
      </c>
      <c r="T181" s="186" cm="1">
        <f t="array" aca="1" ref="T181" ca="1">ROUND(IF($Q181="Y",VLOOKUP($P181, INDIRECT($Q$3),T$8,0)*INDIRECT($P$2),VLOOKUP($P181, INDIRECT($Q$3),T$8,0)),IF($E181="E",0,3))</f>
        <v>86949</v>
      </c>
      <c r="U181" s="186" cm="1">
        <f t="array" aca="1" ref="U181" ca="1">ROUND(IF($Q181="Y",VLOOKUP($P181, INDIRECT($Q$3),U$8,0)*INDIRECT($P$2),VLOOKUP($P181, INDIRECT($Q$3),U$8,0)),IF($E181="E",0,3))</f>
        <v>91439</v>
      </c>
      <c r="V181" s="186" cm="1">
        <f t="array" aca="1" ref="V181" ca="1">ROUND(IF($Q181="Y",VLOOKUP($P181, INDIRECT($Q$3),V$8,0)*INDIRECT($P$2),VLOOKUP($P181, INDIRECT($Q$3),V$8,0)),IF($E181="E",0,3))</f>
        <v>96099</v>
      </c>
      <c r="W181" s="186" cm="1">
        <f t="array" aca="1" ref="W181" ca="1">ROUND(IF($Q181="Y",VLOOKUP($P181, INDIRECT($Q$3),W$8,0)*INDIRECT($P$2),VLOOKUP($P181, INDIRECT($Q$3),W$8,0)),IF($E181="E",0,3))</f>
        <v>102604</v>
      </c>
      <c r="X181" s="186" cm="1">
        <f t="array" aca="1" ref="X181" ca="1">ROUND(IF($Q181="Y",VLOOKUP($P181, INDIRECT($Q$3),X$8,0)*INDIRECT($P$2),VLOOKUP($P181, INDIRECT($Q$3),X$8,0)),IF($E181="E",0,3))</f>
        <v>105478</v>
      </c>
      <c r="Y181" s="186" cm="1">
        <f t="array" aca="1" ref="Y181" ca="1">ROUND(IF($Q181="Y",VLOOKUP($P181, INDIRECT($Q$3),Y$8,0)*INDIRECT($P$2),VLOOKUP($P181, INDIRECT($Q$3),Y$8,0)),IF($E181="E",0,3))</f>
        <v>108431</v>
      </c>
      <c r="Z181" s="186" cm="1">
        <f t="array" aca="1" ref="Z181" ca="1">ROUND(IF($Q181="Y",VLOOKUP($P181, INDIRECT($Q$3),Z$8,0)*INDIRECT($P$2),VLOOKUP($P181, INDIRECT($Q$3),Z$8,0)),IF($E181="E",0,3))</f>
        <v>111524</v>
      </c>
      <c r="AA181" s="186"/>
      <c r="AB181" s="282" t="str">
        <f t="shared" si="107"/>
        <v>10207C</v>
      </c>
      <c r="AC181" s="130" t="str">
        <f t="shared" si="121"/>
        <v>Property and Evidence Manager</v>
      </c>
      <c r="AD181" s="284" t="str">
        <f t="shared" si="122"/>
        <v>34D</v>
      </c>
      <c r="AE181" s="282">
        <f t="shared" ca="1" si="134"/>
        <v>41.802999999999997</v>
      </c>
      <c r="AF181" s="282">
        <f t="shared" ca="1" si="135"/>
        <v>43.961999999999996</v>
      </c>
      <c r="AG181" s="282">
        <f t="shared" ca="1" si="136"/>
        <v>46.201999999999998</v>
      </c>
      <c r="AH181" s="282">
        <f t="shared" ca="1" si="137"/>
        <v>49.329000000000001</v>
      </c>
      <c r="AI181" s="282">
        <f t="shared" ca="1" si="138"/>
        <v>50.710999999999999</v>
      </c>
      <c r="AJ181" s="282">
        <f t="shared" ca="1" si="125"/>
        <v>52.131</v>
      </c>
      <c r="AK181" s="282">
        <f t="shared" ca="1" si="126"/>
        <v>53.617999999999995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29"/>
        <v>99868</v>
      </c>
      <c r="H182" s="74">
        <f t="shared" ca="1" si="130"/>
        <v>103863</v>
      </c>
      <c r="I182" s="74">
        <f t="shared" ca="1" si="131"/>
        <v>108016</v>
      </c>
      <c r="J182" s="74">
        <f t="shared" ca="1" si="132"/>
        <v>112336</v>
      </c>
      <c r="K182" s="74">
        <f t="shared" ca="1" si="133"/>
        <v>116832</v>
      </c>
      <c r="L182" s="74">
        <f t="shared" ca="1" si="123"/>
        <v>0</v>
      </c>
      <c r="M182" s="74">
        <f t="shared" ca="1" si="124"/>
        <v>0</v>
      </c>
      <c r="N182" s="72"/>
      <c r="P182" s="187" t="str">
        <f t="shared" si="139"/>
        <v>08447C</v>
      </c>
      <c r="Q182" s="191" t="s">
        <v>600</v>
      </c>
      <c r="R182" s="188" t="str">
        <f t="shared" si="120"/>
        <v>Public Arts Administrator</v>
      </c>
      <c r="S182" s="189" t="str">
        <f t="shared" si="140"/>
        <v>10</v>
      </c>
      <c r="T182" s="186" cm="1">
        <f t="array" aca="1" ref="T182" ca="1">ROUND(IF($Q182="Y",VLOOKUP($P182, INDIRECT($Q$3),T$8,0)*INDIRECT($P$2),VLOOKUP($P182, INDIRECT($Q$3),T$8,0)),IF($E182="E",0,3))</f>
        <v>99868</v>
      </c>
      <c r="U182" s="186" cm="1">
        <f t="array" aca="1" ref="U182" ca="1">ROUND(IF($Q182="Y",VLOOKUP($P182, INDIRECT($Q$3),U$8,0)*INDIRECT($P$2),VLOOKUP($P182, INDIRECT($Q$3),U$8,0)),IF($E182="E",0,3))</f>
        <v>103863</v>
      </c>
      <c r="V182" s="186" cm="1">
        <f t="array" aca="1" ref="V182" ca="1">ROUND(IF($Q182="Y",VLOOKUP($P182, INDIRECT($Q$3),V$8,0)*INDIRECT($P$2),VLOOKUP($P182, INDIRECT($Q$3),V$8,0)),IF($E182="E",0,3))</f>
        <v>108016</v>
      </c>
      <c r="W182" s="186" cm="1">
        <f t="array" aca="1" ref="W182" ca="1">ROUND(IF($Q182="Y",VLOOKUP($P182, INDIRECT($Q$3),W$8,0)*INDIRECT($P$2),VLOOKUP($P182, INDIRECT($Q$3),W$8,0)),IF($E182="E",0,3))</f>
        <v>112336</v>
      </c>
      <c r="X182" s="186" cm="1">
        <f t="array" aca="1" ref="X182" ca="1">ROUND(IF($Q182="Y",VLOOKUP($P182, INDIRECT($Q$3),X$8,0)*INDIRECT($P$2),VLOOKUP($P182, INDIRECT($Q$3),X$8,0)),IF($E182="E",0,3))</f>
        <v>116832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07"/>
        <v>08447C</v>
      </c>
      <c r="AC182" s="130" t="str">
        <f t="shared" si="121"/>
        <v>Public Arts Administrator</v>
      </c>
      <c r="AD182" s="284" t="str">
        <f t="shared" si="122"/>
        <v>10</v>
      </c>
      <c r="AE182" s="282">
        <f t="shared" ca="1" si="134"/>
        <v>48.013999999999996</v>
      </c>
      <c r="AF182" s="282">
        <f t="shared" ca="1" si="135"/>
        <v>49.934999999999995</v>
      </c>
      <c r="AG182" s="282">
        <f t="shared" ca="1" si="136"/>
        <v>51.930999999999997</v>
      </c>
      <c r="AH182" s="282">
        <f t="shared" ca="1" si="137"/>
        <v>54.007999999999996</v>
      </c>
      <c r="AI182" s="282">
        <f t="shared" ca="1" si="138"/>
        <v>56.169999999999995</v>
      </c>
      <c r="AJ182" s="282" t="str">
        <f t="shared" ca="1" si="125"/>
        <v/>
      </c>
      <c r="AK182" s="282" t="str">
        <f t="shared" ca="1" si="126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29"/>
        <v>96597</v>
      </c>
      <c r="H183" s="74">
        <f t="shared" ca="1" si="130"/>
        <v>100466</v>
      </c>
      <c r="I183" s="74">
        <f t="shared" ca="1" si="131"/>
        <v>104488</v>
      </c>
      <c r="J183" s="74">
        <f t="shared" ca="1" si="132"/>
        <v>108673</v>
      </c>
      <c r="K183" s="74">
        <f t="shared" ca="1" si="133"/>
        <v>113024</v>
      </c>
      <c r="L183" s="74">
        <f t="shared" ca="1" si="123"/>
        <v>0</v>
      </c>
      <c r="M183" s="74">
        <f t="shared" ca="1" si="124"/>
        <v>0</v>
      </c>
      <c r="N183" s="72"/>
      <c r="P183" s="187" t="str">
        <f t="shared" si="139"/>
        <v>59425C</v>
      </c>
      <c r="Q183" s="191" t="s">
        <v>600</v>
      </c>
      <c r="R183" s="188" t="str">
        <f t="shared" si="120"/>
        <v>Public Health Administrative Services Program Manager</v>
      </c>
      <c r="S183" s="189" t="str">
        <f t="shared" si="140"/>
        <v>114</v>
      </c>
      <c r="T183" s="186" cm="1">
        <f t="array" aca="1" ref="T183" ca="1">ROUND(IF($Q183="Y",VLOOKUP($P183, INDIRECT($Q$3),T$8,0)*INDIRECT($P$2),VLOOKUP($P183, INDIRECT($Q$3),T$8,0)),IF($E183="E",0,3))</f>
        <v>96597</v>
      </c>
      <c r="U183" s="186" cm="1">
        <f t="array" aca="1" ref="U183" ca="1">ROUND(IF($Q183="Y",VLOOKUP($P183, INDIRECT($Q$3),U$8,0)*INDIRECT($P$2),VLOOKUP($P183, INDIRECT($Q$3),U$8,0)),IF($E183="E",0,3))</f>
        <v>100466</v>
      </c>
      <c r="V183" s="186" cm="1">
        <f t="array" aca="1" ref="V183" ca="1">ROUND(IF($Q183="Y",VLOOKUP($P183, INDIRECT($Q$3),V$8,0)*INDIRECT($P$2),VLOOKUP($P183, INDIRECT($Q$3),V$8,0)),IF($E183="E",0,3))</f>
        <v>104488</v>
      </c>
      <c r="W183" s="186" cm="1">
        <f t="array" aca="1" ref="W183" ca="1">ROUND(IF($Q183="Y",VLOOKUP($P183, INDIRECT($Q$3),W$8,0)*INDIRECT($P$2),VLOOKUP($P183, INDIRECT($Q$3),W$8,0)),IF($E183="E",0,3))</f>
        <v>108673</v>
      </c>
      <c r="X183" s="186" cm="1">
        <f t="array" aca="1" ref="X183" ca="1">ROUND(IF($Q183="Y",VLOOKUP($P183, INDIRECT($Q$3),X$8,0)*INDIRECT($P$2),VLOOKUP($P183, INDIRECT($Q$3),X$8,0)),IF($E183="E",0,3))</f>
        <v>113024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07"/>
        <v>59425C</v>
      </c>
      <c r="AC183" s="130" t="str">
        <f t="shared" si="121"/>
        <v>Public Health Administrative Services Program Manager</v>
      </c>
      <c r="AD183" s="284" t="str">
        <f t="shared" si="122"/>
        <v>114</v>
      </c>
      <c r="AE183" s="282">
        <f t="shared" ca="1" si="134"/>
        <v>46.440999999999995</v>
      </c>
      <c r="AF183" s="282">
        <f t="shared" ca="1" si="135"/>
        <v>48.300999999999995</v>
      </c>
      <c r="AG183" s="282">
        <f t="shared" ca="1" si="136"/>
        <v>50.234999999999999</v>
      </c>
      <c r="AH183" s="282">
        <f t="shared" ca="1" si="137"/>
        <v>52.247</v>
      </c>
      <c r="AI183" s="282">
        <f t="shared" ca="1" si="138"/>
        <v>54.338999999999999</v>
      </c>
      <c r="AJ183" s="282" t="str">
        <f t="shared" ca="1" si="125"/>
        <v/>
      </c>
      <c r="AK183" s="282" t="str">
        <f t="shared" ca="1" si="126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29"/>
        <v>99851</v>
      </c>
      <c r="H184" s="74">
        <f t="shared" ca="1" si="130"/>
        <v>103851</v>
      </c>
      <c r="I184" s="74">
        <f t="shared" ca="1" si="131"/>
        <v>108009</v>
      </c>
      <c r="J184" s="74">
        <f t="shared" ca="1" si="132"/>
        <v>112334</v>
      </c>
      <c r="K184" s="74">
        <f t="shared" ca="1" si="133"/>
        <v>116833</v>
      </c>
      <c r="L184" s="74">
        <f t="shared" ca="1" si="123"/>
        <v>0</v>
      </c>
      <c r="M184" s="74">
        <f t="shared" ca="1" si="124"/>
        <v>0</v>
      </c>
      <c r="N184" s="72"/>
      <c r="P184" s="187" t="str">
        <f t="shared" si="139"/>
        <v>08487C</v>
      </c>
      <c r="Q184" s="191" t="s">
        <v>600</v>
      </c>
      <c r="R184" s="188" t="str">
        <f t="shared" si="120"/>
        <v>Public Health Mental Health Counselor</v>
      </c>
      <c r="S184" s="189" t="str">
        <f t="shared" si="140"/>
        <v>083</v>
      </c>
      <c r="T184" s="186" cm="1">
        <f t="array" aca="1" ref="T184" ca="1">ROUND(IF($Q184="Y",VLOOKUP($P184, INDIRECT($Q$3),T$8,0)*INDIRECT($P$2),VLOOKUP($P184, INDIRECT($Q$3),T$8,0)),IF($E184="E",0,3))</f>
        <v>99851</v>
      </c>
      <c r="U184" s="186" cm="1">
        <f t="array" aca="1" ref="U184" ca="1">ROUND(IF($Q184="Y",VLOOKUP($P184, INDIRECT($Q$3),U$8,0)*INDIRECT($P$2),VLOOKUP($P184, INDIRECT($Q$3),U$8,0)),IF($E184="E",0,3))</f>
        <v>103851</v>
      </c>
      <c r="V184" s="186" cm="1">
        <f t="array" aca="1" ref="V184" ca="1">ROUND(IF($Q184="Y",VLOOKUP($P184, INDIRECT($Q$3),V$8,0)*INDIRECT($P$2),VLOOKUP($P184, INDIRECT($Q$3),V$8,0)),IF($E184="E",0,3))</f>
        <v>108009</v>
      </c>
      <c r="W184" s="186" cm="1">
        <f t="array" aca="1" ref="W184" ca="1">ROUND(IF($Q184="Y",VLOOKUP($P184, INDIRECT($Q$3),W$8,0)*INDIRECT($P$2),VLOOKUP($P184, INDIRECT($Q$3),W$8,0)),IF($E184="E",0,3))</f>
        <v>112334</v>
      </c>
      <c r="X184" s="186" cm="1">
        <f t="array" aca="1" ref="X184" ca="1">ROUND(IF($Q184="Y",VLOOKUP($P184, INDIRECT($Q$3),X$8,0)*INDIRECT($P$2),VLOOKUP($P184, INDIRECT($Q$3),X$8,0)),IF($E184="E",0,3))</f>
        <v>116833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07"/>
        <v>08487C</v>
      </c>
      <c r="AC184" s="130" t="str">
        <f t="shared" si="121"/>
        <v>Public Health Mental Health Counselor</v>
      </c>
      <c r="AD184" s="284" t="str">
        <f t="shared" si="122"/>
        <v>083</v>
      </c>
      <c r="AE184" s="282">
        <f t="shared" ca="1" si="134"/>
        <v>48.006</v>
      </c>
      <c r="AF184" s="282">
        <f t="shared" ca="1" si="135"/>
        <v>49.928999999999995</v>
      </c>
      <c r="AG184" s="282">
        <f t="shared" ca="1" si="136"/>
        <v>51.927999999999997</v>
      </c>
      <c r="AH184" s="282">
        <f t="shared" ca="1" si="137"/>
        <v>54.006999999999998</v>
      </c>
      <c r="AI184" s="282">
        <f t="shared" ca="1" si="138"/>
        <v>56.169999999999995</v>
      </c>
      <c r="AJ184" s="282" t="str">
        <f t="shared" ca="1" si="125"/>
        <v/>
      </c>
      <c r="AK184" s="282" t="str">
        <f t="shared" ca="1" si="126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29"/>
        <v>86949</v>
      </c>
      <c r="H185" s="74">
        <f t="shared" ca="1" si="130"/>
        <v>91439</v>
      </c>
      <c r="I185" s="74">
        <f t="shared" ca="1" si="131"/>
        <v>96100</v>
      </c>
      <c r="J185" s="74">
        <f t="shared" ca="1" si="132"/>
        <v>102604</v>
      </c>
      <c r="K185" s="74">
        <f t="shared" ca="1" si="133"/>
        <v>105478</v>
      </c>
      <c r="L185" s="74">
        <f t="shared" ca="1" si="123"/>
        <v>108431</v>
      </c>
      <c r="M185" s="74">
        <f t="shared" ca="1" si="124"/>
        <v>111524</v>
      </c>
      <c r="N185" s="60"/>
      <c r="O185" s="73"/>
      <c r="P185" s="187" t="str">
        <f t="shared" si="139"/>
        <v>52990C</v>
      </c>
      <c r="Q185" s="191" t="s">
        <v>600</v>
      </c>
      <c r="R185" s="188" t="str">
        <f t="shared" si="120"/>
        <v>Public Health Supervisor - Emergency Response</v>
      </c>
      <c r="S185" s="189" t="str">
        <f t="shared" si="140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96100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107"/>
        <v>52990C</v>
      </c>
      <c r="AC185" s="130" t="str">
        <f t="shared" si="121"/>
        <v>Public Health Supervisor - Emergency Response</v>
      </c>
      <c r="AD185" s="284" t="str">
        <f t="shared" si="122"/>
        <v>34D</v>
      </c>
      <c r="AE185" s="282">
        <f t="shared" ca="1" si="134"/>
        <v>41.802999999999997</v>
      </c>
      <c r="AF185" s="282">
        <f t="shared" ca="1" si="135"/>
        <v>43.961999999999996</v>
      </c>
      <c r="AG185" s="282">
        <f t="shared" ca="1" si="136"/>
        <v>46.201999999999998</v>
      </c>
      <c r="AH185" s="282">
        <f t="shared" ca="1" si="137"/>
        <v>49.329000000000001</v>
      </c>
      <c r="AI185" s="282">
        <f t="shared" ca="1" si="138"/>
        <v>50.710999999999999</v>
      </c>
      <c r="AJ185" s="282">
        <f t="shared" ca="1" si="125"/>
        <v>52.131</v>
      </c>
      <c r="AK185" s="282">
        <f t="shared" ca="1" si="126"/>
        <v>53.617999999999995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29"/>
        <v>74806</v>
      </c>
      <c r="H186" s="74">
        <f t="shared" ca="1" si="130"/>
        <v>78848</v>
      </c>
      <c r="I186" s="74">
        <f t="shared" ca="1" si="131"/>
        <v>83745</v>
      </c>
      <c r="J186" s="74">
        <f t="shared" ca="1" si="132"/>
        <v>88641</v>
      </c>
      <c r="K186" s="74">
        <f t="shared" ca="1" si="133"/>
        <v>91124</v>
      </c>
      <c r="L186" s="74">
        <f t="shared" ca="1" si="123"/>
        <v>93676</v>
      </c>
      <c r="M186" s="74">
        <f t="shared" ca="1" si="124"/>
        <v>96346</v>
      </c>
      <c r="N186" s="60"/>
      <c r="O186" s="73"/>
      <c r="P186" s="187" t="str">
        <f t="shared" si="139"/>
        <v>52977C</v>
      </c>
      <c r="Q186" s="191" t="s">
        <v>600</v>
      </c>
      <c r="R186" s="188" t="str">
        <f t="shared" si="120"/>
        <v>Public Service Area Supervisor</v>
      </c>
      <c r="S186" s="189" t="str">
        <f t="shared" si="140"/>
        <v>111</v>
      </c>
      <c r="T186" s="186" cm="1">
        <f t="array" aca="1" ref="T186" ca="1">ROUND(IF($Q186="Y",VLOOKUP($P186, INDIRECT($Q$3),T$8,0)*INDIRECT($P$2),VLOOKUP($P186, INDIRECT($Q$3),T$8,0)),IF($E186="E",0,3))</f>
        <v>74806</v>
      </c>
      <c r="U186" s="186" cm="1">
        <f t="array" aca="1" ref="U186" ca="1">ROUND(IF($Q186="Y",VLOOKUP($P186, INDIRECT($Q$3),U$8,0)*INDIRECT($P$2),VLOOKUP($P186, INDIRECT($Q$3),U$8,0)),IF($E186="E",0,3))</f>
        <v>78848</v>
      </c>
      <c r="V186" s="186" cm="1">
        <f t="array" aca="1" ref="V186" ca="1">ROUND(IF($Q186="Y",VLOOKUP($P186, INDIRECT($Q$3),V$8,0)*INDIRECT($P$2),VLOOKUP($P186, INDIRECT($Q$3),V$8,0)),IF($E186="E",0,3))</f>
        <v>83745</v>
      </c>
      <c r="W186" s="186" cm="1">
        <f t="array" aca="1" ref="W186" ca="1">ROUND(IF($Q186="Y",VLOOKUP($P186, INDIRECT($Q$3),W$8,0)*INDIRECT($P$2),VLOOKUP($P186, INDIRECT($Q$3),W$8,0)),IF($E186="E",0,3))</f>
        <v>88641</v>
      </c>
      <c r="X186" s="186" cm="1">
        <f t="array" aca="1" ref="X186" ca="1">ROUND(IF($Q186="Y",VLOOKUP($P186, INDIRECT($Q$3),X$8,0)*INDIRECT($P$2),VLOOKUP($P186, INDIRECT($Q$3),X$8,0)),IF($E186="E",0,3))</f>
        <v>91124</v>
      </c>
      <c r="Y186" s="186" cm="1">
        <f t="array" aca="1" ref="Y186" ca="1">ROUND(IF($Q186="Y",VLOOKUP($P186, INDIRECT($Q$3),Y$8,0)*INDIRECT($P$2),VLOOKUP($P186, INDIRECT($Q$3),Y$8,0)),IF($E186="E",0,3))</f>
        <v>93676</v>
      </c>
      <c r="Z186" s="186" cm="1">
        <f t="array" aca="1" ref="Z186" ca="1">ROUND(IF($Q186="Y",VLOOKUP($P186, INDIRECT($Q$3),Z$8,0)*INDIRECT($P$2),VLOOKUP($P186, INDIRECT($Q$3),Z$8,0)),IF($E186="E",0,3))</f>
        <v>96346</v>
      </c>
      <c r="AA186" s="186"/>
      <c r="AB186" s="282" t="str">
        <f t="shared" si="107"/>
        <v>52977C</v>
      </c>
      <c r="AC186" s="130" t="str">
        <f t="shared" si="121"/>
        <v>Public Service Area Supervisor</v>
      </c>
      <c r="AD186" s="284" t="str">
        <f t="shared" si="122"/>
        <v>111</v>
      </c>
      <c r="AE186" s="282">
        <f t="shared" ca="1" si="134"/>
        <v>35.964999999999996</v>
      </c>
      <c r="AF186" s="282">
        <f t="shared" ca="1" si="135"/>
        <v>37.907999999999994</v>
      </c>
      <c r="AG186" s="282">
        <f t="shared" ca="1" si="136"/>
        <v>40.262999999999998</v>
      </c>
      <c r="AH186" s="282">
        <f t="shared" ca="1" si="137"/>
        <v>42.616</v>
      </c>
      <c r="AI186" s="282">
        <f t="shared" ca="1" si="138"/>
        <v>43.809999999999995</v>
      </c>
      <c r="AJ186" s="282">
        <f t="shared" ca="1" si="125"/>
        <v>45.036999999999999</v>
      </c>
      <c r="AK186" s="282">
        <f t="shared" ca="1" si="126"/>
        <v>46.320999999999998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29"/>
        <v>82333</v>
      </c>
      <c r="H187" s="74">
        <f t="shared" ca="1" si="130"/>
        <v>86471</v>
      </c>
      <c r="I187" s="74">
        <f t="shared" ca="1" si="131"/>
        <v>91144</v>
      </c>
      <c r="J187" s="74">
        <f t="shared" ca="1" si="132"/>
        <v>98756</v>
      </c>
      <c r="K187" s="74">
        <f t="shared" ca="1" si="133"/>
        <v>101524</v>
      </c>
      <c r="L187" s="74">
        <f t="shared" ca="1" si="123"/>
        <v>106841</v>
      </c>
      <c r="M187" s="74">
        <f t="shared" ca="1" si="124"/>
        <v>112968</v>
      </c>
      <c r="N187" s="72"/>
      <c r="O187" s="71"/>
      <c r="P187" s="187" t="str">
        <f t="shared" si="139"/>
        <v>08563C</v>
      </c>
      <c r="Q187" s="191" t="s">
        <v>600</v>
      </c>
      <c r="R187" s="188" t="str">
        <f t="shared" si="120"/>
        <v>Public Works Interagency Coordinator</v>
      </c>
      <c r="S187" s="189" t="str">
        <f t="shared" si="140"/>
        <v>65</v>
      </c>
      <c r="T187" s="186" cm="1">
        <f t="array" aca="1" ref="T187" ca="1">ROUND(IF($Q187="Y",VLOOKUP($P187, INDIRECT($Q$3),T$8,0)*INDIRECT($P$2),VLOOKUP($P187, INDIRECT($Q$3),T$8,0)),IF($E187="E",0,3))</f>
        <v>82333</v>
      </c>
      <c r="U187" s="186" cm="1">
        <f t="array" aca="1" ref="U187" ca="1">ROUND(IF($Q187="Y",VLOOKUP($P187, INDIRECT($Q$3),U$8,0)*INDIRECT($P$2),VLOOKUP($P187, INDIRECT($Q$3),U$8,0)),IF($E187="E",0,3))</f>
        <v>86471</v>
      </c>
      <c r="V187" s="186" cm="1">
        <f t="array" aca="1" ref="V187" ca="1">ROUND(IF($Q187="Y",VLOOKUP($P187, INDIRECT($Q$3),V$8,0)*INDIRECT($P$2),VLOOKUP($P187, INDIRECT($Q$3),V$8,0)),IF($E187="E",0,3))</f>
        <v>91144</v>
      </c>
      <c r="W187" s="186" cm="1">
        <f t="array" aca="1" ref="W187" ca="1">ROUND(IF($Q187="Y",VLOOKUP($P187, INDIRECT($Q$3),W$8,0)*INDIRECT($P$2),VLOOKUP($P187, INDIRECT($Q$3),W$8,0)),IF($E187="E",0,3))</f>
        <v>98756</v>
      </c>
      <c r="X187" s="186" cm="1">
        <f t="array" aca="1" ref="X187" ca="1">ROUND(IF($Q187="Y",VLOOKUP($P187, INDIRECT($Q$3),X$8,0)*INDIRECT($P$2),VLOOKUP($P187, INDIRECT($Q$3),X$8,0)),IF($E187="E",0,3))</f>
        <v>101524</v>
      </c>
      <c r="Y187" s="186" cm="1">
        <f t="array" aca="1" ref="Y187" ca="1">ROUND(IF($Q187="Y",VLOOKUP($P187, INDIRECT($Q$3),Y$8,0)*INDIRECT($P$2),VLOOKUP($P187, INDIRECT($Q$3),Y$8,0)),IF($E187="E",0,3))</f>
        <v>106841</v>
      </c>
      <c r="Z187" s="186" cm="1">
        <f t="array" aca="1" ref="Z187" ca="1">ROUND(IF($Q187="Y",VLOOKUP($P187, INDIRECT($Q$3),Z$8,0)*INDIRECT($P$2),VLOOKUP($P187, INDIRECT($Q$3),Z$8,0)),IF($E187="E",0,3))</f>
        <v>112968</v>
      </c>
      <c r="AA187" s="186"/>
      <c r="AB187" s="282" t="str">
        <f t="shared" si="107"/>
        <v>08563C</v>
      </c>
      <c r="AC187" s="130" t="str">
        <f t="shared" si="121"/>
        <v>Public Works Interagency Coordinator</v>
      </c>
      <c r="AD187" s="284" t="str">
        <f t="shared" si="122"/>
        <v>65</v>
      </c>
      <c r="AE187" s="282">
        <f t="shared" ca="1" si="134"/>
        <v>39.583999999999996</v>
      </c>
      <c r="AF187" s="282">
        <f t="shared" ca="1" si="135"/>
        <v>41.573</v>
      </c>
      <c r="AG187" s="282">
        <f t="shared" ca="1" si="136"/>
        <v>43.82</v>
      </c>
      <c r="AH187" s="282">
        <f t="shared" ca="1" si="137"/>
        <v>47.478999999999999</v>
      </c>
      <c r="AI187" s="282">
        <f t="shared" ca="1" si="138"/>
        <v>48.809999999999995</v>
      </c>
      <c r="AJ187" s="282">
        <f t="shared" ca="1" si="125"/>
        <v>51.366</v>
      </c>
      <c r="AK187" s="282">
        <f t="shared" ca="1" si="126"/>
        <v>54.311999999999998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129"/>
        <v>88972</v>
      </c>
      <c r="H188" s="74">
        <f t="shared" ca="1" si="130"/>
        <v>92536</v>
      </c>
      <c r="I188" s="74">
        <f t="shared" ca="1" si="131"/>
        <v>96242</v>
      </c>
      <c r="J188" s="74">
        <f t="shared" ca="1" si="132"/>
        <v>100093</v>
      </c>
      <c r="K188" s="74">
        <f t="shared" ca="1" si="133"/>
        <v>104100</v>
      </c>
      <c r="L188" s="74">
        <f t="shared" ca="1" si="123"/>
        <v>0</v>
      </c>
      <c r="M188" s="74">
        <f t="shared" ca="1" si="124"/>
        <v>0</v>
      </c>
      <c r="N188" s="72"/>
      <c r="P188" s="187" t="str">
        <f t="shared" si="139"/>
        <v>08835C</v>
      </c>
      <c r="Q188" s="191" t="s">
        <v>600</v>
      </c>
      <c r="R188" s="188" t="str">
        <f t="shared" si="120"/>
        <v xml:space="preserve">Recycling Coordinator </v>
      </c>
      <c r="S188" s="189" t="str">
        <f t="shared" si="140"/>
        <v>086</v>
      </c>
      <c r="T188" s="186" cm="1">
        <f t="array" aca="1" ref="T188" ca="1">ROUND(IF($Q188="Y",VLOOKUP($P188, INDIRECT($Q$3),T$8,0)*INDIRECT($P$2),VLOOKUP($P188, INDIRECT($Q$3),T$8,0)),IF($E188="E",0,3))</f>
        <v>88972</v>
      </c>
      <c r="U188" s="186" cm="1">
        <f t="array" aca="1" ref="U188" ca="1">ROUND(IF($Q188="Y",VLOOKUP($P188, INDIRECT($Q$3),U$8,0)*INDIRECT($P$2),VLOOKUP($P188, INDIRECT($Q$3),U$8,0)),IF($E188="E",0,3))</f>
        <v>92536</v>
      </c>
      <c r="V188" s="186" cm="1">
        <f t="array" aca="1" ref="V188" ca="1">ROUND(IF($Q188="Y",VLOOKUP($P188, INDIRECT($Q$3),V$8,0)*INDIRECT($P$2),VLOOKUP($P188, INDIRECT($Q$3),V$8,0)),IF($E188="E",0,3))</f>
        <v>96242</v>
      </c>
      <c r="W188" s="186" cm="1">
        <f t="array" aca="1" ref="W188" ca="1">ROUND(IF($Q188="Y",VLOOKUP($P188, INDIRECT($Q$3),W$8,0)*INDIRECT($P$2),VLOOKUP($P188, INDIRECT($Q$3),W$8,0)),IF($E188="E",0,3))</f>
        <v>100093</v>
      </c>
      <c r="X188" s="186" cm="1">
        <f t="array" aca="1" ref="X188" ca="1">ROUND(IF($Q188="Y",VLOOKUP($P188, INDIRECT($Q$3),X$8,0)*INDIRECT($P$2),VLOOKUP($P188, INDIRECT($Q$3),X$8,0)),IF($E188="E",0,3))</f>
        <v>104100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7"/>
        <v>08835C</v>
      </c>
      <c r="AC188" s="130" t="str">
        <f t="shared" si="121"/>
        <v xml:space="preserve">Recycling Coordinator </v>
      </c>
      <c r="AD188" s="284" t="str">
        <f t="shared" si="122"/>
        <v>086</v>
      </c>
      <c r="AE188" s="282">
        <f t="shared" ca="1" si="134"/>
        <v>42.774999999999999</v>
      </c>
      <c r="AF188" s="282">
        <f t="shared" ca="1" si="135"/>
        <v>44.488999999999997</v>
      </c>
      <c r="AG188" s="282">
        <f t="shared" ca="1" si="136"/>
        <v>46.271000000000001</v>
      </c>
      <c r="AH188" s="282">
        <f t="shared" ca="1" si="137"/>
        <v>48.122</v>
      </c>
      <c r="AI188" s="282">
        <f t="shared" ca="1" si="138"/>
        <v>50.048999999999999</v>
      </c>
      <c r="AJ188" s="282" t="str">
        <f t="shared" ca="1" si="125"/>
        <v/>
      </c>
      <c r="AK188" s="282" t="str">
        <f t="shared" ca="1" si="126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129"/>
        <v>96549</v>
      </c>
      <c r="H189" s="74">
        <f t="shared" ca="1" si="130"/>
        <v>100416</v>
      </c>
      <c r="I189" s="74">
        <f t="shared" ca="1" si="131"/>
        <v>104438</v>
      </c>
      <c r="J189" s="74">
        <f t="shared" ca="1" si="132"/>
        <v>108617</v>
      </c>
      <c r="K189" s="74">
        <f t="shared" ca="1" si="133"/>
        <v>112968</v>
      </c>
      <c r="L189" s="74">
        <f t="shared" ref="L189:L222" ca="1" si="141">IF(J189="E",ROUND(Y189,0),ROUND(Y189,3))</f>
        <v>0</v>
      </c>
      <c r="M189" s="74">
        <f t="shared" ref="M189:M222" ca="1" si="142">IF(K189="E",ROUND(Z189,0),ROUND(Z189,3))</f>
        <v>0</v>
      </c>
      <c r="N189" s="72"/>
      <c r="P189" s="187" t="str">
        <f t="shared" si="139"/>
        <v>08856C</v>
      </c>
      <c r="Q189" s="191" t="s">
        <v>600</v>
      </c>
      <c r="R189" s="188" t="str">
        <f t="shared" si="120"/>
        <v>Regulatory Services Interagency Coordinator</v>
      </c>
      <c r="S189" s="189" t="str">
        <f t="shared" si="140"/>
        <v>065</v>
      </c>
      <c r="T189" s="186" cm="1">
        <f t="array" aca="1" ref="T189" ca="1">ROUND(IF($Q189="Y",VLOOKUP($P189, INDIRECT($Q$3),T$8,0)*INDIRECT($P$2),VLOOKUP($P189, INDIRECT($Q$3),T$8,0)),IF($E189="E",0,3))</f>
        <v>96549</v>
      </c>
      <c r="U189" s="186" cm="1">
        <f t="array" aca="1" ref="U189" ca="1">ROUND(IF($Q189="Y",VLOOKUP($P189, INDIRECT($Q$3),U$8,0)*INDIRECT($P$2),VLOOKUP($P189, INDIRECT($Q$3),U$8,0)),IF($E189="E",0,3))</f>
        <v>100416</v>
      </c>
      <c r="V189" s="186" cm="1">
        <f t="array" aca="1" ref="V189" ca="1">ROUND(IF($Q189="Y",VLOOKUP($P189, INDIRECT($Q$3),V$8,0)*INDIRECT($P$2),VLOOKUP($P189, INDIRECT($Q$3),V$8,0)),IF($E189="E",0,3))</f>
        <v>104438</v>
      </c>
      <c r="W189" s="186" cm="1">
        <f t="array" aca="1" ref="W189" ca="1">ROUND(IF($Q189="Y",VLOOKUP($P189, INDIRECT($Q$3),W$8,0)*INDIRECT($P$2),VLOOKUP($P189, INDIRECT($Q$3),W$8,0)),IF($E189="E",0,3))</f>
        <v>108617</v>
      </c>
      <c r="X189" s="186" cm="1">
        <f t="array" aca="1" ref="X189" ca="1">ROUND(IF($Q189="Y",VLOOKUP($P189, INDIRECT($Q$3),X$8,0)*INDIRECT($P$2),VLOOKUP($P189, INDIRECT($Q$3),X$8,0)),IF($E189="E",0,3))</f>
        <v>112968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07"/>
        <v>08856C</v>
      </c>
      <c r="AC189" s="130" t="str">
        <f t="shared" si="121"/>
        <v>Regulatory Services Interagency Coordinator</v>
      </c>
      <c r="AD189" s="284" t="str">
        <f t="shared" si="122"/>
        <v>065</v>
      </c>
      <c r="AE189" s="282">
        <f t="shared" ca="1" si="134"/>
        <v>46.417999999999999</v>
      </c>
      <c r="AF189" s="282">
        <f t="shared" ca="1" si="135"/>
        <v>48.277000000000001</v>
      </c>
      <c r="AG189" s="282">
        <f t="shared" ca="1" si="136"/>
        <v>50.210999999999999</v>
      </c>
      <c r="AH189" s="282">
        <f t="shared" ca="1" si="137"/>
        <v>52.22</v>
      </c>
      <c r="AI189" s="282">
        <f t="shared" ca="1" si="138"/>
        <v>54.311999999999998</v>
      </c>
      <c r="AJ189" s="282" t="str">
        <f t="shared" ca="1" si="125"/>
        <v/>
      </c>
      <c r="AK189" s="282" t="str">
        <f t="shared" ca="1" si="126"/>
        <v/>
      </c>
    </row>
    <row r="190" spans="1:38" x14ac:dyDescent="0.3">
      <c r="A190" s="75" t="s">
        <v>191</v>
      </c>
      <c r="B190" s="75">
        <v>6</v>
      </c>
      <c r="C190" s="70" t="s">
        <v>190</v>
      </c>
      <c r="D190" s="75">
        <v>283</v>
      </c>
      <c r="E190" s="75" t="s">
        <v>21</v>
      </c>
      <c r="F190" s="73" t="s">
        <v>424</v>
      </c>
      <c r="G190" s="74">
        <f t="shared" ca="1" si="129"/>
        <v>26.224</v>
      </c>
      <c r="H190" s="74">
        <f t="shared" ca="1" si="130"/>
        <v>28.015999999999998</v>
      </c>
      <c r="I190" s="74">
        <f t="shared" ca="1" si="131"/>
        <v>28.798999999999999</v>
      </c>
      <c r="J190" s="74">
        <f t="shared" ca="1" si="132"/>
        <v>29.62</v>
      </c>
      <c r="K190" s="74">
        <f t="shared" ca="1" si="133"/>
        <v>0</v>
      </c>
      <c r="L190" s="74">
        <f t="shared" ca="1" si="141"/>
        <v>0</v>
      </c>
      <c r="M190" s="74">
        <f t="shared" ca="1" si="142"/>
        <v>0</v>
      </c>
      <c r="N190" s="72"/>
      <c r="P190" s="187" t="str">
        <f t="shared" si="139"/>
        <v>09035C</v>
      </c>
      <c r="Q190" s="191" t="s">
        <v>600</v>
      </c>
      <c r="R190" s="188" t="str">
        <f t="shared" si="120"/>
        <v xml:space="preserve">School Patrol Agent </v>
      </c>
      <c r="S190" s="189" t="str">
        <f t="shared" si="140"/>
        <v>09</v>
      </c>
      <c r="T190" s="186" cm="1">
        <f t="array" aca="1" ref="T190" ca="1">ROUND(IF($Q190="Y",VLOOKUP($P190, INDIRECT($Q$3),T$8,0)*INDIRECT($P$2),VLOOKUP($P190, INDIRECT($Q$3),T$8,0)),IF($E190="E",0,3))</f>
        <v>26.224</v>
      </c>
      <c r="U190" s="186" cm="1">
        <f t="array" aca="1" ref="U190" ca="1">ROUND(IF($Q190="Y",VLOOKUP($P190, INDIRECT($Q$3),U$8,0)*INDIRECT($P$2),VLOOKUP($P190, INDIRECT($Q$3),U$8,0)),IF($E190="E",0,3))</f>
        <v>28.015999999999998</v>
      </c>
      <c r="V190" s="186" cm="1">
        <f t="array" aca="1" ref="V190" ca="1">ROUND(IF($Q190="Y",VLOOKUP($P190, INDIRECT($Q$3),V$8,0)*INDIRECT($P$2),VLOOKUP($P190, INDIRECT($Q$3),V$8,0)),IF($E190="E",0,3))</f>
        <v>28.798999999999999</v>
      </c>
      <c r="W190" s="186" cm="1">
        <f t="array" aca="1" ref="W190" ca="1">ROUND(IF($Q190="Y",VLOOKUP($P190, INDIRECT($Q$3),W$8,0)*INDIRECT($P$2),VLOOKUP($P190, INDIRECT($Q$3),W$8,0)),IF($E190="E",0,3))</f>
        <v>29.62</v>
      </c>
      <c r="X190" s="186" cm="1">
        <f t="array" aca="1" ref="X190" ca="1">ROUND(IF($Q190="Y",VLOOKUP($P190, INDIRECT($Q$3),X$8,0)*INDIRECT($P$2),VLOOKUP($P190, INDIRECT($Q$3),X$8,0)),IF($E190="E",0,3))</f>
        <v>0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07"/>
        <v>09035C</v>
      </c>
      <c r="AC190" s="130" t="str">
        <f t="shared" si="121"/>
        <v xml:space="preserve">School Patrol Agent </v>
      </c>
      <c r="AD190" s="284" t="str">
        <f t="shared" si="122"/>
        <v>09</v>
      </c>
      <c r="AE190" s="282">
        <f t="shared" ca="1" si="134"/>
        <v>26.224</v>
      </c>
      <c r="AF190" s="282">
        <f t="shared" ca="1" si="135"/>
        <v>28.015999999999998</v>
      </c>
      <c r="AG190" s="282">
        <f t="shared" ca="1" si="136"/>
        <v>28.798999999999999</v>
      </c>
      <c r="AH190" s="282">
        <f t="shared" ca="1" si="137"/>
        <v>29.62</v>
      </c>
      <c r="AI190" s="282" t="str">
        <f t="shared" ca="1" si="138"/>
        <v/>
      </c>
      <c r="AJ190" s="282" t="str">
        <f t="shared" ca="1" si="125"/>
        <v/>
      </c>
      <c r="AK190" s="282" t="str">
        <f t="shared" ca="1" si="126"/>
        <v/>
      </c>
    </row>
    <row r="191" spans="1:38" x14ac:dyDescent="0.3">
      <c r="A191" s="75" t="s">
        <v>193</v>
      </c>
      <c r="B191" s="75">
        <v>5</v>
      </c>
      <c r="C191" s="70" t="s">
        <v>969</v>
      </c>
      <c r="D191" s="75">
        <v>243</v>
      </c>
      <c r="E191" s="75" t="s">
        <v>21</v>
      </c>
      <c r="F191" s="73" t="s">
        <v>968</v>
      </c>
      <c r="G191" s="74">
        <f t="shared" ca="1" si="129"/>
        <v>23.18</v>
      </c>
      <c r="H191" s="74">
        <f t="shared" ca="1" si="130"/>
        <v>24.106999999999999</v>
      </c>
      <c r="I191" s="74">
        <f t="shared" ca="1" si="131"/>
        <v>25.071999999999999</v>
      </c>
      <c r="J191" s="74">
        <f t="shared" ca="1" si="132"/>
        <v>26.077000000000002</v>
      </c>
      <c r="K191" s="74">
        <f t="shared" ca="1" si="133"/>
        <v>27.120999999999999</v>
      </c>
      <c r="L191" s="74">
        <f t="shared" ca="1" si="141"/>
        <v>0</v>
      </c>
      <c r="M191" s="74">
        <f t="shared" ca="1" si="142"/>
        <v>0</v>
      </c>
      <c r="N191" s="72"/>
      <c r="P191" s="187" t="str">
        <f t="shared" si="139"/>
        <v>09073C</v>
      </c>
      <c r="Q191" s="191" t="s">
        <v>600</v>
      </c>
      <c r="R191" s="188" t="str">
        <f t="shared" si="120"/>
        <v xml:space="preserve">Seasonal Elections Support Specialist </v>
      </c>
      <c r="S191" s="189" t="str">
        <f t="shared" si="140"/>
        <v>126</v>
      </c>
      <c r="T191" s="186" cm="1">
        <f t="array" aca="1" ref="T191" ca="1">ROUND(IF($Q191="Y",VLOOKUP($P191, INDIRECT($Q$3),T$8,0)*INDIRECT($P$2),VLOOKUP($P191, INDIRECT($Q$3),T$8,0)),IF($E191="E",0,3))</f>
        <v>23.18</v>
      </c>
      <c r="U191" s="186" cm="1">
        <f t="array" aca="1" ref="U191" ca="1">ROUND(IF($Q191="Y",VLOOKUP($P191, INDIRECT($Q$3),U$8,0)*INDIRECT($P$2),VLOOKUP($P191, INDIRECT($Q$3),U$8,0)),IF($E191="E",0,3))</f>
        <v>24.106999999999999</v>
      </c>
      <c r="V191" s="186" cm="1">
        <f t="array" aca="1" ref="V191" ca="1">ROUND(IF($Q191="Y",VLOOKUP($P191, INDIRECT($Q$3),V$8,0)*INDIRECT($P$2),VLOOKUP($P191, INDIRECT($Q$3),V$8,0)),IF($E191="E",0,3))</f>
        <v>25.071999999999999</v>
      </c>
      <c r="W191" s="186" cm="1">
        <f t="array" aca="1" ref="W191" ca="1">ROUND(IF($Q191="Y",VLOOKUP($P191, INDIRECT($Q$3),W$8,0)*INDIRECT($P$2),VLOOKUP($P191, INDIRECT($Q$3),W$8,0)),IF($E191="E",0,3))</f>
        <v>26.077000000000002</v>
      </c>
      <c r="X191" s="186" cm="1">
        <f t="array" aca="1" ref="X191" ca="1">ROUND(IF($Q191="Y",VLOOKUP($P191, INDIRECT($Q$3),X$8,0)*INDIRECT($P$2),VLOOKUP($P191, INDIRECT($Q$3),X$8,0)),IF($E191="E",0,3))</f>
        <v>27.120999999999999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07"/>
        <v>09073C</v>
      </c>
      <c r="AC191" s="130" t="str">
        <f t="shared" si="121"/>
        <v xml:space="preserve">Seasonal Elections Support Specialist </v>
      </c>
      <c r="AD191" s="284" t="str">
        <f t="shared" si="122"/>
        <v>126</v>
      </c>
      <c r="AE191" s="282">
        <f t="shared" ca="1" si="134"/>
        <v>23.18</v>
      </c>
      <c r="AF191" s="282">
        <f t="shared" ca="1" si="135"/>
        <v>24.106999999999999</v>
      </c>
      <c r="AG191" s="282">
        <f t="shared" ca="1" si="136"/>
        <v>25.071999999999999</v>
      </c>
      <c r="AH191" s="282">
        <f t="shared" ca="1" si="137"/>
        <v>26.077000000000002</v>
      </c>
      <c r="AI191" s="282">
        <f t="shared" ca="1" si="138"/>
        <v>27.120999999999999</v>
      </c>
      <c r="AJ191" s="282" t="str">
        <f t="shared" ca="1" si="125"/>
        <v/>
      </c>
      <c r="AK191" s="282" t="str">
        <f t="shared" ca="1" si="126"/>
        <v/>
      </c>
    </row>
    <row r="192" spans="1:38" x14ac:dyDescent="0.3">
      <c r="A192" s="75" t="s">
        <v>1039</v>
      </c>
      <c r="B192" s="75">
        <v>5</v>
      </c>
      <c r="C192" s="70" t="s">
        <v>1048</v>
      </c>
      <c r="D192" s="75">
        <v>233</v>
      </c>
      <c r="E192" s="75" t="s">
        <v>21</v>
      </c>
      <c r="F192" s="73" t="s">
        <v>1040</v>
      </c>
      <c r="G192" s="74">
        <f t="shared" ca="1" si="129"/>
        <v>19.579999999999998</v>
      </c>
      <c r="H192" s="74">
        <f t="shared" ca="1" si="130"/>
        <v>21.841000000000001</v>
      </c>
      <c r="I192" s="74">
        <f t="shared" ca="1" si="131"/>
        <v>23.347000000000001</v>
      </c>
      <c r="J192" s="74">
        <f t="shared" ca="1" si="132"/>
        <v>25.605</v>
      </c>
      <c r="K192" s="74">
        <f t="shared" ca="1" si="133"/>
        <v>0</v>
      </c>
      <c r="L192" s="74">
        <f t="shared" ca="1" si="141"/>
        <v>0</v>
      </c>
      <c r="M192" s="74">
        <f t="shared" ca="1" si="142"/>
        <v>0</v>
      </c>
      <c r="N192" s="72"/>
      <c r="P192" s="187" t="str">
        <f t="shared" si="139"/>
        <v>59473C</v>
      </c>
      <c r="Q192" s="191" t="s">
        <v>600</v>
      </c>
      <c r="R192" s="188" t="str">
        <f t="shared" si="120"/>
        <v>Seasonal Environmental Health Technician - Food, Lodging &amp; Pools</v>
      </c>
      <c r="S192" s="189" t="str">
        <f t="shared" si="140"/>
        <v>149</v>
      </c>
      <c r="T192" s="186" cm="1">
        <f t="array" aca="1" ref="T192" ca="1">ROUND(IF($Q192="Y",VLOOKUP($P192, INDIRECT($Q$3),T$8,0)*INDIRECT($P$2),VLOOKUP($P192, INDIRECT($Q$3),T$8,0)),IF($E192="E",0,3))</f>
        <v>19.579999999999998</v>
      </c>
      <c r="U192" s="186" cm="1">
        <f t="array" aca="1" ref="U192" ca="1">ROUND(IF($Q192="Y",VLOOKUP($P192, INDIRECT($Q$3),U$8,0)*INDIRECT($P$2),VLOOKUP($P192, INDIRECT($Q$3),U$8,0)),IF($E192="E",0,3))</f>
        <v>21.841000000000001</v>
      </c>
      <c r="V192" s="186" cm="1">
        <f t="array" aca="1" ref="V192" ca="1">ROUND(IF($Q192="Y",VLOOKUP($P192, INDIRECT($Q$3),V$8,0)*INDIRECT($P$2),VLOOKUP($P192, INDIRECT($Q$3),V$8,0)),IF($E192="E",0,3))</f>
        <v>23.347000000000001</v>
      </c>
      <c r="W192" s="186" cm="1">
        <f t="array" aca="1" ref="W192" ca="1">ROUND(IF($Q192="Y",VLOOKUP($P192, INDIRECT($Q$3),W$8,0)*INDIRECT($P$2),VLOOKUP($P192, INDIRECT($Q$3),W$8,0)),IF($E192="E",0,3))</f>
        <v>25.605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7"/>
        <v>59473C</v>
      </c>
      <c r="AC192" s="130" t="str">
        <f t="shared" si="121"/>
        <v>Seasonal Environmental Health Technician - Food, Lodging &amp; Pools</v>
      </c>
      <c r="AD192" s="284" t="str">
        <f t="shared" si="122"/>
        <v>149</v>
      </c>
      <c r="AE192" s="282">
        <f t="shared" ca="1" si="134"/>
        <v>19.579999999999998</v>
      </c>
      <c r="AF192" s="282">
        <f t="shared" ca="1" si="135"/>
        <v>21.841000000000001</v>
      </c>
      <c r="AG192" s="282">
        <f t="shared" ca="1" si="136"/>
        <v>23.347000000000001</v>
      </c>
      <c r="AH192" s="282">
        <f t="shared" ca="1" si="137"/>
        <v>25.605</v>
      </c>
      <c r="AI192" s="282" t="str">
        <f t="shared" ca="1" si="138"/>
        <v/>
      </c>
      <c r="AJ192" s="282" t="str">
        <f t="shared" ca="1" si="125"/>
        <v/>
      </c>
      <c r="AK192" s="282" t="str">
        <f t="shared" ca="1" si="126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129"/>
        <v>17.388999999999999</v>
      </c>
      <c r="H193" s="74">
        <f t="shared" ca="1" si="130"/>
        <v>19.396999999999998</v>
      </c>
      <c r="I193" s="74">
        <f t="shared" ca="1" si="131"/>
        <v>20.734000000000002</v>
      </c>
      <c r="J193" s="74">
        <f t="shared" ca="1" si="132"/>
        <v>22.74</v>
      </c>
      <c r="K193" s="74">
        <f t="shared" ca="1" si="133"/>
        <v>0</v>
      </c>
      <c r="L193" s="74">
        <f t="shared" ca="1" si="141"/>
        <v>0</v>
      </c>
      <c r="M193" s="74">
        <f t="shared" ca="1" si="142"/>
        <v>0</v>
      </c>
      <c r="N193" s="72"/>
      <c r="P193" s="187" t="str">
        <f t="shared" si="139"/>
        <v>09075C</v>
      </c>
      <c r="Q193" s="191" t="s">
        <v>600</v>
      </c>
      <c r="R193" s="188" t="str">
        <f t="shared" si="120"/>
        <v>Seasonal Environmental Health Technician - Sustainability, Healthy Homes &amp; Env</v>
      </c>
      <c r="S193" s="189" t="str">
        <f t="shared" si="140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7"/>
        <v>09075C</v>
      </c>
      <c r="AC193" s="130" t="str">
        <f t="shared" si="121"/>
        <v>Seasonal Environmental Health Technician - Sustainability, Healthy Homes &amp; Env</v>
      </c>
      <c r="AD193" s="284" t="str">
        <f t="shared" si="122"/>
        <v>01H</v>
      </c>
      <c r="AE193" s="282">
        <f t="shared" ca="1" si="134"/>
        <v>17.388999999999999</v>
      </c>
      <c r="AF193" s="282">
        <f t="shared" ca="1" si="135"/>
        <v>19.396999999999998</v>
      </c>
      <c r="AG193" s="282">
        <f t="shared" ca="1" si="136"/>
        <v>20.734000000000002</v>
      </c>
      <c r="AH193" s="282">
        <f t="shared" ca="1" si="137"/>
        <v>22.74</v>
      </c>
      <c r="AI193" s="282" t="str">
        <f t="shared" ca="1" si="138"/>
        <v/>
      </c>
      <c r="AJ193" s="282" t="str">
        <f t="shared" ca="1" si="125"/>
        <v/>
      </c>
      <c r="AK193" s="282" t="str">
        <f t="shared" ca="1" si="126"/>
        <v/>
      </c>
    </row>
    <row r="194" spans="1:37" x14ac:dyDescent="0.3">
      <c r="A194" s="75" t="s">
        <v>198</v>
      </c>
      <c r="B194" s="75">
        <v>4</v>
      </c>
      <c r="C194" s="70" t="s">
        <v>196</v>
      </c>
      <c r="D194" s="75">
        <v>215</v>
      </c>
      <c r="E194" s="75" t="s">
        <v>21</v>
      </c>
      <c r="F194" s="73" t="s">
        <v>199</v>
      </c>
      <c r="G194" s="74">
        <f t="shared" ca="1" si="129"/>
        <v>17.388999999999999</v>
      </c>
      <c r="H194" s="74">
        <f t="shared" ca="1" si="130"/>
        <v>19.396999999999998</v>
      </c>
      <c r="I194" s="74">
        <f t="shared" ca="1" si="131"/>
        <v>20.734000000000002</v>
      </c>
      <c r="J194" s="74">
        <f t="shared" ca="1" si="132"/>
        <v>22.74</v>
      </c>
      <c r="K194" s="74">
        <f t="shared" ca="1" si="133"/>
        <v>0</v>
      </c>
      <c r="L194" s="74">
        <f t="shared" ca="1" si="141"/>
        <v>0</v>
      </c>
      <c r="M194" s="74">
        <f t="shared" ca="1" si="142"/>
        <v>0</v>
      </c>
      <c r="N194" s="72"/>
      <c r="P194" s="187" t="str">
        <f t="shared" si="139"/>
        <v>C09078</v>
      </c>
      <c r="Q194" s="191" t="s">
        <v>600</v>
      </c>
      <c r="R194" s="188" t="str">
        <f t="shared" si="120"/>
        <v>Seasonal Legislative Aide</v>
      </c>
      <c r="S194" s="189" t="str">
        <f t="shared" si="140"/>
        <v>01H</v>
      </c>
      <c r="T194" s="186" cm="1">
        <f t="array" aca="1" ref="T194" ca="1">ROUND(IF($Q194="Y",VLOOKUP($P194, INDIRECT($Q$3),T$8,0)*INDIRECT($P$2),VLOOKUP($P194, INDIRECT($Q$3),T$8,0)),IF($E194="E",0,3))</f>
        <v>17.388999999999999</v>
      </c>
      <c r="U194" s="186" cm="1">
        <f t="array" aca="1" ref="U194" ca="1">ROUND(IF($Q194="Y",VLOOKUP($P194, INDIRECT($Q$3),U$8,0)*INDIRECT($P$2),VLOOKUP($P194, INDIRECT($Q$3),U$8,0)),IF($E194="E",0,3))</f>
        <v>19.396999999999998</v>
      </c>
      <c r="V194" s="186" cm="1">
        <f t="array" aca="1" ref="V194" ca="1">ROUND(IF($Q194="Y",VLOOKUP($P194, INDIRECT($Q$3),V$8,0)*INDIRECT($P$2),VLOOKUP($P194, INDIRECT($Q$3),V$8,0)),IF($E194="E",0,3))</f>
        <v>20.734000000000002</v>
      </c>
      <c r="W194" s="186" cm="1">
        <f t="array" aca="1" ref="W194" ca="1">ROUND(IF($Q194="Y",VLOOKUP($P194, INDIRECT($Q$3),W$8,0)*INDIRECT($P$2),VLOOKUP($P194, INDIRECT($Q$3),W$8,0)),IF($E194="E",0,3))</f>
        <v>22.74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7"/>
        <v>C09078</v>
      </c>
      <c r="AC194" s="130" t="str">
        <f t="shared" si="121"/>
        <v>Seasonal Legislative Aide</v>
      </c>
      <c r="AD194" s="284" t="str">
        <f t="shared" si="122"/>
        <v>01H</v>
      </c>
      <c r="AE194" s="282">
        <f t="shared" ca="1" si="134"/>
        <v>17.388999999999999</v>
      </c>
      <c r="AF194" s="282">
        <f t="shared" ca="1" si="135"/>
        <v>19.396999999999998</v>
      </c>
      <c r="AG194" s="282">
        <f t="shared" ca="1" si="136"/>
        <v>20.734000000000002</v>
      </c>
      <c r="AH194" s="282">
        <f t="shared" ca="1" si="137"/>
        <v>22.74</v>
      </c>
      <c r="AI194" s="282" t="str">
        <f t="shared" ca="1" si="138"/>
        <v/>
      </c>
      <c r="AJ194" s="282" t="str">
        <f t="shared" ref="AJ194:AJ232" ca="1" si="143">IF(Y194=0,"",IF($E194="E",ROUNDUP(Y194/2080,3),Y194))</f>
        <v/>
      </c>
      <c r="AK194" s="282" t="str">
        <f t="shared" ref="AK194:AK232" ca="1" si="144">IF(Z194=0,"",IF($E194="E",ROUNDUP(Z194/2080,3),Z194))</f>
        <v/>
      </c>
    </row>
    <row r="195" spans="1:37" x14ac:dyDescent="0.3">
      <c r="A195" s="75" t="s">
        <v>472</v>
      </c>
      <c r="B195" s="75">
        <v>10</v>
      </c>
      <c r="C195" s="70" t="s">
        <v>70</v>
      </c>
      <c r="D195" s="75">
        <v>465</v>
      </c>
      <c r="E195" s="75" t="s">
        <v>17</v>
      </c>
      <c r="F195" s="73" t="s">
        <v>466</v>
      </c>
      <c r="G195" s="74">
        <f t="shared" ca="1" si="129"/>
        <v>88597</v>
      </c>
      <c r="H195" s="74">
        <f t="shared" ca="1" si="130"/>
        <v>93007</v>
      </c>
      <c r="I195" s="74">
        <f t="shared" ca="1" si="131"/>
        <v>97670</v>
      </c>
      <c r="J195" s="74">
        <f t="shared" ca="1" si="132"/>
        <v>103985</v>
      </c>
      <c r="K195" s="74">
        <f t="shared" ca="1" si="133"/>
        <v>106894</v>
      </c>
      <c r="L195" s="74">
        <f t="shared" ca="1" si="141"/>
        <v>109891</v>
      </c>
      <c r="M195" s="74">
        <f t="shared" ca="1" si="142"/>
        <v>113023</v>
      </c>
      <c r="N195" s="72"/>
      <c r="P195" s="187" t="str">
        <f t="shared" si="139"/>
        <v>52936C</v>
      </c>
      <c r="Q195" s="191" t="s">
        <v>600</v>
      </c>
      <c r="R195" s="188" t="str">
        <f t="shared" si="120"/>
        <v>Senior Budget and Evaluation Analyst</v>
      </c>
      <c r="S195" s="189" t="str">
        <f t="shared" si="140"/>
        <v>34M</v>
      </c>
      <c r="T195" s="186" cm="1">
        <f t="array" aca="1" ref="T195" ca="1">ROUND(IF($Q195="Y",VLOOKUP($P195, INDIRECT($Q$3),T$8,0)*INDIRECT($P$2),VLOOKUP($P195, INDIRECT($Q$3),T$8,0)),IF($E195="E",0,3))</f>
        <v>88597</v>
      </c>
      <c r="U195" s="186" cm="1">
        <f t="array" aca="1" ref="U195" ca="1">ROUND(IF($Q195="Y",VLOOKUP($P195, INDIRECT($Q$3),U$8,0)*INDIRECT($P$2),VLOOKUP($P195, INDIRECT($Q$3),U$8,0)),IF($E195="E",0,3))</f>
        <v>93007</v>
      </c>
      <c r="V195" s="186" cm="1">
        <f t="array" aca="1" ref="V195" ca="1">ROUND(IF($Q195="Y",VLOOKUP($P195, INDIRECT($Q$3),V$8,0)*INDIRECT($P$2),VLOOKUP($P195, INDIRECT($Q$3),V$8,0)),IF($E195="E",0,3))</f>
        <v>97670</v>
      </c>
      <c r="W195" s="186" cm="1">
        <f t="array" aca="1" ref="W195" ca="1">ROUND(IF($Q195="Y",VLOOKUP($P195, INDIRECT($Q$3),W$8,0)*INDIRECT($P$2),VLOOKUP($P195, INDIRECT($Q$3),W$8,0)),IF($E195="E",0,3))</f>
        <v>103985</v>
      </c>
      <c r="X195" s="186" cm="1">
        <f t="array" aca="1" ref="X195" ca="1">ROUND(IF($Q195="Y",VLOOKUP($P195, INDIRECT($Q$3),X$8,0)*INDIRECT($P$2),VLOOKUP($P195, INDIRECT($Q$3),X$8,0)),IF($E195="E",0,3))</f>
        <v>106894</v>
      </c>
      <c r="Y195" s="186" cm="1">
        <f t="array" aca="1" ref="Y195" ca="1">ROUND(IF($Q195="Y",VLOOKUP($P195, INDIRECT($Q$3),Y$8,0)*INDIRECT($P$2),VLOOKUP($P195, INDIRECT($Q$3),Y$8,0)),IF($E195="E",0,3))</f>
        <v>109891</v>
      </c>
      <c r="Z195" s="186" cm="1">
        <f t="array" aca="1" ref="Z195" ca="1">ROUND(IF($Q195="Y",VLOOKUP($P195, INDIRECT($Q$3),Z$8,0)*INDIRECT($P$2),VLOOKUP($P195, INDIRECT($Q$3),Z$8,0)),IF($E195="E",0,3))</f>
        <v>113023</v>
      </c>
      <c r="AA195" s="186"/>
      <c r="AB195" s="282" t="str">
        <f t="shared" si="107"/>
        <v>52936C</v>
      </c>
      <c r="AC195" s="130" t="str">
        <f t="shared" si="121"/>
        <v>Senior Budget and Evaluation Analyst</v>
      </c>
      <c r="AD195" s="284" t="str">
        <f t="shared" si="122"/>
        <v>34M</v>
      </c>
      <c r="AE195" s="282">
        <f t="shared" ca="1" si="134"/>
        <v>42.594999999999999</v>
      </c>
      <c r="AF195" s="282">
        <f t="shared" ca="1" si="135"/>
        <v>44.714999999999996</v>
      </c>
      <c r="AG195" s="282">
        <f t="shared" ca="1" si="136"/>
        <v>46.957000000000001</v>
      </c>
      <c r="AH195" s="282">
        <f t="shared" ca="1" si="137"/>
        <v>49.992999999999995</v>
      </c>
      <c r="AI195" s="282">
        <f t="shared" ca="1" si="138"/>
        <v>51.391999999999996</v>
      </c>
      <c r="AJ195" s="282">
        <f t="shared" ca="1" si="143"/>
        <v>52.832999999999998</v>
      </c>
      <c r="AK195" s="282">
        <f t="shared" ca="1" si="144"/>
        <v>54.338000000000001</v>
      </c>
    </row>
    <row r="196" spans="1:37" x14ac:dyDescent="0.3">
      <c r="A196" s="75" t="s">
        <v>209</v>
      </c>
      <c r="B196" s="75">
        <v>12</v>
      </c>
      <c r="C196" s="70" t="s">
        <v>112</v>
      </c>
      <c r="D196" s="75">
        <v>555</v>
      </c>
      <c r="E196" s="75" t="s">
        <v>17</v>
      </c>
      <c r="F196" s="73" t="s">
        <v>429</v>
      </c>
      <c r="G196" s="74">
        <f t="shared" ca="1" si="129"/>
        <v>121066</v>
      </c>
      <c r="H196" s="74">
        <f t="shared" ca="1" si="130"/>
        <v>127477</v>
      </c>
      <c r="I196" s="74">
        <f t="shared" ca="1" si="131"/>
        <v>136088</v>
      </c>
      <c r="J196" s="74">
        <f t="shared" ca="1" si="132"/>
        <v>139895</v>
      </c>
      <c r="K196" s="74">
        <f t="shared" ca="1" si="133"/>
        <v>143816</v>
      </c>
      <c r="L196" s="74">
        <f t="shared" ca="1" si="141"/>
        <v>147915</v>
      </c>
      <c r="M196" s="74">
        <f t="shared" ca="1" si="142"/>
        <v>0</v>
      </c>
      <c r="N196" s="72"/>
      <c r="P196" s="187" t="str">
        <f t="shared" si="139"/>
        <v>04348C</v>
      </c>
      <c r="Q196" s="191" t="s">
        <v>600</v>
      </c>
      <c r="R196" s="188" t="str">
        <f t="shared" si="120"/>
        <v>Senior Collaboration Architect</v>
      </c>
      <c r="S196" s="189" t="str">
        <f t="shared" si="140"/>
        <v>53A</v>
      </c>
      <c r="T196" s="186" cm="1">
        <f t="array" aca="1" ref="T196" ca="1">ROUND(IF($Q196="Y",VLOOKUP($P196, INDIRECT($Q$3),T$8,0)*INDIRECT($P$2),VLOOKUP($P196, INDIRECT($Q$3),T$8,0)),IF($E196="E",0,3))</f>
        <v>121066</v>
      </c>
      <c r="U196" s="186" cm="1">
        <f t="array" aca="1" ref="U196" ca="1">ROUND(IF($Q196="Y",VLOOKUP($P196, INDIRECT($Q$3),U$8,0)*INDIRECT($P$2),VLOOKUP($P196, INDIRECT($Q$3),U$8,0)),IF($E196="E",0,3))</f>
        <v>127477</v>
      </c>
      <c r="V196" s="186" cm="1">
        <f t="array" aca="1" ref="V196" ca="1">ROUND(IF($Q196="Y",VLOOKUP($P196, INDIRECT($Q$3),V$8,0)*INDIRECT($P$2),VLOOKUP($P196, INDIRECT($Q$3),V$8,0)),IF($E196="E",0,3))</f>
        <v>136088</v>
      </c>
      <c r="W196" s="186" cm="1">
        <f t="array" aca="1" ref="W196" ca="1">ROUND(IF($Q196="Y",VLOOKUP($P196, INDIRECT($Q$3),W$8,0)*INDIRECT($P$2),VLOOKUP($P196, INDIRECT($Q$3),W$8,0)),IF($E196="E",0,3))</f>
        <v>139895</v>
      </c>
      <c r="X196" s="186" cm="1">
        <f t="array" aca="1" ref="X196" ca="1">ROUND(IF($Q196="Y",VLOOKUP($P196, INDIRECT($Q$3),X$8,0)*INDIRECT($P$2),VLOOKUP($P196, INDIRECT($Q$3),X$8,0)),IF($E196="E",0,3))</f>
        <v>143816</v>
      </c>
      <c r="Y196" s="186" cm="1">
        <f t="array" aca="1" ref="Y196" ca="1">ROUND(IF($Q196="Y",VLOOKUP($P196, INDIRECT($Q$3),Y$8,0)*INDIRECT($P$2),VLOOKUP($P196, INDIRECT($Q$3),Y$8,0)),IF($E196="E",0,3))</f>
        <v>147915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7"/>
        <v>04348C</v>
      </c>
      <c r="AC196" s="130" t="str">
        <f t="shared" si="121"/>
        <v>Senior Collaboration Architect</v>
      </c>
      <c r="AD196" s="284" t="str">
        <f t="shared" si="122"/>
        <v>53A</v>
      </c>
      <c r="AE196" s="282">
        <f t="shared" ca="1" si="134"/>
        <v>58.204999999999998</v>
      </c>
      <c r="AF196" s="282">
        <f t="shared" ca="1" si="135"/>
        <v>61.287999999999997</v>
      </c>
      <c r="AG196" s="282">
        <f t="shared" ca="1" si="136"/>
        <v>65.427000000000007</v>
      </c>
      <c r="AH196" s="282">
        <f t="shared" ca="1" si="137"/>
        <v>67.25800000000001</v>
      </c>
      <c r="AI196" s="282">
        <f t="shared" ca="1" si="138"/>
        <v>69.143000000000001</v>
      </c>
      <c r="AJ196" s="282">
        <f t="shared" ca="1" si="143"/>
        <v>71.113</v>
      </c>
      <c r="AK196" s="282" t="str">
        <f t="shared" ca="1" si="144"/>
        <v/>
      </c>
    </row>
    <row r="197" spans="1:37" x14ac:dyDescent="0.3">
      <c r="A197" s="75" t="s">
        <v>1086</v>
      </c>
      <c r="B197" s="75">
        <v>9</v>
      </c>
      <c r="C197" s="70" t="s">
        <v>1087</v>
      </c>
      <c r="D197" s="75">
        <v>425</v>
      </c>
      <c r="E197" s="75" t="s">
        <v>17</v>
      </c>
      <c r="F197" s="73" t="s">
        <v>1085</v>
      </c>
      <c r="G197" s="74">
        <f t="shared" ca="1" si="129"/>
        <v>88972</v>
      </c>
      <c r="H197" s="74">
        <f t="shared" ca="1" si="130"/>
        <v>92535</v>
      </c>
      <c r="I197" s="74">
        <f t="shared" ca="1" si="131"/>
        <v>96241</v>
      </c>
      <c r="J197" s="74">
        <f t="shared" ca="1" si="132"/>
        <v>100093</v>
      </c>
      <c r="K197" s="74">
        <f t="shared" ca="1" si="133"/>
        <v>104101</v>
      </c>
      <c r="L197" s="74">
        <f t="shared" ca="1" si="141"/>
        <v>0</v>
      </c>
      <c r="M197" s="74">
        <f t="shared" ca="1" si="142"/>
        <v>0</v>
      </c>
      <c r="N197" s="72"/>
      <c r="P197" s="187" t="str">
        <f t="shared" si="139"/>
        <v>53089C</v>
      </c>
      <c r="Q197" s="191" t="s">
        <v>600</v>
      </c>
      <c r="R197" s="188" t="str">
        <f t="shared" si="120"/>
        <v>Senior Executive Assistant to Police Chief</v>
      </c>
      <c r="S197" s="189" t="str">
        <f t="shared" si="140"/>
        <v>153</v>
      </c>
      <c r="T197" s="186" cm="1">
        <f t="array" aca="1" ref="T197" ca="1">ROUND(IF($Q197="Y",VLOOKUP($P197, INDIRECT($Q$3),T$8,0)*INDIRECT($P$2),VLOOKUP($P197, INDIRECT($Q$3),T$8,0)),IF($E197="E",0,3))</f>
        <v>88972</v>
      </c>
      <c r="U197" s="186" cm="1">
        <f t="array" aca="1" ref="U197" ca="1">ROUND(IF($Q197="Y",VLOOKUP($P197, INDIRECT($Q$3),U$8,0)*INDIRECT($P$2),VLOOKUP($P197, INDIRECT($Q$3),U$8,0)),IF($E197="E",0,3))</f>
        <v>92535</v>
      </c>
      <c r="V197" s="186" cm="1">
        <f t="array" aca="1" ref="V197" ca="1">ROUND(IF($Q197="Y",VLOOKUP($P197, INDIRECT($Q$3),V$8,0)*INDIRECT($P$2),VLOOKUP($P197, INDIRECT($Q$3),V$8,0)),IF($E197="E",0,3))</f>
        <v>96241</v>
      </c>
      <c r="W197" s="186" cm="1">
        <f t="array" aca="1" ref="W197" ca="1">ROUND(IF($Q197="Y",VLOOKUP($P197, INDIRECT($Q$3),W$8,0)*INDIRECT($P$2),VLOOKUP($P197, INDIRECT($Q$3),W$8,0)),IF($E197="E",0,3))</f>
        <v>100093</v>
      </c>
      <c r="X197" s="186" cm="1">
        <f t="array" aca="1" ref="X197" ca="1">ROUND(IF($Q197="Y",VLOOKUP($P197, INDIRECT($Q$3),X$8,0)*INDIRECT($P$2),VLOOKUP($P197, INDIRECT($Q$3),X$8,0)),IF($E197="E",0,3))</f>
        <v>104101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7"/>
        <v>53089C</v>
      </c>
      <c r="AC197" s="130" t="str">
        <f t="shared" si="121"/>
        <v>Senior Executive Assistant to Police Chief</v>
      </c>
      <c r="AD197" s="284" t="str">
        <f t="shared" si="122"/>
        <v>153</v>
      </c>
      <c r="AE197" s="282">
        <f t="shared" ca="1" si="134"/>
        <v>42.774999999999999</v>
      </c>
      <c r="AF197" s="282">
        <f t="shared" ca="1" si="135"/>
        <v>44.488</v>
      </c>
      <c r="AG197" s="282">
        <f t="shared" ca="1" si="136"/>
        <v>46.269999999999996</v>
      </c>
      <c r="AH197" s="282">
        <f t="shared" ca="1" si="137"/>
        <v>48.122</v>
      </c>
      <c r="AI197" s="282">
        <f t="shared" ca="1" si="138"/>
        <v>50.048999999999999</v>
      </c>
      <c r="AJ197" s="282" t="str">
        <f t="shared" ca="1" si="143"/>
        <v/>
      </c>
      <c r="AK197" s="282" t="str">
        <f t="shared" ca="1" si="144"/>
        <v/>
      </c>
    </row>
    <row r="198" spans="1:37" x14ac:dyDescent="0.3">
      <c r="A198" s="75" t="s">
        <v>202</v>
      </c>
      <c r="B198" s="75">
        <v>12</v>
      </c>
      <c r="C198" s="70" t="s">
        <v>584</v>
      </c>
      <c r="D198" s="75">
        <v>542</v>
      </c>
      <c r="E198" s="75" t="s">
        <v>17</v>
      </c>
      <c r="F198" s="73" t="s">
        <v>430</v>
      </c>
      <c r="G198" s="74">
        <f t="shared" ca="1" si="129"/>
        <v>110337</v>
      </c>
      <c r="H198" s="74">
        <f t="shared" ca="1" si="130"/>
        <v>114755</v>
      </c>
      <c r="I198" s="74">
        <f t="shared" ca="1" si="131"/>
        <v>119349</v>
      </c>
      <c r="J198" s="74">
        <f t="shared" ca="1" si="132"/>
        <v>124129</v>
      </c>
      <c r="K198" s="74">
        <f t="shared" ca="1" si="133"/>
        <v>129098</v>
      </c>
      <c r="L198" s="74">
        <f t="shared" ca="1" si="141"/>
        <v>0</v>
      </c>
      <c r="M198" s="74">
        <f t="shared" ca="1" si="142"/>
        <v>0</v>
      </c>
      <c r="N198" s="72"/>
      <c r="P198" s="187" t="str">
        <f t="shared" si="139"/>
        <v>09172C</v>
      </c>
      <c r="Q198" s="191" t="s">
        <v>600</v>
      </c>
      <c r="R198" s="188" t="str">
        <f t="shared" si="120"/>
        <v xml:space="preserve">Senior Facilities Planner </v>
      </c>
      <c r="S198" s="189" t="str">
        <f t="shared" si="140"/>
        <v>053</v>
      </c>
      <c r="T198" s="186" cm="1">
        <f t="array" aca="1" ref="T198" ca="1">ROUND(IF($Q198="Y",VLOOKUP($P198, INDIRECT($Q$3),T$8,0)*INDIRECT($P$2),VLOOKUP($P198, INDIRECT($Q$3),T$8,0)),IF($E198="E",0,3))</f>
        <v>110337</v>
      </c>
      <c r="U198" s="186" cm="1">
        <f t="array" aca="1" ref="U198" ca="1">ROUND(IF($Q198="Y",VLOOKUP($P198, INDIRECT($Q$3),U$8,0)*INDIRECT($P$2),VLOOKUP($P198, INDIRECT($Q$3),U$8,0)),IF($E198="E",0,3))</f>
        <v>114755</v>
      </c>
      <c r="V198" s="186" cm="1">
        <f t="array" aca="1" ref="V198" ca="1">ROUND(IF($Q198="Y",VLOOKUP($P198, INDIRECT($Q$3),V$8,0)*INDIRECT($P$2),VLOOKUP($P198, INDIRECT($Q$3),V$8,0)),IF($E198="E",0,3))</f>
        <v>119349</v>
      </c>
      <c r="W198" s="186" cm="1">
        <f t="array" aca="1" ref="W198" ca="1">ROUND(IF($Q198="Y",VLOOKUP($P198, INDIRECT($Q$3),W$8,0)*INDIRECT($P$2),VLOOKUP($P198, INDIRECT($Q$3),W$8,0)),IF($E198="E",0,3))</f>
        <v>124129</v>
      </c>
      <c r="X198" s="186" cm="1">
        <f t="array" aca="1" ref="X198" ca="1">ROUND(IF($Q198="Y",VLOOKUP($P198, INDIRECT($Q$3),X$8,0)*INDIRECT($P$2),VLOOKUP($P198, INDIRECT($Q$3),X$8,0)),IF($E198="E",0,3))</f>
        <v>129098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ref="AB198:AB232" si="145">A198</f>
        <v>09172C</v>
      </c>
      <c r="AC198" s="130" t="str">
        <f t="shared" si="121"/>
        <v xml:space="preserve">Senior Facilities Planner </v>
      </c>
      <c r="AD198" s="284" t="str">
        <f t="shared" si="122"/>
        <v>053</v>
      </c>
      <c r="AE198" s="282">
        <f t="shared" ca="1" si="134"/>
        <v>53.046999999999997</v>
      </c>
      <c r="AF198" s="282">
        <f t="shared" ca="1" si="135"/>
        <v>55.170999999999999</v>
      </c>
      <c r="AG198" s="282">
        <f t="shared" ca="1" si="136"/>
        <v>57.379999999999995</v>
      </c>
      <c r="AH198" s="282">
        <f t="shared" ca="1" si="137"/>
        <v>59.677999999999997</v>
      </c>
      <c r="AI198" s="282">
        <f t="shared" ca="1" si="138"/>
        <v>62.067</v>
      </c>
      <c r="AJ198" s="282" t="str">
        <f t="shared" ca="1" si="143"/>
        <v/>
      </c>
      <c r="AK198" s="282" t="str">
        <f t="shared" ca="1" si="144"/>
        <v/>
      </c>
    </row>
    <row r="199" spans="1:37" x14ac:dyDescent="0.3">
      <c r="A199" s="75" t="s">
        <v>913</v>
      </c>
      <c r="B199" s="75">
        <v>12</v>
      </c>
      <c r="C199" s="70" t="s">
        <v>1008</v>
      </c>
      <c r="D199" s="75">
        <v>565</v>
      </c>
      <c r="E199" s="75" t="s">
        <v>17</v>
      </c>
      <c r="F199" s="73" t="s">
        <v>914</v>
      </c>
      <c r="G199" s="74">
        <f t="shared" ref="G199:G232" ca="1" si="146">IF(E199="E",ROUND(T199,0),ROUND(T199,3))</f>
        <v>132498</v>
      </c>
      <c r="H199" s="74">
        <f t="shared" ref="H199:H232" ca="1" si="147">IF(F199="E",ROUND(U199,0),ROUND(U199,3))</f>
        <v>137798</v>
      </c>
      <c r="I199" s="74">
        <f t="shared" ref="I199:I232" ca="1" si="148">IF(G199="E",ROUND(V199,0),ROUND(V199,3))</f>
        <v>143310</v>
      </c>
      <c r="J199" s="74">
        <f t="shared" ref="J199:J232" ca="1" si="149">IF(H199="E",ROUND(W199,0),ROUND(W199,3))</f>
        <v>149042</v>
      </c>
      <c r="K199" s="74">
        <f t="shared" ref="K199:K232" ca="1" si="150">IF(I199="E",ROUND(X199,0),ROUND(X199,3))</f>
        <v>155002</v>
      </c>
      <c r="L199" s="74">
        <f t="shared" ca="1" si="141"/>
        <v>0</v>
      </c>
      <c r="M199" s="74">
        <f t="shared" ca="1" si="142"/>
        <v>0</v>
      </c>
      <c r="N199" s="72"/>
      <c r="P199" s="187" t="str">
        <f t="shared" si="139"/>
        <v>59445C</v>
      </c>
      <c r="Q199" s="191" t="s">
        <v>600</v>
      </c>
      <c r="R199" s="188" t="str">
        <f t="shared" si="120"/>
        <v>Senior Program Manager-School Based Clinics</v>
      </c>
      <c r="S199" s="189" t="str">
        <f t="shared" si="140"/>
        <v>119</v>
      </c>
      <c r="T199" s="186" cm="1">
        <f t="array" aca="1" ref="T199" ca="1">ROUND(IF($Q199="Y",VLOOKUP($P199, INDIRECT($Q$3),T$8,0)*INDIRECT($P$2),VLOOKUP($P199, INDIRECT($Q$3),T$8,0)),IF($E199="E",0,3))</f>
        <v>132498</v>
      </c>
      <c r="U199" s="186" cm="1">
        <f t="array" aca="1" ref="U199" ca="1">ROUND(IF($Q199="Y",VLOOKUP($P199, INDIRECT($Q$3),U$8,0)*INDIRECT($P$2),VLOOKUP($P199, INDIRECT($Q$3),U$8,0)),IF($E199="E",0,3))</f>
        <v>137798</v>
      </c>
      <c r="V199" s="186" cm="1">
        <f t="array" aca="1" ref="V199" ca="1">ROUND(IF($Q199="Y",VLOOKUP($P199, INDIRECT($Q$3),V$8,0)*INDIRECT($P$2),VLOOKUP($P199, INDIRECT($Q$3),V$8,0)),IF($E199="E",0,3))</f>
        <v>143310</v>
      </c>
      <c r="W199" s="186" cm="1">
        <f t="array" aca="1" ref="W199" ca="1">ROUND(IF($Q199="Y",VLOOKUP($P199, INDIRECT($Q$3),W$8,0)*INDIRECT($P$2),VLOOKUP($P199, INDIRECT($Q$3),W$8,0)),IF($E199="E",0,3))</f>
        <v>149042</v>
      </c>
      <c r="X199" s="186" cm="1">
        <f t="array" aca="1" ref="X199" ca="1">ROUND(IF($Q199="Y",VLOOKUP($P199, INDIRECT($Q$3),X$8,0)*INDIRECT($P$2),VLOOKUP($P199, INDIRECT($Q$3),X$8,0)),IF($E199="E",0,3))</f>
        <v>155002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45"/>
        <v>59445C</v>
      </c>
      <c r="AC199" s="130" t="str">
        <f t="shared" si="121"/>
        <v>Senior Program Manager-School Based Clinics</v>
      </c>
      <c r="AD199" s="284" t="str">
        <f t="shared" si="122"/>
        <v>119</v>
      </c>
      <c r="AE199" s="282">
        <f t="shared" ref="AE199:AE232" ca="1" si="151">IF(T199=0,"",IF($E199="E",ROUNDUP(T199/2080,3),T199))</f>
        <v>63.701000000000001</v>
      </c>
      <c r="AF199" s="282">
        <f t="shared" ref="AF199:AF232" ca="1" si="152">IF(U199=0,"",IF($E199="E",ROUNDUP(U199/2080,3),U199))</f>
        <v>66.25</v>
      </c>
      <c r="AG199" s="282">
        <f t="shared" ref="AG199:AG232" ca="1" si="153">IF(V199=0,"",IF($E199="E",ROUNDUP(V199/2080,3),V199))</f>
        <v>68.900000000000006</v>
      </c>
      <c r="AH199" s="282">
        <f t="shared" ref="AH199:AH232" ca="1" si="154">IF(W199=0,"",IF($E199="E",ROUNDUP(W199/2080,3),W199))</f>
        <v>71.655000000000001</v>
      </c>
      <c r="AI199" s="282">
        <f t="shared" ref="AI199:AI232" ca="1" si="155">IF(X199=0,"",IF($E199="E",ROUNDUP(X199/2080,3),X199))</f>
        <v>74.521000000000001</v>
      </c>
      <c r="AJ199" s="282" t="str">
        <f t="shared" ca="1" si="143"/>
        <v/>
      </c>
      <c r="AK199" s="282" t="str">
        <f t="shared" ca="1" si="144"/>
        <v/>
      </c>
    </row>
    <row r="200" spans="1:37" x14ac:dyDescent="0.3">
      <c r="A200" s="75" t="s">
        <v>205</v>
      </c>
      <c r="B200" s="75">
        <v>12</v>
      </c>
      <c r="C200" s="70" t="s">
        <v>32</v>
      </c>
      <c r="D200" s="75">
        <v>575</v>
      </c>
      <c r="E200" s="75" t="s">
        <v>17</v>
      </c>
      <c r="F200" s="73" t="s">
        <v>433</v>
      </c>
      <c r="G200" s="74">
        <f t="shared" ca="1" si="146"/>
        <v>118343</v>
      </c>
      <c r="H200" s="74">
        <f t="shared" ca="1" si="147"/>
        <v>123076</v>
      </c>
      <c r="I200" s="74">
        <f t="shared" ca="1" si="148"/>
        <v>127998</v>
      </c>
      <c r="J200" s="74">
        <f t="shared" ca="1" si="149"/>
        <v>133118</v>
      </c>
      <c r="K200" s="74">
        <f t="shared" ca="1" si="150"/>
        <v>138442</v>
      </c>
      <c r="L200" s="74">
        <f t="shared" ca="1" si="141"/>
        <v>0</v>
      </c>
      <c r="M200" s="74">
        <f t="shared" ca="1" si="142"/>
        <v>0</v>
      </c>
      <c r="N200" s="72"/>
      <c r="P200" s="187" t="str">
        <f t="shared" si="139"/>
        <v>09175C</v>
      </c>
      <c r="Q200" s="191" t="s">
        <v>600</v>
      </c>
      <c r="R200" s="188" t="str">
        <f t="shared" si="120"/>
        <v>Senior Project Manager</v>
      </c>
      <c r="S200" s="189" t="str">
        <f t="shared" si="140"/>
        <v>105</v>
      </c>
      <c r="T200" s="186" cm="1">
        <f t="array" aca="1" ref="T200" ca="1">ROUND(IF($Q200="Y",VLOOKUP($P200, INDIRECT($Q$3),T$8,0)*INDIRECT($P$2),VLOOKUP($P200, INDIRECT($Q$3),T$8,0)),IF($E200="E",0,3))</f>
        <v>118343</v>
      </c>
      <c r="U200" s="186" cm="1">
        <f t="array" aca="1" ref="U200" ca="1">ROUND(IF($Q200="Y",VLOOKUP($P200, INDIRECT($Q$3),U$8,0)*INDIRECT($P$2),VLOOKUP($P200, INDIRECT($Q$3),U$8,0)),IF($E200="E",0,3))</f>
        <v>123076</v>
      </c>
      <c r="V200" s="186" cm="1">
        <f t="array" aca="1" ref="V200" ca="1">ROUND(IF($Q200="Y",VLOOKUP($P200, INDIRECT($Q$3),V$8,0)*INDIRECT($P$2),VLOOKUP($P200, INDIRECT($Q$3),V$8,0)),IF($E200="E",0,3))</f>
        <v>127998</v>
      </c>
      <c r="W200" s="186" cm="1">
        <f t="array" aca="1" ref="W200" ca="1">ROUND(IF($Q200="Y",VLOOKUP($P200, INDIRECT($Q$3),W$8,0)*INDIRECT($P$2),VLOOKUP($P200, INDIRECT($Q$3),W$8,0)),IF($E200="E",0,3))</f>
        <v>133118</v>
      </c>
      <c r="X200" s="186" cm="1">
        <f t="array" aca="1" ref="X200" ca="1">ROUND(IF($Q200="Y",VLOOKUP($P200, INDIRECT($Q$3),X$8,0)*INDIRECT($P$2),VLOOKUP($P200, INDIRECT($Q$3),X$8,0)),IF($E200="E",0,3))</f>
        <v>138442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45"/>
        <v>09175C</v>
      </c>
      <c r="AC200" s="130" t="str">
        <f t="shared" si="121"/>
        <v>Senior Project Manager</v>
      </c>
      <c r="AD200" s="284" t="str">
        <f t="shared" si="122"/>
        <v>105</v>
      </c>
      <c r="AE200" s="282">
        <f t="shared" ca="1" si="151"/>
        <v>56.896000000000001</v>
      </c>
      <c r="AF200" s="282">
        <f t="shared" ca="1" si="152"/>
        <v>59.171999999999997</v>
      </c>
      <c r="AG200" s="282">
        <f t="shared" ca="1" si="153"/>
        <v>61.537999999999997</v>
      </c>
      <c r="AH200" s="282">
        <f t="shared" ca="1" si="154"/>
        <v>64</v>
      </c>
      <c r="AI200" s="282">
        <f t="shared" ca="1" si="155"/>
        <v>66.559000000000012</v>
      </c>
      <c r="AJ200" s="282" t="str">
        <f t="shared" ca="1" si="143"/>
        <v/>
      </c>
      <c r="AK200" s="282" t="str">
        <f t="shared" ca="1" si="144"/>
        <v/>
      </c>
    </row>
    <row r="201" spans="1:37" x14ac:dyDescent="0.3">
      <c r="A201" s="75" t="s">
        <v>1031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1032</v>
      </c>
      <c r="G201" s="74">
        <f t="shared" ca="1" si="146"/>
        <v>118343</v>
      </c>
      <c r="H201" s="74">
        <f t="shared" ca="1" si="147"/>
        <v>123076</v>
      </c>
      <c r="I201" s="74">
        <f t="shared" ca="1" si="148"/>
        <v>127998</v>
      </c>
      <c r="J201" s="74">
        <f t="shared" ca="1" si="149"/>
        <v>133118</v>
      </c>
      <c r="K201" s="74">
        <f t="shared" ca="1" si="150"/>
        <v>138442</v>
      </c>
      <c r="L201" s="74">
        <f t="shared" ca="1" si="141"/>
        <v>0</v>
      </c>
      <c r="M201" s="74">
        <f t="shared" ca="1" si="142"/>
        <v>0</v>
      </c>
      <c r="N201" s="72"/>
      <c r="P201" s="187" t="str">
        <f t="shared" ref="P201:P232" si="156">A201</f>
        <v>53083C</v>
      </c>
      <c r="Q201" s="191" t="s">
        <v>600</v>
      </c>
      <c r="R201" s="188" t="str">
        <f t="shared" si="120"/>
        <v>Senior Project Manager - General</v>
      </c>
      <c r="S201" s="189" t="str">
        <f t="shared" si="140"/>
        <v>105</v>
      </c>
      <c r="T201" s="186" cm="1">
        <f t="array" aca="1" ref="T201" ca="1">ROUND(IF($Q201="Y",VLOOKUP($P201, INDIRECT($Q$3),T$8,0)*INDIRECT($P$2),VLOOKUP($P201, INDIRECT($Q$3),T$8,0)),IF($E201="E",0,3))</f>
        <v>118343</v>
      </c>
      <c r="U201" s="186" cm="1">
        <f t="array" aca="1" ref="U201" ca="1">ROUND(IF($Q201="Y",VLOOKUP($P201, INDIRECT($Q$3),U$8,0)*INDIRECT($P$2),VLOOKUP($P201, INDIRECT($Q$3),U$8,0)),IF($E201="E",0,3))</f>
        <v>123076</v>
      </c>
      <c r="V201" s="186" cm="1">
        <f t="array" aca="1" ref="V201" ca="1">ROUND(IF($Q201="Y",VLOOKUP($P201, INDIRECT($Q$3),V$8,0)*INDIRECT($P$2),VLOOKUP($P201, INDIRECT($Q$3),V$8,0)),IF($E201="E",0,3))</f>
        <v>127998</v>
      </c>
      <c r="W201" s="186" cm="1">
        <f t="array" aca="1" ref="W201" ca="1">ROUND(IF($Q201="Y",VLOOKUP($P201, INDIRECT($Q$3),W$8,0)*INDIRECT($P$2),VLOOKUP($P201, INDIRECT($Q$3),W$8,0)),IF($E201="E",0,3))</f>
        <v>133118</v>
      </c>
      <c r="X201" s="186" cm="1">
        <f t="array" aca="1" ref="X201" ca="1">ROUND(IF($Q201="Y",VLOOKUP($P201, INDIRECT($Q$3),X$8,0)*INDIRECT($P$2),VLOOKUP($P201, INDIRECT($Q$3),X$8,0)),IF($E201="E",0,3))</f>
        <v>138442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45"/>
        <v>53083C</v>
      </c>
      <c r="AC201" s="130" t="str">
        <f t="shared" si="121"/>
        <v>Senior Project Manager - General</v>
      </c>
      <c r="AD201" s="284" t="str">
        <f t="shared" si="122"/>
        <v>105</v>
      </c>
      <c r="AE201" s="282">
        <f t="shared" ca="1" si="151"/>
        <v>56.896000000000001</v>
      </c>
      <c r="AF201" s="282">
        <f t="shared" ca="1" si="152"/>
        <v>59.171999999999997</v>
      </c>
      <c r="AG201" s="282">
        <f t="shared" ca="1" si="153"/>
        <v>61.537999999999997</v>
      </c>
      <c r="AH201" s="282">
        <f t="shared" ca="1" si="154"/>
        <v>64</v>
      </c>
      <c r="AI201" s="282">
        <f t="shared" ca="1" si="155"/>
        <v>66.559000000000012</v>
      </c>
      <c r="AJ201" s="282" t="str">
        <f t="shared" ca="1" si="143"/>
        <v/>
      </c>
      <c r="AK201" s="282" t="str">
        <f t="shared" ca="1" si="144"/>
        <v/>
      </c>
    </row>
    <row r="202" spans="1:37" x14ac:dyDescent="0.3">
      <c r="A202" s="75" t="s">
        <v>833</v>
      </c>
      <c r="B202" s="75">
        <v>11</v>
      </c>
      <c r="C202" s="70" t="s">
        <v>164</v>
      </c>
      <c r="D202" s="75">
        <v>503</v>
      </c>
      <c r="E202" s="75" t="s">
        <v>17</v>
      </c>
      <c r="F202" s="73" t="s">
        <v>832</v>
      </c>
      <c r="G202" s="74">
        <f t="shared" ca="1" si="146"/>
        <v>105497</v>
      </c>
      <c r="H202" s="74">
        <f t="shared" ca="1" si="147"/>
        <v>109713</v>
      </c>
      <c r="I202" s="74">
        <f t="shared" ca="1" si="148"/>
        <v>114105</v>
      </c>
      <c r="J202" s="74">
        <f t="shared" ca="1" si="149"/>
        <v>118668</v>
      </c>
      <c r="K202" s="74">
        <f t="shared" ca="1" si="150"/>
        <v>123415</v>
      </c>
      <c r="L202" s="74">
        <f t="shared" ca="1" si="141"/>
        <v>0</v>
      </c>
      <c r="M202" s="74">
        <f t="shared" ca="1" si="142"/>
        <v>0</v>
      </c>
      <c r="N202" s="72"/>
      <c r="P202" s="187" t="str">
        <f t="shared" si="156"/>
        <v>53012C</v>
      </c>
      <c r="Q202" s="191" t="s">
        <v>600</v>
      </c>
      <c r="R202" s="188" t="str">
        <f t="shared" si="120"/>
        <v>Senior Public Health Program Manager - Maternal, Child &amp; Adolescent Health</v>
      </c>
      <c r="S202" s="189" t="str">
        <f t="shared" si="140"/>
        <v>103</v>
      </c>
      <c r="T202" s="186" cm="1">
        <f t="array" aca="1" ref="T202" ca="1">ROUND(IF($Q202="Y",VLOOKUP($P202, INDIRECT($Q$3),T$8,0)*INDIRECT($P$2),VLOOKUP($P202, INDIRECT($Q$3),T$8,0)),IF($E202="E",0,3))</f>
        <v>105497</v>
      </c>
      <c r="U202" s="186" cm="1">
        <f t="array" aca="1" ref="U202" ca="1">ROUND(IF($Q202="Y",VLOOKUP($P202, INDIRECT($Q$3),U$8,0)*INDIRECT($P$2),VLOOKUP($P202, INDIRECT($Q$3),U$8,0)),IF($E202="E",0,3))</f>
        <v>109713</v>
      </c>
      <c r="V202" s="186" cm="1">
        <f t="array" aca="1" ref="V202" ca="1">ROUND(IF($Q202="Y",VLOOKUP($P202, INDIRECT($Q$3),V$8,0)*INDIRECT($P$2),VLOOKUP($P202, INDIRECT($Q$3),V$8,0)),IF($E202="E",0,3))</f>
        <v>114105</v>
      </c>
      <c r="W202" s="186" cm="1">
        <f t="array" aca="1" ref="W202" ca="1">ROUND(IF($Q202="Y",VLOOKUP($P202, INDIRECT($Q$3),W$8,0)*INDIRECT($P$2),VLOOKUP($P202, INDIRECT($Q$3),W$8,0)),IF($E202="E",0,3))</f>
        <v>118668</v>
      </c>
      <c r="X202" s="186" cm="1">
        <f t="array" aca="1" ref="X202" ca="1">ROUND(IF($Q202="Y",VLOOKUP($P202, INDIRECT($Q$3),X$8,0)*INDIRECT($P$2),VLOOKUP($P202, INDIRECT($Q$3),X$8,0)),IF($E202="E",0,3))</f>
        <v>123415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5"/>
        <v>53012C</v>
      </c>
      <c r="AC202" s="130" t="str">
        <f t="shared" si="121"/>
        <v>Senior Public Health Program Manager - Maternal, Child &amp; Adolescent Health</v>
      </c>
      <c r="AD202" s="284" t="str">
        <f t="shared" si="122"/>
        <v>103</v>
      </c>
      <c r="AE202" s="282">
        <f t="shared" ca="1" si="151"/>
        <v>50.72</v>
      </c>
      <c r="AF202" s="282">
        <f t="shared" ca="1" si="152"/>
        <v>52.747</v>
      </c>
      <c r="AG202" s="282">
        <f t="shared" ca="1" si="153"/>
        <v>54.858999999999995</v>
      </c>
      <c r="AH202" s="282">
        <f t="shared" ca="1" si="154"/>
        <v>57.052</v>
      </c>
      <c r="AI202" s="282">
        <f t="shared" ca="1" si="155"/>
        <v>59.335000000000001</v>
      </c>
      <c r="AJ202" s="282" t="str">
        <f t="shared" ca="1" si="143"/>
        <v/>
      </c>
      <c r="AK202" s="282" t="str">
        <f t="shared" ca="1" si="144"/>
        <v/>
      </c>
    </row>
    <row r="203" spans="1:37" x14ac:dyDescent="0.3">
      <c r="A203" s="75" t="s">
        <v>206</v>
      </c>
      <c r="B203" s="75">
        <v>11</v>
      </c>
      <c r="C203" s="70" t="s">
        <v>124</v>
      </c>
      <c r="D203" s="75">
        <v>515</v>
      </c>
      <c r="E203" s="75" t="s">
        <v>17</v>
      </c>
      <c r="F203" s="73" t="s">
        <v>434</v>
      </c>
      <c r="G203" s="74">
        <f t="shared" ca="1" si="146"/>
        <v>105497</v>
      </c>
      <c r="H203" s="74">
        <f t="shared" ca="1" si="147"/>
        <v>109714</v>
      </c>
      <c r="I203" s="74">
        <f t="shared" ca="1" si="148"/>
        <v>114105</v>
      </c>
      <c r="J203" s="74">
        <f t="shared" ca="1" si="149"/>
        <v>118668</v>
      </c>
      <c r="K203" s="74">
        <f t="shared" ca="1" si="150"/>
        <v>123415</v>
      </c>
      <c r="L203" s="74">
        <f t="shared" ca="1" si="141"/>
        <v>0</v>
      </c>
      <c r="M203" s="74">
        <f t="shared" ca="1" si="142"/>
        <v>0</v>
      </c>
      <c r="N203" s="72"/>
      <c r="P203" s="187" t="str">
        <f t="shared" si="156"/>
        <v>09155C</v>
      </c>
      <c r="Q203" s="191" t="s">
        <v>600</v>
      </c>
      <c r="R203" s="188" t="str">
        <f t="shared" si="120"/>
        <v>Senior Transportation Planner</v>
      </c>
      <c r="S203" s="189" t="str">
        <f t="shared" si="140"/>
        <v>104</v>
      </c>
      <c r="T203" s="186" cm="1">
        <f t="array" aca="1" ref="T203" ca="1">ROUND(IF($Q203="Y",VLOOKUP($P203, INDIRECT($Q$3),T$8,0)*INDIRECT($P$2),VLOOKUP($P203, INDIRECT($Q$3),T$8,0)),IF($E203="E",0,3))</f>
        <v>105497</v>
      </c>
      <c r="U203" s="186" cm="1">
        <f t="array" aca="1" ref="U203" ca="1">ROUND(IF($Q203="Y",VLOOKUP($P203, INDIRECT($Q$3),U$8,0)*INDIRECT($P$2),VLOOKUP($P203, INDIRECT($Q$3),U$8,0)),IF($E203="E",0,3))</f>
        <v>109714</v>
      </c>
      <c r="V203" s="186" cm="1">
        <f t="array" aca="1" ref="V203" ca="1">ROUND(IF($Q203="Y",VLOOKUP($P203, INDIRECT($Q$3),V$8,0)*INDIRECT($P$2),VLOOKUP($P203, INDIRECT($Q$3),V$8,0)),IF($E203="E",0,3))</f>
        <v>114105</v>
      </c>
      <c r="W203" s="186" cm="1">
        <f t="array" aca="1" ref="W203" ca="1">ROUND(IF($Q203="Y",VLOOKUP($P203, INDIRECT($Q$3),W$8,0)*INDIRECT($P$2),VLOOKUP($P203, INDIRECT($Q$3),W$8,0)),IF($E203="E",0,3))</f>
        <v>118668</v>
      </c>
      <c r="X203" s="186" cm="1">
        <f t="array" aca="1" ref="X203" ca="1">ROUND(IF($Q203="Y",VLOOKUP($P203, INDIRECT($Q$3),X$8,0)*INDIRECT($P$2),VLOOKUP($P203, INDIRECT($Q$3),X$8,0)),IF($E203="E",0,3))</f>
        <v>123415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5"/>
        <v>09155C</v>
      </c>
      <c r="AC203" s="130" t="str">
        <f t="shared" si="121"/>
        <v>Senior Transportation Planner</v>
      </c>
      <c r="AD203" s="284" t="str">
        <f t="shared" si="122"/>
        <v>104</v>
      </c>
      <c r="AE203" s="282">
        <f t="shared" ca="1" si="151"/>
        <v>50.72</v>
      </c>
      <c r="AF203" s="282">
        <f t="shared" ca="1" si="152"/>
        <v>52.747999999999998</v>
      </c>
      <c r="AG203" s="282">
        <f t="shared" ca="1" si="153"/>
        <v>54.858999999999995</v>
      </c>
      <c r="AH203" s="282">
        <f t="shared" ca="1" si="154"/>
        <v>57.052</v>
      </c>
      <c r="AI203" s="282">
        <f t="shared" ca="1" si="155"/>
        <v>59.335000000000001</v>
      </c>
      <c r="AJ203" s="282" t="str">
        <f t="shared" ca="1" si="143"/>
        <v/>
      </c>
      <c r="AK203" s="282" t="str">
        <f t="shared" ca="1" si="144"/>
        <v/>
      </c>
    </row>
    <row r="204" spans="1:37" x14ac:dyDescent="0.3">
      <c r="A204" s="75" t="s">
        <v>674</v>
      </c>
      <c r="B204" s="75">
        <v>10</v>
      </c>
      <c r="C204" s="70" t="s">
        <v>44</v>
      </c>
      <c r="D204" s="75">
        <v>460</v>
      </c>
      <c r="E204" s="75" t="s">
        <v>17</v>
      </c>
      <c r="F204" s="73" t="s">
        <v>673</v>
      </c>
      <c r="G204" s="74">
        <f t="shared" ca="1" si="146"/>
        <v>86949</v>
      </c>
      <c r="H204" s="74">
        <f t="shared" ca="1" si="147"/>
        <v>91439</v>
      </c>
      <c r="I204" s="74">
        <f t="shared" ca="1" si="148"/>
        <v>96099</v>
      </c>
      <c r="J204" s="74">
        <f t="shared" ca="1" si="149"/>
        <v>102604</v>
      </c>
      <c r="K204" s="74">
        <f t="shared" ca="1" si="150"/>
        <v>105478</v>
      </c>
      <c r="L204" s="74">
        <f t="shared" ca="1" si="141"/>
        <v>108431</v>
      </c>
      <c r="M204" s="74">
        <f t="shared" ca="1" si="142"/>
        <v>111524</v>
      </c>
      <c r="N204" s="72"/>
      <c r="P204" s="187" t="str">
        <f t="shared" si="156"/>
        <v>52993C</v>
      </c>
      <c r="Q204" s="191" t="s">
        <v>600</v>
      </c>
      <c r="R204" s="188" t="str">
        <f t="shared" si="120"/>
        <v>Service Center Operations Manager</v>
      </c>
      <c r="S204" s="189" t="str">
        <f t="shared" si="140"/>
        <v>34D</v>
      </c>
      <c r="T204" s="186" cm="1">
        <f t="array" aca="1" ref="T204" ca="1">ROUND(IF($Q204="Y",VLOOKUP($P204, INDIRECT($Q$3),T$8,0)*INDIRECT($P$2),VLOOKUP($P204, INDIRECT($Q$3),T$8,0)),IF($E204="E",0,3))</f>
        <v>86949</v>
      </c>
      <c r="U204" s="186" cm="1">
        <f t="array" aca="1" ref="U204" ca="1">ROUND(IF($Q204="Y",VLOOKUP($P204, INDIRECT($Q$3),U$8,0)*INDIRECT($P$2),VLOOKUP($P204, INDIRECT($Q$3),U$8,0)),IF($E204="E",0,3))</f>
        <v>91439</v>
      </c>
      <c r="V204" s="186" cm="1">
        <f t="array" aca="1" ref="V204" ca="1">ROUND(IF($Q204="Y",VLOOKUP($P204, INDIRECT($Q$3),V$8,0)*INDIRECT($P$2),VLOOKUP($P204, INDIRECT($Q$3),V$8,0)),IF($E204="E",0,3))</f>
        <v>96099</v>
      </c>
      <c r="W204" s="186" cm="1">
        <f t="array" aca="1" ref="W204" ca="1">ROUND(IF($Q204="Y",VLOOKUP($P204, INDIRECT($Q$3),W$8,0)*INDIRECT($P$2),VLOOKUP($P204, INDIRECT($Q$3),W$8,0)),IF($E204="E",0,3))</f>
        <v>102604</v>
      </c>
      <c r="X204" s="186" cm="1">
        <f t="array" aca="1" ref="X204" ca="1">ROUND(IF($Q204="Y",VLOOKUP($P204, INDIRECT($Q$3),X$8,0)*INDIRECT($P$2),VLOOKUP($P204, INDIRECT($Q$3),X$8,0)),IF($E204="E",0,3))</f>
        <v>105478</v>
      </c>
      <c r="Y204" s="186" cm="1">
        <f t="array" aca="1" ref="Y204" ca="1">ROUND(IF($Q204="Y",VLOOKUP($P204, INDIRECT($Q$3),Y$8,0)*INDIRECT($P$2),VLOOKUP($P204, INDIRECT($Q$3),Y$8,0)),IF($E204="E",0,3))</f>
        <v>108431</v>
      </c>
      <c r="Z204" s="186" cm="1">
        <f t="array" aca="1" ref="Z204" ca="1">ROUND(IF($Q204="Y",VLOOKUP($P204, INDIRECT($Q$3),Z$8,0)*INDIRECT($P$2),VLOOKUP($P204, INDIRECT($Q$3),Z$8,0)),IF($E204="E",0,3))</f>
        <v>111524</v>
      </c>
      <c r="AA204" s="186"/>
      <c r="AB204" s="282" t="str">
        <f t="shared" si="145"/>
        <v>52993C</v>
      </c>
      <c r="AC204" s="130" t="str">
        <f t="shared" si="121"/>
        <v>Service Center Operations Manager</v>
      </c>
      <c r="AD204" s="284" t="str">
        <f t="shared" si="122"/>
        <v>34D</v>
      </c>
      <c r="AE204" s="282">
        <f t="shared" ca="1" si="151"/>
        <v>41.802999999999997</v>
      </c>
      <c r="AF204" s="282">
        <f t="shared" ca="1" si="152"/>
        <v>43.961999999999996</v>
      </c>
      <c r="AG204" s="282">
        <f t="shared" ca="1" si="153"/>
        <v>46.201999999999998</v>
      </c>
      <c r="AH204" s="282">
        <f t="shared" ca="1" si="154"/>
        <v>49.329000000000001</v>
      </c>
      <c r="AI204" s="282">
        <f t="shared" ca="1" si="155"/>
        <v>50.710999999999999</v>
      </c>
      <c r="AJ204" s="282">
        <f t="shared" ca="1" si="143"/>
        <v>52.131</v>
      </c>
      <c r="AK204" s="282">
        <f t="shared" ca="1" si="144"/>
        <v>53.617999999999995</v>
      </c>
    </row>
    <row r="205" spans="1:37" x14ac:dyDescent="0.3">
      <c r="A205" s="75" t="s">
        <v>212</v>
      </c>
      <c r="B205" s="75">
        <v>9</v>
      </c>
      <c r="C205" s="70" t="s">
        <v>211</v>
      </c>
      <c r="D205" s="358">
        <v>418</v>
      </c>
      <c r="E205" s="75" t="s">
        <v>17</v>
      </c>
      <c r="F205" s="73" t="s">
        <v>436</v>
      </c>
      <c r="G205" s="74">
        <f t="shared" ca="1" si="146"/>
        <v>84596</v>
      </c>
      <c r="H205" s="74">
        <f t="shared" ca="1" si="147"/>
        <v>88825</v>
      </c>
      <c r="I205" s="74">
        <f t="shared" ca="1" si="148"/>
        <v>93266</v>
      </c>
      <c r="J205" s="74">
        <f t="shared" ca="1" si="149"/>
        <v>97932</v>
      </c>
      <c r="K205" s="74">
        <f t="shared" ca="1" si="150"/>
        <v>100673</v>
      </c>
      <c r="L205" s="74">
        <f t="shared" ca="1" si="141"/>
        <v>103491</v>
      </c>
      <c r="M205" s="74">
        <f t="shared" ca="1" si="142"/>
        <v>106442</v>
      </c>
      <c r="N205" s="72"/>
      <c r="P205" s="187" t="str">
        <f t="shared" si="156"/>
        <v>09810C</v>
      </c>
      <c r="Q205" s="191" t="s">
        <v>600</v>
      </c>
      <c r="R205" s="188" t="str">
        <f t="shared" si="120"/>
        <v>Supervisor Administrative Services</v>
      </c>
      <c r="S205" s="189" t="str">
        <f t="shared" si="140"/>
        <v>40</v>
      </c>
      <c r="T205" s="186" cm="1">
        <f t="array" aca="1" ref="T205" ca="1">ROUND(IF($Q205="Y",VLOOKUP($P205, INDIRECT($Q$3),T$8,0)*INDIRECT($P$2),VLOOKUP($P205, INDIRECT($Q$3),T$8,0)),IF($E205="E",0,3))</f>
        <v>84596</v>
      </c>
      <c r="U205" s="186" cm="1">
        <f t="array" aca="1" ref="U205" ca="1">ROUND(IF($Q205="Y",VLOOKUP($P205, INDIRECT($Q$3),U$8,0)*INDIRECT($P$2),VLOOKUP($P205, INDIRECT($Q$3),U$8,0)),IF($E205="E",0,3))</f>
        <v>88825</v>
      </c>
      <c r="V205" s="186" cm="1">
        <f t="array" aca="1" ref="V205" ca="1">ROUND(IF($Q205="Y",VLOOKUP($P205, INDIRECT($Q$3),V$8,0)*INDIRECT($P$2),VLOOKUP($P205, INDIRECT($Q$3),V$8,0)),IF($E205="E",0,3))</f>
        <v>93266</v>
      </c>
      <c r="W205" s="186" cm="1">
        <f t="array" aca="1" ref="W205" ca="1">ROUND(IF($Q205="Y",VLOOKUP($P205, INDIRECT($Q$3),W$8,0)*INDIRECT($P$2),VLOOKUP($P205, INDIRECT($Q$3),W$8,0)),IF($E205="E",0,3))</f>
        <v>97932</v>
      </c>
      <c r="X205" s="186" cm="1">
        <f t="array" aca="1" ref="X205" ca="1">ROUND(IF($Q205="Y",VLOOKUP($P205, INDIRECT($Q$3),X$8,0)*INDIRECT($P$2),VLOOKUP($P205, INDIRECT($Q$3),X$8,0)),IF($E205="E",0,3))</f>
        <v>100673</v>
      </c>
      <c r="Y205" s="186" cm="1">
        <f t="array" aca="1" ref="Y205" ca="1">ROUND(IF($Q205="Y",VLOOKUP($P205, INDIRECT($Q$3),Y$8,0)*INDIRECT($P$2),VLOOKUP($P205, INDIRECT($Q$3),Y$8,0)),IF($E205="E",0,3))</f>
        <v>103491</v>
      </c>
      <c r="Z205" s="186" cm="1">
        <f t="array" aca="1" ref="Z205" ca="1">ROUND(IF($Q205="Y",VLOOKUP($P205, INDIRECT($Q$3),Z$8,0)*INDIRECT($P$2),VLOOKUP($P205, INDIRECT($Q$3),Z$8,0)),IF($E205="E",0,3))</f>
        <v>106442</v>
      </c>
      <c r="AA205" s="186"/>
      <c r="AB205" s="282" t="str">
        <f t="shared" si="145"/>
        <v>09810C</v>
      </c>
      <c r="AC205" s="130" t="str">
        <f t="shared" si="121"/>
        <v>Supervisor Administrative Services</v>
      </c>
      <c r="AD205" s="284" t="str">
        <f t="shared" si="122"/>
        <v>40</v>
      </c>
      <c r="AE205" s="282">
        <f t="shared" ca="1" si="151"/>
        <v>40.671999999999997</v>
      </c>
      <c r="AF205" s="282">
        <f t="shared" ca="1" si="152"/>
        <v>42.704999999999998</v>
      </c>
      <c r="AG205" s="282">
        <f t="shared" ca="1" si="153"/>
        <v>44.839999999999996</v>
      </c>
      <c r="AH205" s="282">
        <f t="shared" ca="1" si="154"/>
        <v>47.082999999999998</v>
      </c>
      <c r="AI205" s="282">
        <f t="shared" ca="1" si="155"/>
        <v>48.400999999999996</v>
      </c>
      <c r="AJ205" s="282">
        <f t="shared" ca="1" si="143"/>
        <v>49.756</v>
      </c>
      <c r="AK205" s="282">
        <f t="shared" ca="1" si="144"/>
        <v>51.174999999999997</v>
      </c>
    </row>
    <row r="206" spans="1:37" x14ac:dyDescent="0.3">
      <c r="A206" s="75" t="s">
        <v>1117</v>
      </c>
      <c r="B206" s="75">
        <v>9</v>
      </c>
      <c r="C206" s="70" t="s">
        <v>958</v>
      </c>
      <c r="D206" s="75">
        <v>448</v>
      </c>
      <c r="E206" s="75" t="s">
        <v>17</v>
      </c>
      <c r="F206" s="73" t="s">
        <v>1118</v>
      </c>
      <c r="G206" s="74">
        <f t="shared" si="146"/>
        <v>91750</v>
      </c>
      <c r="H206" s="74">
        <f t="shared" si="147"/>
        <v>95425</v>
      </c>
      <c r="I206" s="74">
        <f t="shared" si="148"/>
        <v>99243</v>
      </c>
      <c r="J206" s="74">
        <f t="shared" si="149"/>
        <v>103217</v>
      </c>
      <c r="K206" s="74">
        <f t="shared" si="150"/>
        <v>107351</v>
      </c>
      <c r="L206" s="74">
        <f t="shared" si="141"/>
        <v>0</v>
      </c>
      <c r="M206" s="74">
        <f t="shared" si="142"/>
        <v>0</v>
      </c>
      <c r="N206" s="72"/>
      <c r="P206" s="187" t="str">
        <f t="shared" si="156"/>
        <v>53104C</v>
      </c>
      <c r="Q206" s="191" t="s">
        <v>600</v>
      </c>
      <c r="R206" s="188" t="str">
        <f t="shared" si="120"/>
        <v>Supervisor Case Intake - Civil Rights</v>
      </c>
      <c r="S206" s="189" t="str">
        <f t="shared" ref="S206:S232" si="157">C206</f>
        <v>127</v>
      </c>
      <c r="T206" s="373">
        <v>91750</v>
      </c>
      <c r="U206" s="373">
        <v>95425</v>
      </c>
      <c r="V206" s="373">
        <v>99243</v>
      </c>
      <c r="W206" s="373">
        <v>103217</v>
      </c>
      <c r="X206" s="373">
        <v>107351</v>
      </c>
      <c r="AA206" s="186"/>
      <c r="AB206" s="282" t="str">
        <f t="shared" si="145"/>
        <v>53104C</v>
      </c>
      <c r="AC206" s="130" t="str">
        <f t="shared" si="121"/>
        <v>Supervisor Case Intake - Civil Rights</v>
      </c>
      <c r="AD206" s="284" t="str">
        <f t="shared" si="122"/>
        <v>127</v>
      </c>
      <c r="AE206" s="282">
        <f t="shared" si="151"/>
        <v>44.110999999999997</v>
      </c>
      <c r="AF206" s="282">
        <f t="shared" si="152"/>
        <v>45.878</v>
      </c>
      <c r="AG206" s="282">
        <f t="shared" si="153"/>
        <v>47.713000000000001</v>
      </c>
      <c r="AH206" s="282">
        <f t="shared" si="154"/>
        <v>49.623999999999995</v>
      </c>
      <c r="AI206" s="282">
        <f t="shared" si="155"/>
        <v>51.611999999999995</v>
      </c>
      <c r="AJ206" s="282" t="str">
        <f t="shared" si="143"/>
        <v/>
      </c>
      <c r="AK206" s="282" t="str">
        <f t="shared" si="144"/>
        <v/>
      </c>
    </row>
    <row r="207" spans="1:37" x14ac:dyDescent="0.3">
      <c r="A207" s="75" t="s">
        <v>1102</v>
      </c>
      <c r="B207" s="75">
        <v>10</v>
      </c>
      <c r="C207" s="70" t="s">
        <v>18</v>
      </c>
      <c r="D207" s="75">
        <v>488</v>
      </c>
      <c r="E207" s="75" t="s">
        <v>17</v>
      </c>
      <c r="F207" s="73" t="s">
        <v>1101</v>
      </c>
      <c r="G207" s="74">
        <f t="shared" si="146"/>
        <v>92160</v>
      </c>
      <c r="H207" s="74">
        <f t="shared" si="147"/>
        <v>97009</v>
      </c>
      <c r="I207" s="74">
        <f t="shared" si="148"/>
        <v>102114</v>
      </c>
      <c r="J207" s="74">
        <f t="shared" si="149"/>
        <v>107490</v>
      </c>
      <c r="K207" s="74">
        <f t="shared" si="150"/>
        <v>110496</v>
      </c>
      <c r="L207" s="74">
        <f t="shared" si="141"/>
        <v>113594</v>
      </c>
      <c r="M207" s="74">
        <f t="shared" si="142"/>
        <v>116832</v>
      </c>
      <c r="N207" s="72"/>
      <c r="P207" s="187" t="str">
        <f t="shared" si="156"/>
        <v>59507C</v>
      </c>
      <c r="Q207" s="191" t="s">
        <v>600</v>
      </c>
      <c r="R207" s="188" t="str">
        <f t="shared" si="120"/>
        <v>Supervisor Case Investigations - Civil Rights</v>
      </c>
      <c r="S207" s="189" t="str">
        <f t="shared" si="157"/>
        <v>83</v>
      </c>
      <c r="T207" s="373">
        <v>92160</v>
      </c>
      <c r="U207" s="373">
        <v>97009</v>
      </c>
      <c r="V207" s="373">
        <v>102114</v>
      </c>
      <c r="W207" s="373">
        <v>107490</v>
      </c>
      <c r="X207" s="373">
        <v>110496</v>
      </c>
      <c r="Y207" s="373">
        <v>113594</v>
      </c>
      <c r="Z207" s="373">
        <v>116832</v>
      </c>
      <c r="AA207" s="186"/>
      <c r="AB207" s="282" t="str">
        <f t="shared" si="145"/>
        <v>59507C</v>
      </c>
      <c r="AC207" s="130" t="str">
        <f t="shared" si="121"/>
        <v>Supervisor Case Investigations - Civil Rights</v>
      </c>
      <c r="AD207" s="284" t="str">
        <f t="shared" si="122"/>
        <v>83</v>
      </c>
      <c r="AE207" s="282">
        <f t="shared" si="151"/>
        <v>44.308</v>
      </c>
      <c r="AF207" s="282">
        <f t="shared" si="152"/>
        <v>46.638999999999996</v>
      </c>
      <c r="AG207" s="282">
        <f t="shared" si="153"/>
        <v>49.094000000000001</v>
      </c>
      <c r="AH207" s="282">
        <f t="shared" si="154"/>
        <v>51.677999999999997</v>
      </c>
      <c r="AI207" s="282">
        <f t="shared" si="155"/>
        <v>53.123999999999995</v>
      </c>
      <c r="AJ207" s="282">
        <f t="shared" si="143"/>
        <v>54.613</v>
      </c>
      <c r="AK207" s="282">
        <f t="shared" si="144"/>
        <v>56.169999999999995</v>
      </c>
    </row>
    <row r="208" spans="1:37" x14ac:dyDescent="0.3">
      <c r="A208" s="75" t="s">
        <v>1103</v>
      </c>
      <c r="B208" s="75">
        <v>10</v>
      </c>
      <c r="C208" s="70" t="s">
        <v>70</v>
      </c>
      <c r="D208" s="75">
        <v>478</v>
      </c>
      <c r="E208" s="75" t="s">
        <v>17</v>
      </c>
      <c r="F208" s="73" t="s">
        <v>1104</v>
      </c>
      <c r="G208" s="74">
        <f t="shared" ca="1" si="146"/>
        <v>88597</v>
      </c>
      <c r="H208" s="74">
        <f t="shared" ca="1" si="147"/>
        <v>93007</v>
      </c>
      <c r="I208" s="74">
        <f t="shared" ca="1" si="148"/>
        <v>97670</v>
      </c>
      <c r="J208" s="74">
        <f t="shared" ca="1" si="149"/>
        <v>103985</v>
      </c>
      <c r="K208" s="74">
        <f t="shared" ca="1" si="150"/>
        <v>106894</v>
      </c>
      <c r="L208" s="74">
        <f t="shared" ca="1" si="141"/>
        <v>109891</v>
      </c>
      <c r="M208" s="74">
        <f t="shared" ca="1" si="142"/>
        <v>113023</v>
      </c>
      <c r="N208" s="72"/>
      <c r="P208" s="187" t="str">
        <f t="shared" si="156"/>
        <v>59508C</v>
      </c>
      <c r="Q208" s="191" t="s">
        <v>600</v>
      </c>
      <c r="R208" s="188" t="str">
        <f t="shared" si="120"/>
        <v>Supervisor Contract Compliance - Civil Rights</v>
      </c>
      <c r="S208" s="189" t="str">
        <f t="shared" si="157"/>
        <v>34M</v>
      </c>
      <c r="T208" s="186" cm="1">
        <f t="array" aca="1" ref="T208" ca="1">ROUND(IF($Q208="Y",VLOOKUP($P208, INDIRECT($Q$3),T$8,0)*INDIRECT($P$2),VLOOKUP($P208, INDIRECT($Q$3),T$8,0)),IF($E208="E",0,3))</f>
        <v>88597</v>
      </c>
      <c r="U208" s="186" cm="1">
        <f t="array" aca="1" ref="U208" ca="1">ROUND(IF($Q208="Y",VLOOKUP($P208, INDIRECT($Q$3),U$8,0)*INDIRECT($P$2),VLOOKUP($P208, INDIRECT($Q$3),U$8,0)),IF($E208="E",0,3))</f>
        <v>93007</v>
      </c>
      <c r="V208" s="186" cm="1">
        <f t="array" aca="1" ref="V208" ca="1">ROUND(IF($Q208="Y",VLOOKUP($P208, INDIRECT($Q$3),V$8,0)*INDIRECT($P$2),VLOOKUP($P208, INDIRECT($Q$3),V$8,0)),IF($E208="E",0,3))</f>
        <v>97670</v>
      </c>
      <c r="W208" s="186" cm="1">
        <f t="array" aca="1" ref="W208" ca="1">ROUND(IF($Q208="Y",VLOOKUP($P208, INDIRECT($Q$3),W$8,0)*INDIRECT($P$2),VLOOKUP($P208, INDIRECT($Q$3),W$8,0)),IF($E208="E",0,3))</f>
        <v>103985</v>
      </c>
      <c r="X208" s="186" cm="1">
        <f t="array" aca="1" ref="X208" ca="1">ROUND(IF($Q208="Y",VLOOKUP($P208, INDIRECT($Q$3),X$8,0)*INDIRECT($P$2),VLOOKUP($P208, INDIRECT($Q$3),X$8,0)),IF($E208="E",0,3))</f>
        <v>106894</v>
      </c>
      <c r="Y208" s="186" cm="1">
        <f t="array" aca="1" ref="Y208" ca="1">ROUND(IF($Q208="Y",VLOOKUP($P208, INDIRECT($Q$3),Y$8,0)*INDIRECT($P$2),VLOOKUP($P208, INDIRECT($Q$3),Y$8,0)),IF($E208="E",0,3))</f>
        <v>109891</v>
      </c>
      <c r="Z208" s="186" cm="1">
        <f t="array" aca="1" ref="Z208" ca="1">ROUND(IF($Q208="Y",VLOOKUP($P208, INDIRECT($Q$3),Z$8,0)*INDIRECT($P$2),VLOOKUP($P208, INDIRECT($Q$3),Z$8,0)),IF($E208="E",0,3))</f>
        <v>113023</v>
      </c>
      <c r="AA208" s="186"/>
      <c r="AB208" s="282" t="str">
        <f t="shared" si="145"/>
        <v>59508C</v>
      </c>
      <c r="AC208" s="130" t="str">
        <f t="shared" si="121"/>
        <v>Supervisor Contract Compliance - Civil Rights</v>
      </c>
      <c r="AD208" s="284" t="str">
        <f t="shared" si="122"/>
        <v>34M</v>
      </c>
      <c r="AE208" s="282">
        <f t="shared" ca="1" si="151"/>
        <v>42.594999999999999</v>
      </c>
      <c r="AF208" s="282">
        <f t="shared" ca="1" si="152"/>
        <v>44.714999999999996</v>
      </c>
      <c r="AG208" s="282">
        <f t="shared" ca="1" si="153"/>
        <v>46.957000000000001</v>
      </c>
      <c r="AH208" s="282">
        <f t="shared" ca="1" si="154"/>
        <v>49.992999999999995</v>
      </c>
      <c r="AI208" s="282">
        <f t="shared" ca="1" si="155"/>
        <v>51.391999999999996</v>
      </c>
      <c r="AJ208" s="282">
        <f t="shared" ca="1" si="143"/>
        <v>52.832999999999998</v>
      </c>
      <c r="AK208" s="282">
        <f t="shared" ca="1" si="144"/>
        <v>54.338000000000001</v>
      </c>
    </row>
    <row r="209" spans="1:37" x14ac:dyDescent="0.3">
      <c r="A209" s="75" t="s">
        <v>214</v>
      </c>
      <c r="B209" s="75">
        <v>11</v>
      </c>
      <c r="C209" s="70" t="s">
        <v>213</v>
      </c>
      <c r="D209" s="75">
        <v>533</v>
      </c>
      <c r="E209" s="75" t="s">
        <v>17</v>
      </c>
      <c r="F209" s="73" t="s">
        <v>437</v>
      </c>
      <c r="G209" s="74">
        <f t="shared" ca="1" si="146"/>
        <v>102423</v>
      </c>
      <c r="H209" s="74">
        <f t="shared" ca="1" si="147"/>
        <v>106520</v>
      </c>
      <c r="I209" s="74">
        <f t="shared" ca="1" si="148"/>
        <v>110784</v>
      </c>
      <c r="J209" s="74">
        <f t="shared" ca="1" si="149"/>
        <v>115214</v>
      </c>
      <c r="K209" s="74">
        <f t="shared" ca="1" si="150"/>
        <v>119822</v>
      </c>
      <c r="L209" s="74">
        <f t="shared" ca="1" si="141"/>
        <v>124614</v>
      </c>
      <c r="M209" s="74">
        <f t="shared" ca="1" si="142"/>
        <v>0</v>
      </c>
      <c r="N209" s="72"/>
      <c r="P209" s="187" t="str">
        <f t="shared" si="156"/>
        <v>09926C</v>
      </c>
      <c r="Q209" s="191" t="s">
        <v>600</v>
      </c>
      <c r="R209" s="188" t="str">
        <f t="shared" si="120"/>
        <v>Supervisor CPED Project Coordination</v>
      </c>
      <c r="S209" s="189" t="str">
        <f t="shared" si="157"/>
        <v>42</v>
      </c>
      <c r="T209" s="186" cm="1">
        <f t="array" aca="1" ref="T209" ca="1">ROUND(IF($Q209="Y",VLOOKUP($P209, INDIRECT($Q$3),T$8,0)*INDIRECT($P$2),VLOOKUP($P209, INDIRECT($Q$3),T$8,0)),IF($E209="E",0,3))</f>
        <v>102423</v>
      </c>
      <c r="U209" s="186" cm="1">
        <f t="array" aca="1" ref="U209" ca="1">ROUND(IF($Q209="Y",VLOOKUP($P209, INDIRECT($Q$3),U$8,0)*INDIRECT($P$2),VLOOKUP($P209, INDIRECT($Q$3),U$8,0)),IF($E209="E",0,3))</f>
        <v>106520</v>
      </c>
      <c r="V209" s="186" cm="1">
        <f t="array" aca="1" ref="V209" ca="1">ROUND(IF($Q209="Y",VLOOKUP($P209, INDIRECT($Q$3),V$8,0)*INDIRECT($P$2),VLOOKUP($P209, INDIRECT($Q$3),V$8,0)),IF($E209="E",0,3))</f>
        <v>110784</v>
      </c>
      <c r="W209" s="186" cm="1">
        <f t="array" aca="1" ref="W209" ca="1">ROUND(IF($Q209="Y",VLOOKUP($P209, INDIRECT($Q$3),W$8,0)*INDIRECT($P$2),VLOOKUP($P209, INDIRECT($Q$3),W$8,0)),IF($E209="E",0,3))</f>
        <v>115214</v>
      </c>
      <c r="X209" s="186" cm="1">
        <f t="array" aca="1" ref="X209" ca="1">ROUND(IF($Q209="Y",VLOOKUP($P209, INDIRECT($Q$3),X$8,0)*INDIRECT($P$2),VLOOKUP($P209, INDIRECT($Q$3),X$8,0)),IF($E209="E",0,3))</f>
        <v>119822</v>
      </c>
      <c r="Y209" s="186" cm="1">
        <f t="array" aca="1" ref="Y209" ca="1">ROUND(IF($Q209="Y",VLOOKUP($P209, INDIRECT($Q$3),Y$8,0)*INDIRECT($P$2),VLOOKUP($P209, INDIRECT($Q$3),Y$8,0)),IF($E209="E",0,3))</f>
        <v>124614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145"/>
        <v>09926C</v>
      </c>
      <c r="AC209" s="130" t="str">
        <f t="shared" si="121"/>
        <v>Supervisor CPED Project Coordination</v>
      </c>
      <c r="AD209" s="284" t="str">
        <f t="shared" si="122"/>
        <v>42</v>
      </c>
      <c r="AE209" s="282">
        <f t="shared" ca="1" si="151"/>
        <v>49.241999999999997</v>
      </c>
      <c r="AF209" s="282">
        <f t="shared" ca="1" si="152"/>
        <v>51.211999999999996</v>
      </c>
      <c r="AG209" s="282">
        <f t="shared" ca="1" si="153"/>
        <v>53.262</v>
      </c>
      <c r="AH209" s="282">
        <f t="shared" ca="1" si="154"/>
        <v>55.391999999999996</v>
      </c>
      <c r="AI209" s="282">
        <f t="shared" ca="1" si="155"/>
        <v>57.606999999999999</v>
      </c>
      <c r="AJ209" s="282">
        <f t="shared" ca="1" si="143"/>
        <v>59.910999999999994</v>
      </c>
      <c r="AK209" s="282" t="str">
        <f t="shared" ca="1" si="144"/>
        <v/>
      </c>
    </row>
    <row r="210" spans="1:37" x14ac:dyDescent="0.3">
      <c r="A210" s="75" t="s">
        <v>709</v>
      </c>
      <c r="B210" s="75">
        <v>10</v>
      </c>
      <c r="C210" s="70" t="s">
        <v>703</v>
      </c>
      <c r="D210" s="75">
        <v>480</v>
      </c>
      <c r="E210" s="75" t="s">
        <v>17</v>
      </c>
      <c r="F210" s="73" t="s">
        <v>1148</v>
      </c>
      <c r="G210" s="74">
        <f t="shared" ref="G210:M210" si="158">IF(E210="E",ROUND(T210,0),ROUND(T210,3))</f>
        <v>88968</v>
      </c>
      <c r="H210" s="74">
        <f t="shared" si="158"/>
        <v>93396</v>
      </c>
      <c r="I210" s="74">
        <f t="shared" si="158"/>
        <v>98076</v>
      </c>
      <c r="J210" s="74">
        <f t="shared" si="158"/>
        <v>104419</v>
      </c>
      <c r="K210" s="74">
        <f t="shared" si="158"/>
        <v>107343</v>
      </c>
      <c r="L210" s="74">
        <f t="shared" si="158"/>
        <v>110351</v>
      </c>
      <c r="M210" s="74">
        <f t="shared" si="158"/>
        <v>113495</v>
      </c>
      <c r="N210" s="72"/>
      <c r="P210" s="187" t="str">
        <f>A210</f>
        <v>53006C</v>
      </c>
      <c r="Q210" s="191" t="s">
        <v>600</v>
      </c>
      <c r="R210" s="188" t="str">
        <f>F210</f>
        <v>Supervisor Crime Analyst</v>
      </c>
      <c r="S210" s="189" t="str">
        <f>C210</f>
        <v>010</v>
      </c>
      <c r="T210" s="186">
        <v>88968</v>
      </c>
      <c r="U210" s="186">
        <v>93396</v>
      </c>
      <c r="V210" s="186">
        <v>98076</v>
      </c>
      <c r="W210" s="186">
        <v>104419</v>
      </c>
      <c r="X210" s="186">
        <v>107343</v>
      </c>
      <c r="Y210" s="186">
        <v>110351</v>
      </c>
      <c r="Z210" s="186">
        <v>113495</v>
      </c>
      <c r="AA210" s="186"/>
      <c r="AB210" s="282" t="str">
        <f>A210</f>
        <v>53006C</v>
      </c>
      <c r="AC210" s="130" t="str">
        <f>F210</f>
        <v>Supervisor Crime Analyst</v>
      </c>
      <c r="AD210" s="284" t="str">
        <f>C210</f>
        <v>010</v>
      </c>
      <c r="AE210" s="282">
        <f t="shared" ref="AE210:AK210" si="159">IF(T210=0,"",IF($E210="E",ROUNDUP(T210/2080,3),T210))</f>
        <v>42.774000000000001</v>
      </c>
      <c r="AF210" s="282">
        <f t="shared" si="159"/>
        <v>44.902000000000001</v>
      </c>
      <c r="AG210" s="282">
        <f t="shared" si="159"/>
        <v>47.152000000000001</v>
      </c>
      <c r="AH210" s="282">
        <f t="shared" si="159"/>
        <v>50.201999999999998</v>
      </c>
      <c r="AI210" s="282">
        <f t="shared" si="159"/>
        <v>51.607999999999997</v>
      </c>
      <c r="AJ210" s="282">
        <f t="shared" si="159"/>
        <v>53.053999999999995</v>
      </c>
      <c r="AK210" s="282">
        <f t="shared" si="159"/>
        <v>54.564999999999998</v>
      </c>
    </row>
    <row r="211" spans="1:37" x14ac:dyDescent="0.3">
      <c r="A211" s="75" t="s">
        <v>216</v>
      </c>
      <c r="B211" s="75">
        <v>8</v>
      </c>
      <c r="C211" s="70" t="s">
        <v>575</v>
      </c>
      <c r="D211" s="75">
        <v>393</v>
      </c>
      <c r="E211" s="75" t="s">
        <v>17</v>
      </c>
      <c r="F211" s="73" t="s">
        <v>438</v>
      </c>
      <c r="G211" s="74">
        <f t="shared" ca="1" si="146"/>
        <v>81091</v>
      </c>
      <c r="H211" s="74">
        <f t="shared" ca="1" si="147"/>
        <v>84337</v>
      </c>
      <c r="I211" s="74">
        <f t="shared" ca="1" si="148"/>
        <v>87715</v>
      </c>
      <c r="J211" s="74">
        <f t="shared" ca="1" si="149"/>
        <v>91227</v>
      </c>
      <c r="K211" s="74">
        <f t="shared" ca="1" si="150"/>
        <v>94879</v>
      </c>
      <c r="L211" s="74">
        <f t="shared" ca="1" si="141"/>
        <v>0</v>
      </c>
      <c r="M211" s="74">
        <f t="shared" ca="1" si="142"/>
        <v>0</v>
      </c>
      <c r="N211" s="72"/>
      <c r="P211" s="187" t="str">
        <f t="shared" si="156"/>
        <v>10074C</v>
      </c>
      <c r="Q211" s="191" t="s">
        <v>600</v>
      </c>
      <c r="R211" s="188" t="str">
        <f t="shared" si="120"/>
        <v>Supervisor Criminal Legal Support Services</v>
      </c>
      <c r="S211" s="189" t="str">
        <f t="shared" si="157"/>
        <v>022</v>
      </c>
      <c r="T211" s="186" cm="1">
        <f t="array" aca="1" ref="T211" ca="1">ROUND(IF($Q211="Y",VLOOKUP($P211, INDIRECT($Q$3),T$8,0)*INDIRECT($P$2),VLOOKUP($P211, INDIRECT($Q$3),T$8,0)),IF($E211="E",0,3))</f>
        <v>81091</v>
      </c>
      <c r="U211" s="186" cm="1">
        <f t="array" aca="1" ref="U211" ca="1">ROUND(IF($Q211="Y",VLOOKUP($P211, INDIRECT($Q$3),U$8,0)*INDIRECT($P$2),VLOOKUP($P211, INDIRECT($Q$3),U$8,0)),IF($E211="E",0,3))</f>
        <v>84337</v>
      </c>
      <c r="V211" s="186" cm="1">
        <f t="array" aca="1" ref="V211" ca="1">ROUND(IF($Q211="Y",VLOOKUP($P211, INDIRECT($Q$3),V$8,0)*INDIRECT($P$2),VLOOKUP($P211, INDIRECT($Q$3),V$8,0)),IF($E211="E",0,3))</f>
        <v>87715</v>
      </c>
      <c r="W211" s="186" cm="1">
        <f t="array" aca="1" ref="W211" ca="1">ROUND(IF($Q211="Y",VLOOKUP($P211, INDIRECT($Q$3),W$8,0)*INDIRECT($P$2),VLOOKUP($P211, INDIRECT($Q$3),W$8,0)),IF($E211="E",0,3))</f>
        <v>91227</v>
      </c>
      <c r="X211" s="186" cm="1">
        <f t="array" aca="1" ref="X211" ca="1">ROUND(IF($Q211="Y",VLOOKUP($P211, INDIRECT($Q$3),X$8,0)*INDIRECT($P$2),VLOOKUP($P211, INDIRECT($Q$3),X$8,0)),IF($E211="E",0,3))</f>
        <v>94879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5"/>
        <v>10074C</v>
      </c>
      <c r="AC211" s="130" t="str">
        <f t="shared" si="121"/>
        <v>Supervisor Criminal Legal Support Services</v>
      </c>
      <c r="AD211" s="284" t="str">
        <f t="shared" si="122"/>
        <v>022</v>
      </c>
      <c r="AE211" s="282">
        <f t="shared" ca="1" si="151"/>
        <v>38.986999999999995</v>
      </c>
      <c r="AF211" s="282">
        <f t="shared" ca="1" si="152"/>
        <v>40.546999999999997</v>
      </c>
      <c r="AG211" s="282">
        <f t="shared" ca="1" si="153"/>
        <v>42.170999999999999</v>
      </c>
      <c r="AH211" s="282">
        <f t="shared" ca="1" si="154"/>
        <v>43.86</v>
      </c>
      <c r="AI211" s="282">
        <f t="shared" ca="1" si="155"/>
        <v>45.614999999999995</v>
      </c>
      <c r="AJ211" s="282" t="str">
        <f t="shared" ca="1" si="143"/>
        <v/>
      </c>
      <c r="AK211" s="282" t="str">
        <f t="shared" ca="1" si="144"/>
        <v/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ca="1" si="146"/>
        <v>92160</v>
      </c>
      <c r="H212" s="74">
        <f t="shared" ca="1" si="147"/>
        <v>97009</v>
      </c>
      <c r="I212" s="74">
        <f t="shared" ca="1" si="148"/>
        <v>102114</v>
      </c>
      <c r="J212" s="74">
        <f t="shared" ca="1" si="149"/>
        <v>107490</v>
      </c>
      <c r="K212" s="74">
        <f t="shared" ca="1" si="150"/>
        <v>110496</v>
      </c>
      <c r="L212" s="74">
        <f t="shared" ca="1" si="141"/>
        <v>113594</v>
      </c>
      <c r="M212" s="74">
        <f t="shared" ca="1" si="142"/>
        <v>116832</v>
      </c>
      <c r="N212" s="72"/>
      <c r="P212" s="187" t="str">
        <f t="shared" si="156"/>
        <v>52918C</v>
      </c>
      <c r="Q212" s="191" t="s">
        <v>600</v>
      </c>
      <c r="R212" s="188" t="str">
        <f t="shared" si="120"/>
        <v>Supervisor Data Practices Compliance</v>
      </c>
      <c r="S212" s="189" t="str">
        <f t="shared" si="157"/>
        <v>83</v>
      </c>
      <c r="T212" s="186" cm="1">
        <f t="array" aca="1" ref="T212" ca="1">ROUND(IF($Q212="Y",VLOOKUP($P212, INDIRECT($Q$3),T$8,0)*INDIRECT($P$2),VLOOKUP($P212, INDIRECT($Q$3),T$8,0)),IF($E212="E",0,3))</f>
        <v>92160</v>
      </c>
      <c r="U212" s="186" cm="1">
        <f t="array" aca="1" ref="U212" ca="1">ROUND(IF($Q212="Y",VLOOKUP($P212, INDIRECT($Q$3),U$8,0)*INDIRECT($P$2),VLOOKUP($P212, INDIRECT($Q$3),U$8,0)),IF($E212="E",0,3))</f>
        <v>97009</v>
      </c>
      <c r="V212" s="186" cm="1">
        <f t="array" aca="1" ref="V212" ca="1">ROUND(IF($Q212="Y",VLOOKUP($P212, INDIRECT($Q$3),V$8,0)*INDIRECT($P$2),VLOOKUP($P212, INDIRECT($Q$3),V$8,0)),IF($E212="E",0,3))</f>
        <v>102114</v>
      </c>
      <c r="W212" s="186" cm="1">
        <f t="array" aca="1" ref="W212" ca="1">ROUND(IF($Q212="Y",VLOOKUP($P212, INDIRECT($Q$3),W$8,0)*INDIRECT($P$2),VLOOKUP($P212, INDIRECT($Q$3),W$8,0)),IF($E212="E",0,3))</f>
        <v>107490</v>
      </c>
      <c r="X212" s="186" cm="1">
        <f t="array" aca="1" ref="X212" ca="1">ROUND(IF($Q212="Y",VLOOKUP($P212, INDIRECT($Q$3),X$8,0)*INDIRECT($P$2),VLOOKUP($P212, INDIRECT($Q$3),X$8,0)),IF($E212="E",0,3))</f>
        <v>110496</v>
      </c>
      <c r="Y212" s="186" cm="1">
        <f t="array" aca="1" ref="Y212" ca="1">ROUND(IF($Q212="Y",VLOOKUP($P212, INDIRECT($Q$3),Y$8,0)*INDIRECT($P$2),VLOOKUP($P212, INDIRECT($Q$3),Y$8,0)),IF($E212="E",0,3))</f>
        <v>113594</v>
      </c>
      <c r="Z212" s="186" cm="1">
        <f t="array" aca="1" ref="Z212" ca="1">ROUND(IF($Q212="Y",VLOOKUP($P212, INDIRECT($Q$3),Z$8,0)*INDIRECT($P$2),VLOOKUP($P212, INDIRECT($Q$3),Z$8,0)),IF($E212="E",0,3))</f>
        <v>116832</v>
      </c>
      <c r="AA212" s="186"/>
      <c r="AB212" s="282" t="str">
        <f t="shared" si="145"/>
        <v>52918C</v>
      </c>
      <c r="AC212" s="130" t="str">
        <f t="shared" si="121"/>
        <v>Supervisor Data Practices Compliance</v>
      </c>
      <c r="AD212" s="284" t="str">
        <f t="shared" si="122"/>
        <v>83</v>
      </c>
      <c r="AE212" s="282">
        <f t="shared" ca="1" si="151"/>
        <v>44.308</v>
      </c>
      <c r="AF212" s="282">
        <f t="shared" ca="1" si="152"/>
        <v>46.638999999999996</v>
      </c>
      <c r="AG212" s="282">
        <f t="shared" ca="1" si="153"/>
        <v>49.094000000000001</v>
      </c>
      <c r="AH212" s="282">
        <f t="shared" ca="1" si="154"/>
        <v>51.677999999999997</v>
      </c>
      <c r="AI212" s="282">
        <f t="shared" ca="1" si="155"/>
        <v>53.123999999999995</v>
      </c>
      <c r="AJ212" s="282">
        <f t="shared" ca="1" si="143"/>
        <v>54.613</v>
      </c>
      <c r="AK212" s="282">
        <f t="shared" ca="1" si="144"/>
        <v>56.169999999999995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146"/>
        <v>68852</v>
      </c>
      <c r="H213" s="74">
        <f t="shared" ca="1" si="147"/>
        <v>71609</v>
      </c>
      <c r="I213" s="74">
        <f t="shared" ca="1" si="148"/>
        <v>74478</v>
      </c>
      <c r="J213" s="74">
        <f t="shared" ca="1" si="149"/>
        <v>77458</v>
      </c>
      <c r="K213" s="74">
        <f t="shared" ca="1" si="150"/>
        <v>80560</v>
      </c>
      <c r="L213" s="74">
        <f t="shared" ca="1" si="141"/>
        <v>0</v>
      </c>
      <c r="M213" s="74">
        <f t="shared" ca="1" si="142"/>
        <v>0</v>
      </c>
      <c r="N213" s="72"/>
      <c r="P213" s="187" t="str">
        <f t="shared" si="156"/>
        <v>09924C</v>
      </c>
      <c r="Q213" s="191" t="s">
        <v>600</v>
      </c>
      <c r="R213" s="188" t="str">
        <f t="shared" si="120"/>
        <v>Supervisor Document Solution Center</v>
      </c>
      <c r="S213" s="189" t="str">
        <f t="shared" si="157"/>
        <v>12B</v>
      </c>
      <c r="T213" s="186" cm="1">
        <f t="array" aca="1" ref="T213" ca="1">ROUND(IF($Q213="Y",VLOOKUP($P213, INDIRECT($Q$3),T$8,0)*INDIRECT($P$2),VLOOKUP($P213, INDIRECT($Q$3),T$8,0)),IF($E213="E",0,3))</f>
        <v>68852</v>
      </c>
      <c r="U213" s="186" cm="1">
        <f t="array" aca="1" ref="U213" ca="1">ROUND(IF($Q213="Y",VLOOKUP($P213, INDIRECT($Q$3),U$8,0)*INDIRECT($P$2),VLOOKUP($P213, INDIRECT($Q$3),U$8,0)),IF($E213="E",0,3))</f>
        <v>71609</v>
      </c>
      <c r="V213" s="186" cm="1">
        <f t="array" aca="1" ref="V213" ca="1">ROUND(IF($Q213="Y",VLOOKUP($P213, INDIRECT($Q$3),V$8,0)*INDIRECT($P$2),VLOOKUP($P213, INDIRECT($Q$3),V$8,0)),IF($E213="E",0,3))</f>
        <v>74478</v>
      </c>
      <c r="W213" s="186" cm="1">
        <f t="array" aca="1" ref="W213" ca="1">ROUND(IF($Q213="Y",VLOOKUP($P213, INDIRECT($Q$3),W$8,0)*INDIRECT($P$2),VLOOKUP($P213, INDIRECT($Q$3),W$8,0)),IF($E213="E",0,3))</f>
        <v>77458</v>
      </c>
      <c r="X213" s="186" cm="1">
        <f t="array" aca="1" ref="X213" ca="1">ROUND(IF($Q213="Y",VLOOKUP($P213, INDIRECT($Q$3),X$8,0)*INDIRECT($P$2),VLOOKUP($P213, INDIRECT($Q$3),X$8,0)),IF($E213="E",0,3))</f>
        <v>80560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45"/>
        <v>09924C</v>
      </c>
      <c r="AC213" s="130" t="str">
        <f t="shared" si="121"/>
        <v>Supervisor Document Solution Center</v>
      </c>
      <c r="AD213" s="284" t="str">
        <f t="shared" si="122"/>
        <v>12B</v>
      </c>
      <c r="AE213" s="282">
        <f t="shared" ca="1" si="151"/>
        <v>33.101999999999997</v>
      </c>
      <c r="AF213" s="282">
        <f t="shared" ca="1" si="152"/>
        <v>34.427999999999997</v>
      </c>
      <c r="AG213" s="282">
        <f t="shared" ca="1" si="153"/>
        <v>35.806999999999995</v>
      </c>
      <c r="AH213" s="282">
        <f t="shared" ca="1" si="154"/>
        <v>37.239999999999995</v>
      </c>
      <c r="AI213" s="282">
        <f t="shared" ca="1" si="155"/>
        <v>38.730999999999995</v>
      </c>
      <c r="AJ213" s="282" t="str">
        <f t="shared" ca="1" si="143"/>
        <v/>
      </c>
      <c r="AK213" s="282" t="str">
        <f t="shared" ca="1" si="144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146"/>
        <v>89585</v>
      </c>
      <c r="H214" s="74">
        <f t="shared" ca="1" si="147"/>
        <v>95577</v>
      </c>
      <c r="I214" s="74">
        <f t="shared" ca="1" si="148"/>
        <v>98254</v>
      </c>
      <c r="J214" s="74">
        <f t="shared" ca="1" si="149"/>
        <v>101006</v>
      </c>
      <c r="K214" s="74">
        <f t="shared" ca="1" si="150"/>
        <v>103887</v>
      </c>
      <c r="L214" s="74">
        <f t="shared" ca="1" si="141"/>
        <v>0</v>
      </c>
      <c r="M214" s="74">
        <f t="shared" ca="1" si="142"/>
        <v>0</v>
      </c>
      <c r="N214" s="72"/>
      <c r="P214" s="187" t="str">
        <f t="shared" si="156"/>
        <v>52915C</v>
      </c>
      <c r="Q214" s="191" t="s">
        <v>600</v>
      </c>
      <c r="R214" s="188" t="str">
        <f t="shared" si="120"/>
        <v>Supervisor Election Administration</v>
      </c>
      <c r="S214" s="189" t="str">
        <f t="shared" si="157"/>
        <v>36</v>
      </c>
      <c r="T214" s="186" cm="1">
        <f t="array" aca="1" ref="T214" ca="1">ROUND(IF($Q214="Y",VLOOKUP($P214, INDIRECT($Q$3),T$8,0)*INDIRECT($P$2),VLOOKUP($P214, INDIRECT($Q$3),T$8,0)),IF($E214="E",0,3))</f>
        <v>89585</v>
      </c>
      <c r="U214" s="186" cm="1">
        <f t="array" aca="1" ref="U214" ca="1">ROUND(IF($Q214="Y",VLOOKUP($P214, INDIRECT($Q$3),U$8,0)*INDIRECT($P$2),VLOOKUP($P214, INDIRECT($Q$3),U$8,0)),IF($E214="E",0,3))</f>
        <v>95577</v>
      </c>
      <c r="V214" s="186" cm="1">
        <f t="array" aca="1" ref="V214" ca="1">ROUND(IF($Q214="Y",VLOOKUP($P214, INDIRECT($Q$3),V$8,0)*INDIRECT($P$2),VLOOKUP($P214, INDIRECT($Q$3),V$8,0)),IF($E214="E",0,3))</f>
        <v>98254</v>
      </c>
      <c r="W214" s="186" cm="1">
        <f t="array" aca="1" ref="W214" ca="1">ROUND(IF($Q214="Y",VLOOKUP($P214, INDIRECT($Q$3),W$8,0)*INDIRECT($P$2),VLOOKUP($P214, INDIRECT($Q$3),W$8,0)),IF($E214="E",0,3))</f>
        <v>101006</v>
      </c>
      <c r="X214" s="186" cm="1">
        <f t="array" aca="1" ref="X214" ca="1">ROUND(IF($Q214="Y",VLOOKUP($P214, INDIRECT($Q$3),X$8,0)*INDIRECT($P$2),VLOOKUP($P214, INDIRECT($Q$3),X$8,0)),IF($E214="E",0,3))</f>
        <v>103887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45"/>
        <v>52915C</v>
      </c>
      <c r="AC214" s="130" t="str">
        <f t="shared" si="121"/>
        <v>Supervisor Election Administration</v>
      </c>
      <c r="AD214" s="284" t="str">
        <f t="shared" si="122"/>
        <v>36</v>
      </c>
      <c r="AE214" s="282">
        <f t="shared" ca="1" si="151"/>
        <v>43.07</v>
      </c>
      <c r="AF214" s="282">
        <f t="shared" ca="1" si="152"/>
        <v>45.951000000000001</v>
      </c>
      <c r="AG214" s="282">
        <f t="shared" ca="1" si="153"/>
        <v>47.238</v>
      </c>
      <c r="AH214" s="282">
        <f t="shared" ca="1" si="154"/>
        <v>48.561</v>
      </c>
      <c r="AI214" s="282">
        <f t="shared" ca="1" si="155"/>
        <v>49.945999999999998</v>
      </c>
      <c r="AJ214" s="282" t="str">
        <f t="shared" ca="1" si="143"/>
        <v/>
      </c>
      <c r="AK214" s="282" t="str">
        <f t="shared" ca="1" si="144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146"/>
        <v>109411</v>
      </c>
      <c r="H215" s="74">
        <f t="shared" ca="1" si="147"/>
        <v>115513</v>
      </c>
      <c r="I215" s="74">
        <f t="shared" ca="1" si="148"/>
        <v>123432</v>
      </c>
      <c r="J215" s="74">
        <f t="shared" ca="1" si="149"/>
        <v>126889</v>
      </c>
      <c r="K215" s="74">
        <f t="shared" ca="1" si="150"/>
        <v>130441</v>
      </c>
      <c r="L215" s="74">
        <f t="shared" ca="1" si="141"/>
        <v>134161</v>
      </c>
      <c r="M215" s="74">
        <f t="shared" ca="1" si="142"/>
        <v>0</v>
      </c>
      <c r="N215" s="72"/>
      <c r="P215" s="187" t="str">
        <f t="shared" si="156"/>
        <v>09986C</v>
      </c>
      <c r="Q215" s="191" t="s">
        <v>600</v>
      </c>
      <c r="R215" s="188" t="str">
        <f t="shared" ref="R215:R232" si="160">F215</f>
        <v>Supervisor Emergency Management Operators</v>
      </c>
      <c r="S215" s="189" t="str">
        <f t="shared" si="157"/>
        <v>44</v>
      </c>
      <c r="T215" s="186" cm="1">
        <f t="array" aca="1" ref="T215" ca="1">ROUND(IF($Q215="Y",VLOOKUP($P215, INDIRECT($Q$3),T$8,0)*INDIRECT($P$2),VLOOKUP($P215, INDIRECT($Q$3),T$8,0)),IF($E215="E",0,3))</f>
        <v>109411</v>
      </c>
      <c r="U215" s="186" cm="1">
        <f t="array" aca="1" ref="U215" ca="1">ROUND(IF($Q215="Y",VLOOKUP($P215, INDIRECT($Q$3),U$8,0)*INDIRECT($P$2),VLOOKUP($P215, INDIRECT($Q$3),U$8,0)),IF($E215="E",0,3))</f>
        <v>115513</v>
      </c>
      <c r="V215" s="186" cm="1">
        <f t="array" aca="1" ref="V215" ca="1">ROUND(IF($Q215="Y",VLOOKUP($P215, INDIRECT($Q$3),V$8,0)*INDIRECT($P$2),VLOOKUP($P215, INDIRECT($Q$3),V$8,0)),IF($E215="E",0,3))</f>
        <v>123432</v>
      </c>
      <c r="W215" s="186" cm="1">
        <f t="array" aca="1" ref="W215" ca="1">ROUND(IF($Q215="Y",VLOOKUP($P215, INDIRECT($Q$3),W$8,0)*INDIRECT($P$2),VLOOKUP($P215, INDIRECT($Q$3),W$8,0)),IF($E215="E",0,3))</f>
        <v>126889</v>
      </c>
      <c r="X215" s="186" cm="1">
        <f t="array" aca="1" ref="X215" ca="1">ROUND(IF($Q215="Y",VLOOKUP($P215, INDIRECT($Q$3),X$8,0)*INDIRECT($P$2),VLOOKUP($P215, INDIRECT($Q$3),X$8,0)),IF($E215="E",0,3))</f>
        <v>130441</v>
      </c>
      <c r="Y215" s="186" cm="1">
        <f t="array" aca="1" ref="Y215" ca="1">ROUND(IF($Q215="Y",VLOOKUP($P215, INDIRECT($Q$3),Y$8,0)*INDIRECT($P$2),VLOOKUP($P215, INDIRECT($Q$3),Y$8,0)),IF($E215="E",0,3))</f>
        <v>134161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5"/>
        <v>09986C</v>
      </c>
      <c r="AC215" s="130" t="str">
        <f t="shared" ref="AC215:AC232" si="161">F215</f>
        <v>Supervisor Emergency Management Operators</v>
      </c>
      <c r="AD215" s="284" t="str">
        <f t="shared" ref="AD215:AD232" si="162">C215</f>
        <v>44</v>
      </c>
      <c r="AE215" s="282">
        <f t="shared" ca="1" si="151"/>
        <v>52.601999999999997</v>
      </c>
      <c r="AF215" s="282">
        <f t="shared" ca="1" si="152"/>
        <v>55.535999999999994</v>
      </c>
      <c r="AG215" s="282">
        <f t="shared" ca="1" si="153"/>
        <v>59.342999999999996</v>
      </c>
      <c r="AH215" s="282">
        <f t="shared" ca="1" si="154"/>
        <v>61.004999999999995</v>
      </c>
      <c r="AI215" s="282">
        <f t="shared" ca="1" si="155"/>
        <v>62.713000000000001</v>
      </c>
      <c r="AJ215" s="282">
        <f t="shared" ca="1" si="143"/>
        <v>64.501000000000005</v>
      </c>
      <c r="AK215" s="282" t="str">
        <f t="shared" ca="1" si="144"/>
        <v/>
      </c>
    </row>
    <row r="216" spans="1:37" x14ac:dyDescent="0.3">
      <c r="A216" s="75" t="s">
        <v>1178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1179</v>
      </c>
      <c r="G216" s="74">
        <f t="shared" ca="1" si="146"/>
        <v>92990</v>
      </c>
      <c r="H216" s="74">
        <f t="shared" ca="1" si="147"/>
        <v>96709</v>
      </c>
      <c r="I216" s="74">
        <f t="shared" ca="1" si="148"/>
        <v>100579</v>
      </c>
      <c r="J216" s="74">
        <f t="shared" ca="1" si="149"/>
        <v>104600</v>
      </c>
      <c r="K216" s="74">
        <f t="shared" ca="1" si="150"/>
        <v>108784</v>
      </c>
      <c r="L216" s="74">
        <f t="shared" ca="1" si="141"/>
        <v>0</v>
      </c>
      <c r="M216" s="74">
        <f t="shared" ca="1" si="142"/>
        <v>0</v>
      </c>
      <c r="N216" s="72"/>
      <c r="P216" s="187" t="str">
        <f t="shared" si="156"/>
        <v>59518C</v>
      </c>
      <c r="Q216" s="191" t="s">
        <v>600</v>
      </c>
      <c r="R216" s="188" t="str">
        <f t="shared" si="160"/>
        <v>Supervisor Fleet Management</v>
      </c>
      <c r="S216" s="189" t="str">
        <f t="shared" si="157"/>
        <v>12</v>
      </c>
      <c r="T216" s="186" cm="1">
        <f t="array" aca="1" ref="T216" ca="1">ROUND(IF($Q216="Y",VLOOKUP($P216, INDIRECT($Q$3),T$8,0)*INDIRECT($P$2),VLOOKUP($P216, INDIRECT($Q$3),T$8,0)),IF($E216="E",0,3))</f>
        <v>92990</v>
      </c>
      <c r="U216" s="186" cm="1">
        <f t="array" aca="1" ref="U216" ca="1">ROUND(IF($Q216="Y",VLOOKUP($P216, INDIRECT($Q$3),U$8,0)*INDIRECT($P$2),VLOOKUP($P216, INDIRECT($Q$3),U$8,0)),IF($E216="E",0,3))</f>
        <v>96709</v>
      </c>
      <c r="V216" s="186" cm="1">
        <f t="array" aca="1" ref="V216" ca="1">ROUND(IF($Q216="Y",VLOOKUP($P216, INDIRECT($Q$3),V$8,0)*INDIRECT($P$2),VLOOKUP($P216, INDIRECT($Q$3),V$8,0)),IF($E216="E",0,3))</f>
        <v>100579</v>
      </c>
      <c r="W216" s="186" cm="1">
        <f t="array" aca="1" ref="W216" ca="1">ROUND(IF($Q216="Y",VLOOKUP($P216, INDIRECT($Q$3),W$8,0)*INDIRECT($P$2),VLOOKUP($P216, INDIRECT($Q$3),W$8,0)),IF($E216="E",0,3))</f>
        <v>104600</v>
      </c>
      <c r="X216" s="186" cm="1">
        <f t="array" aca="1" ref="X216" ca="1">ROUND(IF($Q216="Y",VLOOKUP($P216, INDIRECT($Q$3),X$8,0)*INDIRECT($P$2),VLOOKUP($P216, INDIRECT($Q$3),X$8,0)),IF($E216="E",0,3))</f>
        <v>108784</v>
      </c>
      <c r="AA216" s="186"/>
      <c r="AB216" s="282" t="str">
        <f t="shared" si="145"/>
        <v>59518C</v>
      </c>
      <c r="AC216" s="130" t="str">
        <f t="shared" si="161"/>
        <v>Supervisor Fleet Management</v>
      </c>
      <c r="AD216" s="284" t="str">
        <f t="shared" si="162"/>
        <v>12</v>
      </c>
      <c r="AE216" s="282">
        <f t="shared" ca="1" si="151"/>
        <v>44.707000000000001</v>
      </c>
      <c r="AF216" s="282">
        <f t="shared" ca="1" si="152"/>
        <v>46.494999999999997</v>
      </c>
      <c r="AG216" s="282">
        <f t="shared" ca="1" si="153"/>
        <v>48.355999999999995</v>
      </c>
      <c r="AH216" s="282">
        <f t="shared" ca="1" si="154"/>
        <v>50.288999999999994</v>
      </c>
      <c r="AI216" s="282">
        <f t="shared" ca="1" si="155"/>
        <v>52.3</v>
      </c>
      <c r="AJ216" s="282" t="str">
        <f t="shared" si="143"/>
        <v/>
      </c>
      <c r="AK216" s="282" t="str">
        <f t="shared" si="144"/>
        <v/>
      </c>
    </row>
    <row r="217" spans="1:37" x14ac:dyDescent="0.3">
      <c r="A217" s="75" t="s">
        <v>847</v>
      </c>
      <c r="B217" s="75">
        <v>10</v>
      </c>
      <c r="C217" s="70" t="s">
        <v>1089</v>
      </c>
      <c r="D217" s="75">
        <v>490</v>
      </c>
      <c r="E217" s="75" t="s">
        <v>17</v>
      </c>
      <c r="F217" s="73" t="s">
        <v>1149</v>
      </c>
      <c r="G217" s="74">
        <f t="shared" ref="G217:M217" si="163">IF(E217="E",ROUND(T217,0),ROUND(T217,3))</f>
        <v>103128</v>
      </c>
      <c r="H217" s="74">
        <f t="shared" si="163"/>
        <v>108262</v>
      </c>
      <c r="I217" s="74">
        <f t="shared" si="163"/>
        <v>113687</v>
      </c>
      <c r="J217" s="74">
        <f t="shared" si="163"/>
        <v>121039</v>
      </c>
      <c r="K217" s="74">
        <f t="shared" si="163"/>
        <v>124428</v>
      </c>
      <c r="L217" s="74">
        <f t="shared" si="163"/>
        <v>127916</v>
      </c>
      <c r="M217" s="74">
        <f t="shared" si="163"/>
        <v>131560</v>
      </c>
      <c r="N217" s="72"/>
      <c r="P217" s="187" t="str">
        <f>A217</f>
        <v>53019C</v>
      </c>
      <c r="Q217" s="191" t="s">
        <v>600</v>
      </c>
      <c r="R217" s="188" t="str">
        <f>F217</f>
        <v>Supervisor Intelligence Analyst</v>
      </c>
      <c r="S217" s="189" t="str">
        <f>C217</f>
        <v>146</v>
      </c>
      <c r="T217" s="186">
        <v>103128</v>
      </c>
      <c r="U217" s="186">
        <v>108262</v>
      </c>
      <c r="V217" s="186">
        <v>113687</v>
      </c>
      <c r="W217" s="186">
        <v>121039</v>
      </c>
      <c r="X217" s="186">
        <v>124428</v>
      </c>
      <c r="Y217" s="186">
        <v>127916</v>
      </c>
      <c r="Z217" s="186">
        <v>131560</v>
      </c>
      <c r="AA217" s="186"/>
      <c r="AB217" s="282" t="str">
        <f>A217</f>
        <v>53019C</v>
      </c>
      <c r="AC217" s="130" t="str">
        <f>F217</f>
        <v>Supervisor Intelligence Analyst</v>
      </c>
      <c r="AD217" s="284" t="str">
        <f>C217</f>
        <v>146</v>
      </c>
      <c r="AE217" s="282">
        <f t="shared" ref="AE217:AK217" si="164">IF(T217=0,"",IF($E217="E",ROUNDUP(T217/2080,3),T217))</f>
        <v>49.580999999999996</v>
      </c>
      <c r="AF217" s="282">
        <f t="shared" si="164"/>
        <v>52.05</v>
      </c>
      <c r="AG217" s="282">
        <f t="shared" si="164"/>
        <v>54.657999999999994</v>
      </c>
      <c r="AH217" s="282">
        <f t="shared" si="164"/>
        <v>58.192</v>
      </c>
      <c r="AI217" s="282">
        <f t="shared" si="164"/>
        <v>59.821999999999996</v>
      </c>
      <c r="AJ217" s="282">
        <f t="shared" si="164"/>
        <v>61.498999999999995</v>
      </c>
      <c r="AK217" s="282">
        <f t="shared" si="164"/>
        <v>63.25</v>
      </c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ca="1" si="146"/>
        <v>92990</v>
      </c>
      <c r="H218" s="74">
        <f t="shared" ca="1" si="147"/>
        <v>96709</v>
      </c>
      <c r="I218" s="74">
        <f t="shared" ca="1" si="148"/>
        <v>100579</v>
      </c>
      <c r="J218" s="74">
        <f t="shared" ca="1" si="149"/>
        <v>104600</v>
      </c>
      <c r="K218" s="74">
        <f t="shared" ca="1" si="150"/>
        <v>108784</v>
      </c>
      <c r="L218" s="74">
        <f t="shared" ca="1" si="141"/>
        <v>0</v>
      </c>
      <c r="M218" s="74">
        <f t="shared" ca="1" si="142"/>
        <v>0</v>
      </c>
      <c r="N218" s="72"/>
      <c r="P218" s="187" t="str">
        <f t="shared" si="156"/>
        <v>10077C</v>
      </c>
      <c r="Q218" s="191" t="s">
        <v>600</v>
      </c>
      <c r="R218" s="188" t="str">
        <f t="shared" si="160"/>
        <v>Supervisor IT Deskside Services</v>
      </c>
      <c r="S218" s="189" t="str">
        <f t="shared" si="157"/>
        <v>12</v>
      </c>
      <c r="T218" s="186" cm="1">
        <f t="array" aca="1" ref="T218" ca="1">ROUND(IF($Q218="Y",VLOOKUP($P218, INDIRECT($Q$3),T$8,0)*INDIRECT($P$2),VLOOKUP($P218, INDIRECT($Q$3),T$8,0)),IF($E218="E",0,3))</f>
        <v>92990</v>
      </c>
      <c r="U218" s="186" cm="1">
        <f t="array" aca="1" ref="U218" ca="1">ROUND(IF($Q218="Y",VLOOKUP($P218, INDIRECT($Q$3),U$8,0)*INDIRECT($P$2),VLOOKUP($P218, INDIRECT($Q$3),U$8,0)),IF($E218="E",0,3))</f>
        <v>96709</v>
      </c>
      <c r="V218" s="186" cm="1">
        <f t="array" aca="1" ref="V218" ca="1">ROUND(IF($Q218="Y",VLOOKUP($P218, INDIRECT($Q$3),V$8,0)*INDIRECT($P$2),VLOOKUP($P218, INDIRECT($Q$3),V$8,0)),IF($E218="E",0,3))</f>
        <v>100579</v>
      </c>
      <c r="W218" s="186" cm="1">
        <f t="array" aca="1" ref="W218" ca="1">ROUND(IF($Q218="Y",VLOOKUP($P218, INDIRECT($Q$3),W$8,0)*INDIRECT($P$2),VLOOKUP($P218, INDIRECT($Q$3),W$8,0)),IF($E218="E",0,3))</f>
        <v>104600</v>
      </c>
      <c r="X218" s="186" cm="1">
        <f t="array" aca="1" ref="X218" ca="1">ROUND(IF($Q218="Y",VLOOKUP($P218, INDIRECT($Q$3),X$8,0)*INDIRECT($P$2),VLOOKUP($P218, INDIRECT($Q$3),X$8,0)),IF($E218="E",0,3))</f>
        <v>108784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45"/>
        <v>10077C</v>
      </c>
      <c r="AC218" s="130" t="str">
        <f t="shared" si="161"/>
        <v>Supervisor IT Deskside Services</v>
      </c>
      <c r="AD218" s="284" t="str">
        <f t="shared" si="162"/>
        <v>12</v>
      </c>
      <c r="AE218" s="282">
        <f t="shared" ca="1" si="151"/>
        <v>44.707000000000001</v>
      </c>
      <c r="AF218" s="282">
        <f t="shared" ca="1" si="152"/>
        <v>46.494999999999997</v>
      </c>
      <c r="AG218" s="282">
        <f t="shared" ca="1" si="153"/>
        <v>48.355999999999995</v>
      </c>
      <c r="AH218" s="282">
        <f t="shared" ca="1" si="154"/>
        <v>50.288999999999994</v>
      </c>
      <c r="AI218" s="282">
        <f t="shared" ca="1" si="155"/>
        <v>52.3</v>
      </c>
      <c r="AJ218" s="282" t="str">
        <f t="shared" ca="1" si="143"/>
        <v/>
      </c>
      <c r="AK218" s="282" t="str">
        <f t="shared" ca="1" si="144"/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46"/>
        <v>40.805</v>
      </c>
      <c r="H219" s="74">
        <f t="shared" ca="1" si="147"/>
        <v>41.948999999999998</v>
      </c>
      <c r="I219" s="74">
        <f t="shared" ca="1" si="148"/>
        <v>43.124000000000002</v>
      </c>
      <c r="J219" s="74">
        <f t="shared" ca="1" si="149"/>
        <v>44.350999999999999</v>
      </c>
      <c r="K219" s="74">
        <f t="shared" ca="1" si="150"/>
        <v>45.262</v>
      </c>
      <c r="L219" s="74">
        <f t="shared" ca="1" si="141"/>
        <v>0</v>
      </c>
      <c r="M219" s="74">
        <f t="shared" ca="1" si="142"/>
        <v>0</v>
      </c>
      <c r="N219" s="72"/>
      <c r="P219" s="187" t="str">
        <f t="shared" si="156"/>
        <v>10153C</v>
      </c>
      <c r="Q219" s="191" t="s">
        <v>600</v>
      </c>
      <c r="R219" s="188" t="str">
        <f t="shared" si="160"/>
        <v xml:space="preserve">Supervisor Payroll/Accounting </v>
      </c>
      <c r="S219" s="189" t="str">
        <f t="shared" si="157"/>
        <v>102</v>
      </c>
      <c r="T219" s="186" cm="1">
        <f t="array" aca="1" ref="T219" ca="1">ROUND(IF($Q219="Y",VLOOKUP($P219, INDIRECT($Q$3),T$8,0)*INDIRECT($P$2),VLOOKUP($P219, INDIRECT($Q$3),T$8,0)),IF($E219="E",0,3))</f>
        <v>40.805</v>
      </c>
      <c r="U219" s="186" cm="1">
        <f t="array" aca="1" ref="U219" ca="1">ROUND(IF($Q219="Y",VLOOKUP($P219, INDIRECT($Q$3),U$8,0)*INDIRECT($P$2),VLOOKUP($P219, INDIRECT($Q$3),U$8,0)),IF($E219="E",0,3))</f>
        <v>41.948999999999998</v>
      </c>
      <c r="V219" s="186" cm="1">
        <f t="array" aca="1" ref="V219" ca="1">ROUND(IF($Q219="Y",VLOOKUP($P219, INDIRECT($Q$3),V$8,0)*INDIRECT($P$2),VLOOKUP($P219, INDIRECT($Q$3),V$8,0)),IF($E219="E",0,3))</f>
        <v>43.124000000000002</v>
      </c>
      <c r="W219" s="186" cm="1">
        <f t="array" aca="1" ref="W219" ca="1">ROUND(IF($Q219="Y",VLOOKUP($P219, INDIRECT($Q$3),W$8,0)*INDIRECT($P$2),VLOOKUP($P219, INDIRECT($Q$3),W$8,0)),IF($E219="E",0,3))</f>
        <v>44.350999999999999</v>
      </c>
      <c r="X219" s="186" cm="1">
        <f t="array" aca="1" ref="X219" ca="1">ROUND(IF($Q219="Y",VLOOKUP($P219, INDIRECT($Q$3),X$8,0)*INDIRECT($P$2),VLOOKUP($P219, INDIRECT($Q$3),X$8,0)),IF($E219="E",0,3))</f>
        <v>45.262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45"/>
        <v>10153C</v>
      </c>
      <c r="AC219" s="130" t="str">
        <f t="shared" si="161"/>
        <v xml:space="preserve">Supervisor Payroll/Accounting </v>
      </c>
      <c r="AD219" s="284" t="str">
        <f t="shared" si="162"/>
        <v>102</v>
      </c>
      <c r="AE219" s="282">
        <f t="shared" ca="1" si="151"/>
        <v>40.805</v>
      </c>
      <c r="AF219" s="282">
        <f t="shared" ca="1" si="152"/>
        <v>41.948999999999998</v>
      </c>
      <c r="AG219" s="282">
        <f t="shared" ca="1" si="153"/>
        <v>43.124000000000002</v>
      </c>
      <c r="AH219" s="282">
        <f t="shared" ca="1" si="154"/>
        <v>44.350999999999999</v>
      </c>
      <c r="AI219" s="282">
        <f t="shared" ca="1" si="155"/>
        <v>45.262</v>
      </c>
      <c r="AJ219" s="282" t="str">
        <f t="shared" ca="1" si="143"/>
        <v/>
      </c>
      <c r="AK219" s="282" t="str">
        <f t="shared" ca="1" si="144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46"/>
        <v>109411</v>
      </c>
      <c r="H220" s="74">
        <f t="shared" ca="1" si="147"/>
        <v>115513</v>
      </c>
      <c r="I220" s="74">
        <f t="shared" ca="1" si="148"/>
        <v>123432</v>
      </c>
      <c r="J220" s="74">
        <f t="shared" ca="1" si="149"/>
        <v>126889</v>
      </c>
      <c r="K220" s="74">
        <f t="shared" ca="1" si="150"/>
        <v>130441</v>
      </c>
      <c r="L220" s="74">
        <f t="shared" ca="1" si="141"/>
        <v>134161</v>
      </c>
      <c r="M220" s="74">
        <f t="shared" ca="1" si="142"/>
        <v>0</v>
      </c>
      <c r="N220" s="72"/>
      <c r="P220" s="187" t="str">
        <f t="shared" si="156"/>
        <v>10170C</v>
      </c>
      <c r="Q220" s="191" t="s">
        <v>600</v>
      </c>
      <c r="R220" s="188" t="str">
        <f t="shared" si="160"/>
        <v>Supervisor Plans Review</v>
      </c>
      <c r="S220" s="189" t="str">
        <f t="shared" si="157"/>
        <v>44</v>
      </c>
      <c r="T220" s="186" cm="1">
        <f t="array" aca="1" ref="T220" ca="1">ROUND(IF($Q220="Y",VLOOKUP($P220, INDIRECT($Q$3),T$8,0)*INDIRECT($P$2),VLOOKUP($P220, INDIRECT($Q$3),T$8,0)),IF($E220="E",0,3))</f>
        <v>109411</v>
      </c>
      <c r="U220" s="186" cm="1">
        <f t="array" aca="1" ref="U220" ca="1">ROUND(IF($Q220="Y",VLOOKUP($P220, INDIRECT($Q$3),U$8,0)*INDIRECT($P$2),VLOOKUP($P220, INDIRECT($Q$3),U$8,0)),IF($E220="E",0,3))</f>
        <v>115513</v>
      </c>
      <c r="V220" s="186" cm="1">
        <f t="array" aca="1" ref="V220" ca="1">ROUND(IF($Q220="Y",VLOOKUP($P220, INDIRECT($Q$3),V$8,0)*INDIRECT($P$2),VLOOKUP($P220, INDIRECT($Q$3),V$8,0)),IF($E220="E",0,3))</f>
        <v>123432</v>
      </c>
      <c r="W220" s="186" cm="1">
        <f t="array" aca="1" ref="W220" ca="1">ROUND(IF($Q220="Y",VLOOKUP($P220, INDIRECT($Q$3),W$8,0)*INDIRECT($P$2),VLOOKUP($P220, INDIRECT($Q$3),W$8,0)),IF($E220="E",0,3))</f>
        <v>126889</v>
      </c>
      <c r="X220" s="186" cm="1">
        <f t="array" aca="1" ref="X220" ca="1">ROUND(IF($Q220="Y",VLOOKUP($P220, INDIRECT($Q$3),X$8,0)*INDIRECT($P$2),VLOOKUP($P220, INDIRECT($Q$3),X$8,0)),IF($E220="E",0,3))</f>
        <v>130441</v>
      </c>
      <c r="Y220" s="186" cm="1">
        <f t="array" aca="1" ref="Y220" ca="1">ROUND(IF($Q220="Y",VLOOKUP($P220, INDIRECT($Q$3),Y$8,0)*INDIRECT($P$2),VLOOKUP($P220, INDIRECT($Q$3),Y$8,0)),IF($E220="E",0,3))</f>
        <v>134161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45"/>
        <v>10170C</v>
      </c>
      <c r="AC220" s="130" t="str">
        <f t="shared" si="161"/>
        <v>Supervisor Plans Review</v>
      </c>
      <c r="AD220" s="284" t="str">
        <f t="shared" si="162"/>
        <v>44</v>
      </c>
      <c r="AE220" s="282">
        <f t="shared" ca="1" si="151"/>
        <v>52.601999999999997</v>
      </c>
      <c r="AF220" s="282">
        <f t="shared" ca="1" si="152"/>
        <v>55.535999999999994</v>
      </c>
      <c r="AG220" s="282">
        <f t="shared" ca="1" si="153"/>
        <v>59.342999999999996</v>
      </c>
      <c r="AH220" s="282">
        <f t="shared" ca="1" si="154"/>
        <v>61.004999999999995</v>
      </c>
      <c r="AI220" s="282">
        <f t="shared" ca="1" si="155"/>
        <v>62.713000000000001</v>
      </c>
      <c r="AJ220" s="282">
        <f t="shared" ca="1" si="143"/>
        <v>64.501000000000005</v>
      </c>
      <c r="AK220" s="282" t="str">
        <f t="shared" ca="1" si="144"/>
        <v/>
      </c>
    </row>
    <row r="221" spans="1:37" x14ac:dyDescent="0.3">
      <c r="A221" s="75" t="s">
        <v>1011</v>
      </c>
      <c r="B221" s="75">
        <v>10</v>
      </c>
      <c r="C221" s="70" t="s">
        <v>1012</v>
      </c>
      <c r="D221" s="75">
        <v>455</v>
      </c>
      <c r="E221" s="75" t="s">
        <v>17</v>
      </c>
      <c r="F221" s="73" t="s">
        <v>1124</v>
      </c>
      <c r="G221" s="74">
        <f t="shared" ca="1" si="146"/>
        <v>95316</v>
      </c>
      <c r="H221" s="74">
        <f t="shared" ca="1" si="147"/>
        <v>99133</v>
      </c>
      <c r="I221" s="74">
        <f t="shared" ca="1" si="148"/>
        <v>103102</v>
      </c>
      <c r="J221" s="74">
        <f t="shared" ca="1" si="149"/>
        <v>107230</v>
      </c>
      <c r="K221" s="74">
        <f t="shared" ca="1" si="150"/>
        <v>111524</v>
      </c>
      <c r="L221" s="74">
        <f t="shared" ca="1" si="141"/>
        <v>0</v>
      </c>
      <c r="M221" s="74">
        <f t="shared" ca="1" si="142"/>
        <v>0</v>
      </c>
      <c r="N221" s="72"/>
      <c r="P221" s="187" t="str">
        <f t="shared" si="156"/>
        <v>53061C</v>
      </c>
      <c r="Q221" s="191" t="s">
        <v>600</v>
      </c>
      <c r="R221" s="188" t="str">
        <f t="shared" si="160"/>
        <v>Supervisor Police Compliance Specialist</v>
      </c>
      <c r="S221" s="189" t="str">
        <f t="shared" si="157"/>
        <v>141</v>
      </c>
      <c r="T221" s="186" cm="1">
        <f t="array" aca="1" ref="T221" ca="1">ROUND(IF($Q221="Y",VLOOKUP($P221, INDIRECT($Q$3),T$8,0)*INDIRECT($P$2),VLOOKUP($P221, INDIRECT($Q$3),T$8,0)),IF($E221="E",0,3))</f>
        <v>95316</v>
      </c>
      <c r="U221" s="186" cm="1">
        <f t="array" aca="1" ref="U221" ca="1">ROUND(IF($Q221="Y",VLOOKUP($P221, INDIRECT($Q$3),U$8,0)*INDIRECT($P$2),VLOOKUP($P221, INDIRECT($Q$3),U$8,0)),IF($E221="E",0,3))</f>
        <v>99133</v>
      </c>
      <c r="V221" s="186" cm="1">
        <f t="array" aca="1" ref="V221" ca="1">ROUND(IF($Q221="Y",VLOOKUP($P221, INDIRECT($Q$3),V$8,0)*INDIRECT($P$2),VLOOKUP($P221, INDIRECT($Q$3),V$8,0)),IF($E221="E",0,3))</f>
        <v>103102</v>
      </c>
      <c r="W221" s="186" cm="1">
        <f t="array" aca="1" ref="W221" ca="1">ROUND(IF($Q221="Y",VLOOKUP($P221, INDIRECT($Q$3),W$8,0)*INDIRECT($P$2),VLOOKUP($P221, INDIRECT($Q$3),W$8,0)),IF($E221="E",0,3))</f>
        <v>107230</v>
      </c>
      <c r="X221" s="186" cm="1">
        <f t="array" aca="1" ref="X221" ca="1">ROUND(IF($Q221="Y",VLOOKUP($P221, INDIRECT($Q$3),X$8,0)*INDIRECT($P$2),VLOOKUP($P221, INDIRECT($Q$3),X$8,0)),IF($E221="E",0,3))</f>
        <v>111524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45"/>
        <v>53061C</v>
      </c>
      <c r="AC221" s="130" t="str">
        <f t="shared" si="161"/>
        <v>Supervisor Police Compliance Specialist</v>
      </c>
      <c r="AD221" s="284" t="str">
        <f t="shared" si="162"/>
        <v>141</v>
      </c>
      <c r="AE221" s="282">
        <f t="shared" ca="1" si="151"/>
        <v>45.825000000000003</v>
      </c>
      <c r="AF221" s="282">
        <f t="shared" ca="1" si="152"/>
        <v>47.660999999999994</v>
      </c>
      <c r="AG221" s="282">
        <f t="shared" ca="1" si="153"/>
        <v>49.568999999999996</v>
      </c>
      <c r="AH221" s="282">
        <f t="shared" ca="1" si="154"/>
        <v>51.552999999999997</v>
      </c>
      <c r="AI221" s="282">
        <f t="shared" ca="1" si="155"/>
        <v>53.617999999999995</v>
      </c>
      <c r="AJ221" s="282" t="str">
        <f t="shared" ca="1" si="143"/>
        <v/>
      </c>
      <c r="AK221" s="282" t="str">
        <f t="shared" ca="1" si="144"/>
        <v/>
      </c>
    </row>
    <row r="222" spans="1:37" x14ac:dyDescent="0.3">
      <c r="A222" s="75" t="s">
        <v>1088</v>
      </c>
      <c r="B222" s="75">
        <v>10</v>
      </c>
      <c r="C222" s="70" t="s">
        <v>1089</v>
      </c>
      <c r="D222" s="75">
        <v>480</v>
      </c>
      <c r="E222" s="75" t="s">
        <v>17</v>
      </c>
      <c r="F222" s="73" t="s">
        <v>1120</v>
      </c>
      <c r="G222" s="74">
        <f t="shared" ca="1" si="146"/>
        <v>103128</v>
      </c>
      <c r="H222" s="74">
        <f t="shared" ca="1" si="147"/>
        <v>108262</v>
      </c>
      <c r="I222" s="74">
        <f t="shared" ca="1" si="148"/>
        <v>113687</v>
      </c>
      <c r="J222" s="74">
        <f t="shared" ca="1" si="149"/>
        <v>121039</v>
      </c>
      <c r="K222" s="74">
        <f t="shared" ca="1" si="150"/>
        <v>124428</v>
      </c>
      <c r="L222" s="74">
        <f t="shared" ca="1" si="141"/>
        <v>127916</v>
      </c>
      <c r="M222" s="74">
        <f t="shared" ca="1" si="142"/>
        <v>131560</v>
      </c>
      <c r="N222" s="72"/>
      <c r="P222" s="187" t="str">
        <f t="shared" si="156"/>
        <v>59482C</v>
      </c>
      <c r="Q222" s="191" t="s">
        <v>600</v>
      </c>
      <c r="R222" s="188" t="str">
        <f t="shared" si="160"/>
        <v>Supervisor Police Crime Analyst</v>
      </c>
      <c r="S222" s="189" t="str">
        <f t="shared" si="157"/>
        <v>146</v>
      </c>
      <c r="T222" s="186" cm="1">
        <f t="array" aca="1" ref="T222" ca="1">ROUND(IF($Q222="Y",VLOOKUP($P222, INDIRECT($Q$3),T$8,0)*INDIRECT($P$2),VLOOKUP($P222, INDIRECT($Q$3),T$8,0)),IF($E222="E",0,3))</f>
        <v>103128</v>
      </c>
      <c r="U222" s="186" cm="1">
        <f t="array" aca="1" ref="U222" ca="1">ROUND(IF($Q222="Y",VLOOKUP($P222, INDIRECT($Q$3),U$8,0)*INDIRECT($P$2),VLOOKUP($P222, INDIRECT($Q$3),U$8,0)),IF($E222="E",0,3))</f>
        <v>108262</v>
      </c>
      <c r="V222" s="186" cm="1">
        <f t="array" aca="1" ref="V222" ca="1">ROUND(IF($Q222="Y",VLOOKUP($P222, INDIRECT($Q$3),V$8,0)*INDIRECT($P$2),VLOOKUP($P222, INDIRECT($Q$3),V$8,0)),IF($E222="E",0,3))</f>
        <v>113687</v>
      </c>
      <c r="W222" s="186" cm="1">
        <f t="array" aca="1" ref="W222" ca="1">ROUND(IF($Q222="Y",VLOOKUP($P222, INDIRECT($Q$3),W$8,0)*INDIRECT($P$2),VLOOKUP($P222, INDIRECT($Q$3),W$8,0)),IF($E222="E",0,3))</f>
        <v>121039</v>
      </c>
      <c r="X222" s="186" cm="1">
        <f t="array" aca="1" ref="X222" ca="1">ROUND(IF($Q222="Y",VLOOKUP($P222, INDIRECT($Q$3),X$8,0)*INDIRECT($P$2),VLOOKUP($P222, INDIRECT($Q$3),X$8,0)),IF($E222="E",0,3))</f>
        <v>124428</v>
      </c>
      <c r="Y222" s="186" cm="1">
        <f t="array" aca="1" ref="Y222" ca="1">ROUND(IF($Q222="Y",VLOOKUP($P222, INDIRECT($Q$3),Y$8,0)*INDIRECT($P$2),VLOOKUP($P222, INDIRECT($Q$3),Y$8,0)),IF($E222="E",0,3))</f>
        <v>127916</v>
      </c>
      <c r="Z222" s="186" cm="1">
        <f t="array" aca="1" ref="Z222" ca="1">ROUND(IF($Q222="Y",VLOOKUP($P222, INDIRECT($Q$3),Z$8,0)*INDIRECT($P$2),VLOOKUP($P222, INDIRECT($Q$3),Z$8,0)),IF($E222="E",0,3))</f>
        <v>131560</v>
      </c>
      <c r="AA222" s="186"/>
      <c r="AB222" s="282" t="str">
        <f t="shared" si="145"/>
        <v>59482C</v>
      </c>
      <c r="AC222" s="130" t="str">
        <f t="shared" si="161"/>
        <v>Supervisor Police Crime Analyst</v>
      </c>
      <c r="AD222" s="284" t="str">
        <f t="shared" si="162"/>
        <v>146</v>
      </c>
      <c r="AE222" s="282">
        <f t="shared" ca="1" si="151"/>
        <v>49.580999999999996</v>
      </c>
      <c r="AF222" s="282">
        <f t="shared" ca="1" si="152"/>
        <v>52.05</v>
      </c>
      <c r="AG222" s="282">
        <f t="shared" ca="1" si="153"/>
        <v>54.657999999999994</v>
      </c>
      <c r="AH222" s="282">
        <f t="shared" ca="1" si="154"/>
        <v>58.192</v>
      </c>
      <c r="AI222" s="282">
        <f t="shared" ca="1" si="155"/>
        <v>59.821999999999996</v>
      </c>
      <c r="AJ222" s="282">
        <f t="shared" ca="1" si="143"/>
        <v>61.498999999999995</v>
      </c>
      <c r="AK222" s="282">
        <f t="shared" ca="1" si="144"/>
        <v>63.25</v>
      </c>
    </row>
    <row r="223" spans="1:37" x14ac:dyDescent="0.3">
      <c r="A223" s="75" t="s">
        <v>227</v>
      </c>
      <c r="B223" s="75">
        <v>8</v>
      </c>
      <c r="C223" s="70" t="s">
        <v>575</v>
      </c>
      <c r="D223" s="75">
        <v>398</v>
      </c>
      <c r="E223" s="75" t="s">
        <v>17</v>
      </c>
      <c r="F223" s="73" t="s">
        <v>447</v>
      </c>
      <c r="G223" s="74">
        <f t="shared" ca="1" si="146"/>
        <v>81091</v>
      </c>
      <c r="H223" s="74">
        <f t="shared" ca="1" si="147"/>
        <v>84337</v>
      </c>
      <c r="I223" s="74">
        <f t="shared" ca="1" si="148"/>
        <v>87715</v>
      </c>
      <c r="J223" s="74">
        <f t="shared" ca="1" si="149"/>
        <v>91227</v>
      </c>
      <c r="K223" s="74">
        <f t="shared" ca="1" si="150"/>
        <v>94879</v>
      </c>
      <c r="L223" s="74">
        <f t="shared" ref="L223:L232" ca="1" si="165">IF(J223="E",ROUND(Y223,0),ROUND(Y223,3))</f>
        <v>0</v>
      </c>
      <c r="M223" s="74">
        <f t="shared" ref="M223:M232" ca="1" si="166">IF(K223="E",ROUND(Z223,0),ROUND(Z223,3))</f>
        <v>0</v>
      </c>
      <c r="N223" s="72"/>
      <c r="P223" s="187" t="str">
        <f t="shared" si="156"/>
        <v>10195C</v>
      </c>
      <c r="Q223" s="191" t="s">
        <v>600</v>
      </c>
      <c r="R223" s="188" t="str">
        <f t="shared" si="160"/>
        <v xml:space="preserve">Supervisor Police Support Services </v>
      </c>
      <c r="S223" s="189" t="str">
        <f t="shared" si="157"/>
        <v>022</v>
      </c>
      <c r="T223" s="186" cm="1">
        <f t="array" aca="1" ref="T223" ca="1">ROUND(IF($Q223="Y",VLOOKUP($P223, INDIRECT($Q$3),T$8,0)*INDIRECT($P$2),VLOOKUP($P223, INDIRECT($Q$3),T$8,0)),IF($E223="E",0,3))</f>
        <v>81091</v>
      </c>
      <c r="U223" s="186" cm="1">
        <f t="array" aca="1" ref="U223" ca="1">ROUND(IF($Q223="Y",VLOOKUP($P223, INDIRECT($Q$3),U$8,0)*INDIRECT($P$2),VLOOKUP($P223, INDIRECT($Q$3),U$8,0)),IF($E223="E",0,3))</f>
        <v>84337</v>
      </c>
      <c r="V223" s="186" cm="1">
        <f t="array" aca="1" ref="V223" ca="1">ROUND(IF($Q223="Y",VLOOKUP($P223, INDIRECT($Q$3),V$8,0)*INDIRECT($P$2),VLOOKUP($P223, INDIRECT($Q$3),V$8,0)),IF($E223="E",0,3))</f>
        <v>87715</v>
      </c>
      <c r="W223" s="186" cm="1">
        <f t="array" aca="1" ref="W223" ca="1">ROUND(IF($Q223="Y",VLOOKUP($P223, INDIRECT($Q$3),W$8,0)*INDIRECT($P$2),VLOOKUP($P223, INDIRECT($Q$3),W$8,0)),IF($E223="E",0,3))</f>
        <v>91227</v>
      </c>
      <c r="X223" s="186" cm="1">
        <f t="array" aca="1" ref="X223" ca="1">ROUND(IF($Q223="Y",VLOOKUP($P223, INDIRECT($Q$3),X$8,0)*INDIRECT($P$2),VLOOKUP($P223, INDIRECT($Q$3),X$8,0)),IF($E223="E",0,3))</f>
        <v>94879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45"/>
        <v>10195C</v>
      </c>
      <c r="AC223" s="130" t="str">
        <f t="shared" si="161"/>
        <v xml:space="preserve">Supervisor Police Support Services </v>
      </c>
      <c r="AD223" s="284" t="str">
        <f t="shared" si="162"/>
        <v>022</v>
      </c>
      <c r="AE223" s="282">
        <f t="shared" ca="1" si="151"/>
        <v>38.986999999999995</v>
      </c>
      <c r="AF223" s="282">
        <f t="shared" ca="1" si="152"/>
        <v>40.546999999999997</v>
      </c>
      <c r="AG223" s="282">
        <f t="shared" ca="1" si="153"/>
        <v>42.170999999999999</v>
      </c>
      <c r="AH223" s="282">
        <f t="shared" ca="1" si="154"/>
        <v>43.86</v>
      </c>
      <c r="AI223" s="282">
        <f t="shared" ca="1" si="155"/>
        <v>45.614999999999995</v>
      </c>
      <c r="AJ223" s="282" t="str">
        <f t="shared" ca="1" si="143"/>
        <v/>
      </c>
      <c r="AK223" s="282" t="str">
        <f t="shared" ca="1" si="144"/>
        <v/>
      </c>
    </row>
    <row r="224" spans="1:37" x14ac:dyDescent="0.3">
      <c r="A224" s="75" t="s">
        <v>179</v>
      </c>
      <c r="B224" s="75">
        <v>9</v>
      </c>
      <c r="C224" s="70" t="s">
        <v>178</v>
      </c>
      <c r="D224" s="75">
        <v>425</v>
      </c>
      <c r="E224" s="75" t="s">
        <v>17</v>
      </c>
      <c r="F224" s="73" t="s">
        <v>1158</v>
      </c>
      <c r="G224" s="74">
        <f t="shared" ref="G224:M224" ca="1" si="167">IF(E224="E",ROUND(T224,0),ROUND(T224,3))</f>
        <v>89585</v>
      </c>
      <c r="H224" s="74">
        <f t="shared" ca="1" si="167"/>
        <v>95577</v>
      </c>
      <c r="I224" s="74">
        <f t="shared" ca="1" si="167"/>
        <v>98254</v>
      </c>
      <c r="J224" s="74">
        <f t="shared" ca="1" si="167"/>
        <v>101006</v>
      </c>
      <c r="K224" s="74">
        <f t="shared" ca="1" si="167"/>
        <v>103887</v>
      </c>
      <c r="L224" s="74">
        <f t="shared" ca="1" si="167"/>
        <v>0</v>
      </c>
      <c r="M224" s="74">
        <f t="shared" ca="1" si="167"/>
        <v>0</v>
      </c>
      <c r="N224" s="72"/>
      <c r="P224" s="187" t="str">
        <f>A224</f>
        <v>08433C</v>
      </c>
      <c r="Q224" s="191" t="s">
        <v>600</v>
      </c>
      <c r="R224" s="188" t="str">
        <f>F224</f>
        <v>Supervisor Project Coordinator</v>
      </c>
      <c r="S224" s="189" t="str">
        <f>C224</f>
        <v>36</v>
      </c>
      <c r="T224" s="186" cm="1">
        <f t="array" aca="1" ref="T224" ca="1">ROUND(IF($Q224="Y",VLOOKUP($P224, INDIRECT($Q$3),T$8,0)*INDIRECT($P$2),VLOOKUP($P224, INDIRECT($Q$3),T$8,0)),IF($E224="E",0,3))</f>
        <v>89585</v>
      </c>
      <c r="U224" s="186" cm="1">
        <f t="array" aca="1" ref="U224" ca="1">ROUND(IF($Q224="Y",VLOOKUP($P224, INDIRECT($Q$3),U$8,0)*INDIRECT($P$2),VLOOKUP($P224, INDIRECT($Q$3),U$8,0)),IF($E224="E",0,3))</f>
        <v>95577</v>
      </c>
      <c r="V224" s="186" cm="1">
        <f t="array" aca="1" ref="V224" ca="1">ROUND(IF($Q224="Y",VLOOKUP($P224, INDIRECT($Q$3),V$8,0)*INDIRECT($P$2),VLOOKUP($P224, INDIRECT($Q$3),V$8,0)),IF($E224="E",0,3))</f>
        <v>98254</v>
      </c>
      <c r="W224" s="186" cm="1">
        <f t="array" aca="1" ref="W224" ca="1">ROUND(IF($Q224="Y",VLOOKUP($P224, INDIRECT($Q$3),W$8,0)*INDIRECT($P$2),VLOOKUP($P224, INDIRECT($Q$3),W$8,0)),IF($E224="E",0,3))</f>
        <v>101006</v>
      </c>
      <c r="X224" s="186" cm="1">
        <f t="array" aca="1" ref="X224" ca="1">ROUND(IF($Q224="Y",VLOOKUP($P224, INDIRECT($Q$3),X$8,0)*INDIRECT($P$2),VLOOKUP($P224, INDIRECT($Q$3),X$8,0)),IF($E224="E",0,3))</f>
        <v>103887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>A224</f>
        <v>08433C</v>
      </c>
      <c r="AC224" s="130" t="str">
        <f>F224</f>
        <v>Supervisor Project Coordinator</v>
      </c>
      <c r="AD224" s="284" t="str">
        <f>C224</f>
        <v>36</v>
      </c>
      <c r="AE224" s="282">
        <f t="shared" ref="AE224:AK224" ca="1" si="168">IF(T224=0,"",IF($E224="E",ROUNDUP(T224/2080,3),T224))</f>
        <v>43.07</v>
      </c>
      <c r="AF224" s="282">
        <f t="shared" ca="1" si="168"/>
        <v>45.951000000000001</v>
      </c>
      <c r="AG224" s="282">
        <f t="shared" ca="1" si="168"/>
        <v>47.238</v>
      </c>
      <c r="AH224" s="282">
        <f t="shared" ca="1" si="168"/>
        <v>48.561</v>
      </c>
      <c r="AI224" s="282">
        <f t="shared" ca="1" si="168"/>
        <v>49.945999999999998</v>
      </c>
      <c r="AJ224" s="282" t="str">
        <f t="shared" ca="1" si="168"/>
        <v/>
      </c>
      <c r="AK224" s="282" t="str">
        <f t="shared" ca="1" si="168"/>
        <v/>
      </c>
    </row>
    <row r="225" spans="1:38" x14ac:dyDescent="0.3">
      <c r="A225" s="75" t="s">
        <v>230</v>
      </c>
      <c r="B225" s="75">
        <v>10</v>
      </c>
      <c r="C225" s="70" t="s">
        <v>580</v>
      </c>
      <c r="D225" s="75">
        <v>465</v>
      </c>
      <c r="E225" s="75" t="s">
        <v>17</v>
      </c>
      <c r="F225" s="73" t="s">
        <v>449</v>
      </c>
      <c r="G225" s="74">
        <f t="shared" ca="1" si="146"/>
        <v>96597</v>
      </c>
      <c r="H225" s="74">
        <f t="shared" ca="1" si="147"/>
        <v>100466</v>
      </c>
      <c r="I225" s="74">
        <f t="shared" ca="1" si="148"/>
        <v>104488</v>
      </c>
      <c r="J225" s="74">
        <f t="shared" ca="1" si="149"/>
        <v>108673</v>
      </c>
      <c r="K225" s="74">
        <f t="shared" ca="1" si="150"/>
        <v>113024</v>
      </c>
      <c r="L225" s="74">
        <f t="shared" ca="1" si="165"/>
        <v>0</v>
      </c>
      <c r="M225" s="74">
        <f t="shared" ca="1" si="166"/>
        <v>0</v>
      </c>
      <c r="N225" s="72"/>
      <c r="P225" s="187" t="str">
        <f t="shared" si="156"/>
        <v>10291C</v>
      </c>
      <c r="Q225" s="191" t="s">
        <v>600</v>
      </c>
      <c r="R225" s="188" t="str">
        <f t="shared" si="160"/>
        <v xml:space="preserve">Supervisor Space Planning  </v>
      </c>
      <c r="S225" s="189" t="str">
        <f t="shared" si="157"/>
        <v>034</v>
      </c>
      <c r="T225" s="186" cm="1">
        <f t="array" aca="1" ref="T225" ca="1">ROUND(IF($Q225="Y",VLOOKUP($P225, INDIRECT($Q$3),T$8,0)*INDIRECT($P$2),VLOOKUP($P225, INDIRECT($Q$3),T$8,0)),IF($E225="E",0,3))</f>
        <v>96597</v>
      </c>
      <c r="U225" s="186" cm="1">
        <f t="array" aca="1" ref="U225" ca="1">ROUND(IF($Q225="Y",VLOOKUP($P225, INDIRECT($Q$3),U$8,0)*INDIRECT($P$2),VLOOKUP($P225, INDIRECT($Q$3),U$8,0)),IF($E225="E",0,3))</f>
        <v>100466</v>
      </c>
      <c r="V225" s="186" cm="1">
        <f t="array" aca="1" ref="V225" ca="1">ROUND(IF($Q225="Y",VLOOKUP($P225, INDIRECT($Q$3),V$8,0)*INDIRECT($P$2),VLOOKUP($P225, INDIRECT($Q$3),V$8,0)),IF($E225="E",0,3))</f>
        <v>104488</v>
      </c>
      <c r="W225" s="186" cm="1">
        <f t="array" aca="1" ref="W225" ca="1">ROUND(IF($Q225="Y",VLOOKUP($P225, INDIRECT($Q$3),W$8,0)*INDIRECT($P$2),VLOOKUP($P225, INDIRECT($Q$3),W$8,0)),IF($E225="E",0,3))</f>
        <v>108673</v>
      </c>
      <c r="X225" s="186" cm="1">
        <f t="array" aca="1" ref="X225" ca="1">ROUND(IF($Q225="Y",VLOOKUP($P225, INDIRECT($Q$3),X$8,0)*INDIRECT($P$2),VLOOKUP($P225, INDIRECT($Q$3),X$8,0)),IF($E225="E",0,3))</f>
        <v>113024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45"/>
        <v>10291C</v>
      </c>
      <c r="AC225" s="130" t="str">
        <f t="shared" si="161"/>
        <v xml:space="preserve">Supervisor Space Planning  </v>
      </c>
      <c r="AD225" s="284" t="str">
        <f t="shared" si="162"/>
        <v>034</v>
      </c>
      <c r="AE225" s="282">
        <f t="shared" ca="1" si="151"/>
        <v>46.440999999999995</v>
      </c>
      <c r="AF225" s="282">
        <f t="shared" ca="1" si="152"/>
        <v>48.300999999999995</v>
      </c>
      <c r="AG225" s="282">
        <f t="shared" ca="1" si="153"/>
        <v>50.234999999999999</v>
      </c>
      <c r="AH225" s="282">
        <f t="shared" ca="1" si="154"/>
        <v>52.247</v>
      </c>
      <c r="AI225" s="282">
        <f t="shared" ca="1" si="155"/>
        <v>54.338999999999999</v>
      </c>
      <c r="AJ225" s="282" t="str">
        <f t="shared" ca="1" si="143"/>
        <v/>
      </c>
      <c r="AK225" s="282" t="str">
        <f t="shared" ca="1" si="144"/>
        <v/>
      </c>
    </row>
    <row r="226" spans="1:38" x14ac:dyDescent="0.3">
      <c r="A226" s="75" t="s">
        <v>233</v>
      </c>
      <c r="B226" s="75">
        <v>7</v>
      </c>
      <c r="C226" s="70" t="s">
        <v>232</v>
      </c>
      <c r="D226" s="75">
        <v>333</v>
      </c>
      <c r="E226" s="75" t="s">
        <v>17</v>
      </c>
      <c r="F226" s="73" t="s">
        <v>451</v>
      </c>
      <c r="G226" s="74">
        <f t="shared" ca="1" si="146"/>
        <v>68573</v>
      </c>
      <c r="H226" s="74">
        <f t="shared" ca="1" si="147"/>
        <v>70631</v>
      </c>
      <c r="I226" s="74">
        <f t="shared" ca="1" si="148"/>
        <v>72751</v>
      </c>
      <c r="J226" s="74">
        <f t="shared" ca="1" si="149"/>
        <v>74933</v>
      </c>
      <c r="K226" s="74">
        <f t="shared" ca="1" si="150"/>
        <v>77180</v>
      </c>
      <c r="L226" s="74">
        <f t="shared" ca="1" si="165"/>
        <v>79496</v>
      </c>
      <c r="M226" s="74">
        <f t="shared" ca="1" si="166"/>
        <v>81880</v>
      </c>
      <c r="N226" s="72"/>
      <c r="P226" s="187" t="str">
        <f t="shared" si="156"/>
        <v>10350C</v>
      </c>
      <c r="Q226" s="191" t="s">
        <v>600</v>
      </c>
      <c r="R226" s="188" t="str">
        <f t="shared" si="160"/>
        <v>Supervisor Treasury Division</v>
      </c>
      <c r="S226" s="189" t="str">
        <f t="shared" si="157"/>
        <v>17</v>
      </c>
      <c r="T226" s="186" cm="1">
        <f t="array" aca="1" ref="T226" ca="1">ROUND(IF($Q226="Y",VLOOKUP($P226, INDIRECT($Q$3),T$8,0)*INDIRECT($P$2),VLOOKUP($P226, INDIRECT($Q$3),T$8,0)),IF($E226="E",0,3))</f>
        <v>68573</v>
      </c>
      <c r="U226" s="186" cm="1">
        <f t="array" aca="1" ref="U226" ca="1">ROUND(IF($Q226="Y",VLOOKUP($P226, INDIRECT($Q$3),U$8,0)*INDIRECT($P$2),VLOOKUP($P226, INDIRECT($Q$3),U$8,0)),IF($E226="E",0,3))</f>
        <v>70631</v>
      </c>
      <c r="V226" s="186" cm="1">
        <f t="array" aca="1" ref="V226" ca="1">ROUND(IF($Q226="Y",VLOOKUP($P226, INDIRECT($Q$3),V$8,0)*INDIRECT($P$2),VLOOKUP($P226, INDIRECT($Q$3),V$8,0)),IF($E226="E",0,3))</f>
        <v>72751</v>
      </c>
      <c r="W226" s="186" cm="1">
        <f t="array" aca="1" ref="W226" ca="1">ROUND(IF($Q226="Y",VLOOKUP($P226, INDIRECT($Q$3),W$8,0)*INDIRECT($P$2),VLOOKUP($P226, INDIRECT($Q$3),W$8,0)),IF($E226="E",0,3))</f>
        <v>74933</v>
      </c>
      <c r="X226" s="186" cm="1">
        <f t="array" aca="1" ref="X226" ca="1">ROUND(IF($Q226="Y",VLOOKUP($P226, INDIRECT($Q$3),X$8,0)*INDIRECT($P$2),VLOOKUP($P226, INDIRECT($Q$3),X$8,0)),IF($E226="E",0,3))</f>
        <v>77180</v>
      </c>
      <c r="Y226" s="186" cm="1">
        <f t="array" aca="1" ref="Y226" ca="1">ROUND(IF($Q226="Y",VLOOKUP($P226, INDIRECT($Q$3),Y$8,0)*INDIRECT($P$2),VLOOKUP($P226, INDIRECT($Q$3),Y$8,0)),IF($E226="E",0,3))</f>
        <v>79496</v>
      </c>
      <c r="Z226" s="186" cm="1">
        <f t="array" aca="1" ref="Z226" ca="1">ROUND(IF($Q226="Y",VLOOKUP($P226, INDIRECT($Q$3),Z$8,0)*INDIRECT($P$2),VLOOKUP($P226, INDIRECT($Q$3),Z$8,0)),IF($E226="E",0,3))</f>
        <v>81880</v>
      </c>
      <c r="AA226" s="186"/>
      <c r="AB226" s="282" t="str">
        <f t="shared" si="145"/>
        <v>10350C</v>
      </c>
      <c r="AC226" s="130" t="str">
        <f t="shared" si="161"/>
        <v>Supervisor Treasury Division</v>
      </c>
      <c r="AD226" s="284" t="str">
        <f t="shared" si="162"/>
        <v>17</v>
      </c>
      <c r="AE226" s="282">
        <f t="shared" ca="1" si="151"/>
        <v>32.967999999999996</v>
      </c>
      <c r="AF226" s="282">
        <f t="shared" ca="1" si="152"/>
        <v>33.957999999999998</v>
      </c>
      <c r="AG226" s="282">
        <f t="shared" ca="1" si="153"/>
        <v>34.976999999999997</v>
      </c>
      <c r="AH226" s="282">
        <f t="shared" ca="1" si="154"/>
        <v>36.025999999999996</v>
      </c>
      <c r="AI226" s="282">
        <f t="shared" ca="1" si="155"/>
        <v>37.105999999999995</v>
      </c>
      <c r="AJ226" s="282">
        <f t="shared" ca="1" si="143"/>
        <v>38.22</v>
      </c>
      <c r="AK226" s="282">
        <f t="shared" ca="1" si="144"/>
        <v>39.366</v>
      </c>
    </row>
    <row r="227" spans="1:38" x14ac:dyDescent="0.3">
      <c r="A227" s="75" t="s">
        <v>59</v>
      </c>
      <c r="B227" s="75">
        <v>7</v>
      </c>
      <c r="C227" s="70" t="s">
        <v>638</v>
      </c>
      <c r="D227" s="75">
        <v>360</v>
      </c>
      <c r="E227" s="75" t="s">
        <v>21</v>
      </c>
      <c r="F227" s="73" t="s">
        <v>1035</v>
      </c>
      <c r="G227" s="74">
        <f t="shared" ca="1" si="146"/>
        <v>36.207000000000001</v>
      </c>
      <c r="H227" s="74">
        <f t="shared" ca="1" si="147"/>
        <v>37.655999999999999</v>
      </c>
      <c r="I227" s="74">
        <f t="shared" ca="1" si="148"/>
        <v>39.164000000000001</v>
      </c>
      <c r="J227" s="74">
        <f t="shared" ca="1" si="149"/>
        <v>40.732999999999997</v>
      </c>
      <c r="K227" s="74">
        <f t="shared" ca="1" si="150"/>
        <v>42.363</v>
      </c>
      <c r="L227" s="74">
        <f t="shared" ca="1" si="165"/>
        <v>0</v>
      </c>
      <c r="M227" s="74">
        <f t="shared" ca="1" si="166"/>
        <v>0</v>
      </c>
      <c r="N227" s="72"/>
      <c r="P227" s="187" t="str">
        <f t="shared" si="156"/>
        <v>09930C</v>
      </c>
      <c r="Q227" s="191" t="s">
        <v>600</v>
      </c>
      <c r="R227" s="188" t="str">
        <f t="shared" si="160"/>
        <v>Supervisor Utility Billing</v>
      </c>
      <c r="S227" s="189" t="str">
        <f t="shared" si="157"/>
        <v>070</v>
      </c>
      <c r="T227" s="186" cm="1">
        <f t="array" aca="1" ref="T227" ca="1">ROUND(IF($Q227="Y",VLOOKUP($P227, INDIRECT($Q$3),T$8,0)*INDIRECT($P$2),VLOOKUP($P227, INDIRECT($Q$3),T$8,0)),IF($E227="E",0,3))</f>
        <v>36.207000000000001</v>
      </c>
      <c r="U227" s="186" cm="1">
        <f t="array" aca="1" ref="U227" ca="1">ROUND(IF($Q227="Y",VLOOKUP($P227, INDIRECT($Q$3),U$8,0)*INDIRECT($P$2),VLOOKUP($P227, INDIRECT($Q$3),U$8,0)),IF($E227="E",0,3))</f>
        <v>37.655999999999999</v>
      </c>
      <c r="V227" s="186" cm="1">
        <f t="array" aca="1" ref="V227" ca="1">ROUND(IF($Q227="Y",VLOOKUP($P227, INDIRECT($Q$3),V$8,0)*INDIRECT($P$2),VLOOKUP($P227, INDIRECT($Q$3),V$8,0)),IF($E227="E",0,3))</f>
        <v>39.164000000000001</v>
      </c>
      <c r="W227" s="186" cm="1">
        <f t="array" aca="1" ref="W227" ca="1">ROUND(IF($Q227="Y",VLOOKUP($P227, INDIRECT($Q$3),W$8,0)*INDIRECT($P$2),VLOOKUP($P227, INDIRECT($Q$3),W$8,0)),IF($E227="E",0,3))</f>
        <v>40.732999999999997</v>
      </c>
      <c r="X227" s="186" cm="1">
        <f t="array" aca="1" ref="X227" ca="1">ROUND(IF($Q227="Y",VLOOKUP($P227, INDIRECT($Q$3),X$8,0)*INDIRECT($P$2),VLOOKUP($P227, INDIRECT($Q$3),X$8,0)),IF($E227="E",0,3))</f>
        <v>42.363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45"/>
        <v>09930C</v>
      </c>
      <c r="AC227" s="130" t="str">
        <f t="shared" si="161"/>
        <v>Supervisor Utility Billing</v>
      </c>
      <c r="AD227" s="284" t="str">
        <f t="shared" si="162"/>
        <v>070</v>
      </c>
      <c r="AE227" s="282">
        <f t="shared" ca="1" si="151"/>
        <v>36.207000000000001</v>
      </c>
      <c r="AF227" s="282">
        <f t="shared" ca="1" si="152"/>
        <v>37.655999999999999</v>
      </c>
      <c r="AG227" s="282">
        <f t="shared" ca="1" si="153"/>
        <v>39.164000000000001</v>
      </c>
      <c r="AH227" s="282">
        <f t="shared" ca="1" si="154"/>
        <v>40.732999999999997</v>
      </c>
      <c r="AI227" s="282">
        <f t="shared" ca="1" si="155"/>
        <v>42.363</v>
      </c>
      <c r="AJ227" s="282" t="str">
        <f t="shared" ca="1" si="143"/>
        <v/>
      </c>
      <c r="AK227" s="282" t="str">
        <f t="shared" ca="1" si="144"/>
        <v/>
      </c>
    </row>
    <row r="228" spans="1:38" x14ac:dyDescent="0.3">
      <c r="A228" s="75" t="s">
        <v>235</v>
      </c>
      <c r="B228" s="75">
        <v>9</v>
      </c>
      <c r="C228" s="70" t="s">
        <v>586</v>
      </c>
      <c r="D228" s="75">
        <v>413</v>
      </c>
      <c r="E228" s="75" t="s">
        <v>17</v>
      </c>
      <c r="F228" s="73" t="s">
        <v>452</v>
      </c>
      <c r="G228" s="74">
        <f t="shared" ca="1" si="146"/>
        <v>87233</v>
      </c>
      <c r="H228" s="74">
        <f t="shared" ca="1" si="147"/>
        <v>90726</v>
      </c>
      <c r="I228" s="74">
        <f t="shared" ca="1" si="148"/>
        <v>94358</v>
      </c>
      <c r="J228" s="74">
        <f t="shared" ca="1" si="149"/>
        <v>98136</v>
      </c>
      <c r="K228" s="74">
        <f t="shared" ca="1" si="150"/>
        <v>102066</v>
      </c>
      <c r="L228" s="74">
        <f t="shared" ca="1" si="165"/>
        <v>0</v>
      </c>
      <c r="M228" s="74">
        <f t="shared" ca="1" si="166"/>
        <v>0</v>
      </c>
      <c r="N228" s="72"/>
      <c r="P228" s="187" t="str">
        <f t="shared" si="156"/>
        <v>10633C</v>
      </c>
      <c r="Q228" s="191" t="s">
        <v>600</v>
      </c>
      <c r="R228" s="188" t="str">
        <f t="shared" si="160"/>
        <v>Training Development Supervisor</v>
      </c>
      <c r="S228" s="189" t="str">
        <f t="shared" si="157"/>
        <v>084</v>
      </c>
      <c r="T228" s="186" cm="1">
        <f t="array" aca="1" ref="T228" ca="1">ROUND(IF($Q228="Y",VLOOKUP($P228, INDIRECT($Q$3),T$8,0)*INDIRECT($P$2),VLOOKUP($P228, INDIRECT($Q$3),T$8,0)),IF($E228="E",0,3))</f>
        <v>87233</v>
      </c>
      <c r="U228" s="186" cm="1">
        <f t="array" aca="1" ref="U228" ca="1">ROUND(IF($Q228="Y",VLOOKUP($P228, INDIRECT($Q$3),U$8,0)*INDIRECT($P$2),VLOOKUP($P228, INDIRECT($Q$3),U$8,0)),IF($E228="E",0,3))</f>
        <v>90726</v>
      </c>
      <c r="V228" s="186" cm="1">
        <f t="array" aca="1" ref="V228" ca="1">ROUND(IF($Q228="Y",VLOOKUP($P228, INDIRECT($Q$3),V$8,0)*INDIRECT($P$2),VLOOKUP($P228, INDIRECT($Q$3),V$8,0)),IF($E228="E",0,3))</f>
        <v>94358</v>
      </c>
      <c r="W228" s="186" cm="1">
        <f t="array" aca="1" ref="W228" ca="1">ROUND(IF($Q228="Y",VLOOKUP($P228, INDIRECT($Q$3),W$8,0)*INDIRECT($P$2),VLOOKUP($P228, INDIRECT($Q$3),W$8,0)),IF($E228="E",0,3))</f>
        <v>98136</v>
      </c>
      <c r="X228" s="186" cm="1">
        <f t="array" aca="1" ref="X228" ca="1">ROUND(IF($Q228="Y",VLOOKUP($P228, INDIRECT($Q$3),X$8,0)*INDIRECT($P$2),VLOOKUP($P228, INDIRECT($Q$3),X$8,0)),IF($E228="E",0,3))</f>
        <v>102066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45"/>
        <v>10633C</v>
      </c>
      <c r="AC228" s="130" t="str">
        <f t="shared" si="161"/>
        <v>Training Development Supervisor</v>
      </c>
      <c r="AD228" s="284" t="str">
        <f t="shared" si="162"/>
        <v>084</v>
      </c>
      <c r="AE228" s="282">
        <f t="shared" ca="1" si="151"/>
        <v>41.939</v>
      </c>
      <c r="AF228" s="282">
        <f t="shared" ca="1" si="152"/>
        <v>43.619</v>
      </c>
      <c r="AG228" s="282">
        <f t="shared" ca="1" si="153"/>
        <v>45.364999999999995</v>
      </c>
      <c r="AH228" s="282">
        <f t="shared" ca="1" si="154"/>
        <v>47.180999999999997</v>
      </c>
      <c r="AI228" s="282">
        <f t="shared" ca="1" si="155"/>
        <v>49.070999999999998</v>
      </c>
      <c r="AJ228" s="282" t="str">
        <f t="shared" ca="1" si="143"/>
        <v/>
      </c>
      <c r="AK228" s="282" t="str">
        <f t="shared" ca="1" si="144"/>
        <v/>
      </c>
    </row>
    <row r="229" spans="1:38" x14ac:dyDescent="0.3">
      <c r="A229" s="75" t="s">
        <v>231</v>
      </c>
      <c r="B229" s="75">
        <v>12</v>
      </c>
      <c r="C229" s="70" t="s">
        <v>32</v>
      </c>
      <c r="D229" s="75">
        <v>573</v>
      </c>
      <c r="E229" s="75" t="s">
        <v>17</v>
      </c>
      <c r="F229" s="73" t="s">
        <v>849</v>
      </c>
      <c r="G229" s="74">
        <f t="shared" ca="1" si="146"/>
        <v>118343</v>
      </c>
      <c r="H229" s="74">
        <f t="shared" ca="1" si="147"/>
        <v>123076</v>
      </c>
      <c r="I229" s="74">
        <f t="shared" ca="1" si="148"/>
        <v>127998</v>
      </c>
      <c r="J229" s="74">
        <f t="shared" ca="1" si="149"/>
        <v>133118</v>
      </c>
      <c r="K229" s="74">
        <f t="shared" ca="1" si="150"/>
        <v>138442</v>
      </c>
      <c r="L229" s="74">
        <f t="shared" ca="1" si="165"/>
        <v>0</v>
      </c>
      <c r="M229" s="74">
        <f t="shared" ca="1" si="166"/>
        <v>0</v>
      </c>
      <c r="N229" s="72"/>
      <c r="P229" s="187" t="str">
        <f t="shared" si="156"/>
        <v>10335C</v>
      </c>
      <c r="Q229" s="191" t="s">
        <v>600</v>
      </c>
      <c r="R229" s="188" t="str">
        <f t="shared" si="160"/>
        <v>Transportation Planning Supervisor</v>
      </c>
      <c r="S229" s="189" t="str">
        <f t="shared" si="157"/>
        <v>105</v>
      </c>
      <c r="T229" s="186" cm="1">
        <f t="array" aca="1" ref="T229" ca="1">ROUND(IF($Q229="Y",VLOOKUP($P229, INDIRECT($Q$3),T$8,0)*INDIRECT($P$2),VLOOKUP($P229, INDIRECT($Q$3),T$8,0)),IF($E229="E",0,3))</f>
        <v>118343</v>
      </c>
      <c r="U229" s="186" cm="1">
        <f t="array" aca="1" ref="U229" ca="1">ROUND(IF($Q229="Y",VLOOKUP($P229, INDIRECT($Q$3),U$8,0)*INDIRECT($P$2),VLOOKUP($P229, INDIRECT($Q$3),U$8,0)),IF($E229="E",0,3))</f>
        <v>123076</v>
      </c>
      <c r="V229" s="186" cm="1">
        <f t="array" aca="1" ref="V229" ca="1">ROUND(IF($Q229="Y",VLOOKUP($P229, INDIRECT($Q$3),V$8,0)*INDIRECT($P$2),VLOOKUP($P229, INDIRECT($Q$3),V$8,0)),IF($E229="E",0,3))</f>
        <v>127998</v>
      </c>
      <c r="W229" s="186" cm="1">
        <f t="array" aca="1" ref="W229" ca="1">ROUND(IF($Q229="Y",VLOOKUP($P229, INDIRECT($Q$3),W$8,0)*INDIRECT($P$2),VLOOKUP($P229, INDIRECT($Q$3),W$8,0)),IF($E229="E",0,3))</f>
        <v>133118</v>
      </c>
      <c r="X229" s="186" cm="1">
        <f t="array" aca="1" ref="X229" ca="1">ROUND(IF($Q229="Y",VLOOKUP($P229, INDIRECT($Q$3),X$8,0)*INDIRECT($P$2),VLOOKUP($P229, INDIRECT($Q$3),X$8,0)),IF($E229="E",0,3))</f>
        <v>138442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45"/>
        <v>10335C</v>
      </c>
      <c r="AC229" s="130" t="str">
        <f t="shared" si="161"/>
        <v>Transportation Planning Supervisor</v>
      </c>
      <c r="AD229" s="284" t="str">
        <f t="shared" si="162"/>
        <v>105</v>
      </c>
      <c r="AE229" s="282">
        <f t="shared" ca="1" si="151"/>
        <v>56.896000000000001</v>
      </c>
      <c r="AF229" s="282">
        <f t="shared" ca="1" si="152"/>
        <v>59.171999999999997</v>
      </c>
      <c r="AG229" s="282">
        <f t="shared" ca="1" si="153"/>
        <v>61.537999999999997</v>
      </c>
      <c r="AH229" s="282">
        <f t="shared" ca="1" si="154"/>
        <v>64</v>
      </c>
      <c r="AI229" s="282">
        <f t="shared" ca="1" si="155"/>
        <v>66.559000000000012</v>
      </c>
      <c r="AJ229" s="282" t="str">
        <f t="shared" ca="1" si="143"/>
        <v/>
      </c>
      <c r="AK229" s="282" t="str">
        <f t="shared" ca="1" si="144"/>
        <v/>
      </c>
    </row>
    <row r="230" spans="1:38" x14ac:dyDescent="0.3">
      <c r="A230" s="75" t="s">
        <v>237</v>
      </c>
      <c r="B230" s="75">
        <v>5</v>
      </c>
      <c r="C230" s="70" t="s">
        <v>236</v>
      </c>
      <c r="D230" s="75">
        <v>140</v>
      </c>
      <c r="E230" s="75" t="s">
        <v>21</v>
      </c>
      <c r="F230" s="73" t="s">
        <v>238</v>
      </c>
      <c r="G230" s="74">
        <f t="shared" ca="1" si="146"/>
        <v>31.617000000000001</v>
      </c>
      <c r="H230" s="74">
        <f t="shared" ca="1" si="147"/>
        <v>0</v>
      </c>
      <c r="I230" s="74">
        <f t="shared" ca="1" si="148"/>
        <v>0</v>
      </c>
      <c r="J230" s="74">
        <f t="shared" ca="1" si="149"/>
        <v>0</v>
      </c>
      <c r="K230" s="74">
        <f t="shared" ca="1" si="150"/>
        <v>0</v>
      </c>
      <c r="L230" s="74">
        <f t="shared" ca="1" si="165"/>
        <v>0</v>
      </c>
      <c r="M230" s="74">
        <f t="shared" ca="1" si="166"/>
        <v>0</v>
      </c>
      <c r="N230" s="72"/>
      <c r="P230" s="187" t="str">
        <f t="shared" si="156"/>
        <v>52923C</v>
      </c>
      <c r="Q230" s="191" t="s">
        <v>600</v>
      </c>
      <c r="R230" s="188" t="str">
        <f t="shared" si="160"/>
        <v>Truck Operator</v>
      </c>
      <c r="S230" s="189" t="str">
        <f t="shared" si="157"/>
        <v>107</v>
      </c>
      <c r="T230" s="186" cm="1">
        <f t="array" aca="1" ref="T230" ca="1">ROUND(IF($Q230="Y",VLOOKUP($P230, INDIRECT($Q$3),T$8,0)*INDIRECT($P$2),VLOOKUP($P230, INDIRECT($Q$3),T$8,0)),IF($E230="E",0,3))</f>
        <v>31.617000000000001</v>
      </c>
      <c r="U230" s="186" cm="1">
        <f t="array" aca="1" ref="U230" ca="1">ROUND(IF($Q230="Y",VLOOKUP($P230, INDIRECT($Q$3),U$8,0)*INDIRECT($P$2),VLOOKUP($P230, INDIRECT($Q$3),U$8,0)),IF($E230="E",0,3))</f>
        <v>0</v>
      </c>
      <c r="V230" s="186" cm="1">
        <f t="array" aca="1" ref="V230" ca="1">ROUND(IF($Q230="Y",VLOOKUP($P230, INDIRECT($Q$3),V$8,0)*INDIRECT($P$2),VLOOKUP($P230, INDIRECT($Q$3),V$8,0)),IF($E230="E",0,3))</f>
        <v>0</v>
      </c>
      <c r="W230" s="186" cm="1">
        <f t="array" aca="1" ref="W230" ca="1">ROUND(IF($Q230="Y",VLOOKUP($P230, INDIRECT($Q$3),W$8,0)*INDIRECT($P$2),VLOOKUP($P230, INDIRECT($Q$3),W$8,0)),IF($E230="E",0,3))</f>
        <v>0</v>
      </c>
      <c r="X230" s="186" cm="1">
        <f t="array" aca="1" ref="X230" ca="1">ROUND(IF($Q230="Y",VLOOKUP($P230, INDIRECT($Q$3),X$8,0)*INDIRECT($P$2),VLOOKUP($P230, INDIRECT($Q$3),X$8,0)),IF($E230="E",0,3))</f>
        <v>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45"/>
        <v>52923C</v>
      </c>
      <c r="AC230" s="130" t="str">
        <f t="shared" si="161"/>
        <v>Truck Operator</v>
      </c>
      <c r="AD230" s="284" t="str">
        <f t="shared" si="162"/>
        <v>107</v>
      </c>
      <c r="AE230" s="282">
        <f t="shared" ca="1" si="151"/>
        <v>31.617000000000001</v>
      </c>
      <c r="AF230" s="282" t="str">
        <f t="shared" ca="1" si="152"/>
        <v/>
      </c>
      <c r="AG230" s="282" t="str">
        <f t="shared" ca="1" si="153"/>
        <v/>
      </c>
      <c r="AH230" s="282" t="str">
        <f t="shared" ca="1" si="154"/>
        <v/>
      </c>
      <c r="AI230" s="282" t="str">
        <f t="shared" ca="1" si="155"/>
        <v/>
      </c>
      <c r="AJ230" s="282" t="str">
        <f t="shared" ca="1" si="143"/>
        <v/>
      </c>
      <c r="AK230" s="282" t="str">
        <f t="shared" ca="1" si="144"/>
        <v/>
      </c>
    </row>
    <row r="231" spans="1:38" x14ac:dyDescent="0.3">
      <c r="A231" s="75" t="s">
        <v>239</v>
      </c>
      <c r="B231" s="75">
        <v>11</v>
      </c>
      <c r="C231" s="70" t="s">
        <v>65</v>
      </c>
      <c r="D231" s="75">
        <v>518</v>
      </c>
      <c r="E231" s="75" t="s">
        <v>17</v>
      </c>
      <c r="F231" s="73" t="s">
        <v>453</v>
      </c>
      <c r="G231" s="74">
        <f t="shared" ca="1" si="146"/>
        <v>95950</v>
      </c>
      <c r="H231" s="74">
        <f t="shared" ca="1" si="147"/>
        <v>101002</v>
      </c>
      <c r="I231" s="74">
        <f t="shared" ca="1" si="148"/>
        <v>106315</v>
      </c>
      <c r="J231" s="74">
        <f t="shared" ca="1" si="149"/>
        <v>113545</v>
      </c>
      <c r="K231" s="74">
        <f t="shared" ca="1" si="150"/>
        <v>116726</v>
      </c>
      <c r="L231" s="74">
        <f t="shared" ca="1" si="165"/>
        <v>119996</v>
      </c>
      <c r="M231" s="74">
        <f t="shared" ca="1" si="166"/>
        <v>123415</v>
      </c>
      <c r="N231" s="72"/>
      <c r="P231" s="187" t="str">
        <f t="shared" si="156"/>
        <v>10857C</v>
      </c>
      <c r="Q231" s="191" t="s">
        <v>600</v>
      </c>
      <c r="R231" s="188" t="str">
        <f t="shared" si="160"/>
        <v>Water Business Enterprise System Manager</v>
      </c>
      <c r="S231" s="189" t="str">
        <f t="shared" si="157"/>
        <v>41C</v>
      </c>
      <c r="T231" s="186" cm="1">
        <f t="array" aca="1" ref="T231" ca="1">ROUND(IF($Q231="Y",VLOOKUP($P231, INDIRECT($Q$3),T$8,0)*INDIRECT($P$2),VLOOKUP($P231, INDIRECT($Q$3),T$8,0)),IF($E231="E",0,3))</f>
        <v>95950</v>
      </c>
      <c r="U231" s="186" cm="1">
        <f t="array" aca="1" ref="U231" ca="1">ROUND(IF($Q231="Y",VLOOKUP($P231, INDIRECT($Q$3),U$8,0)*INDIRECT($P$2),VLOOKUP($P231, INDIRECT($Q$3),U$8,0)),IF($E231="E",0,3))</f>
        <v>101002</v>
      </c>
      <c r="V231" s="186" cm="1">
        <f t="array" aca="1" ref="V231" ca="1">ROUND(IF($Q231="Y",VLOOKUP($P231, INDIRECT($Q$3),V$8,0)*INDIRECT($P$2),VLOOKUP($P231, INDIRECT($Q$3),V$8,0)),IF($E231="E",0,3))</f>
        <v>106315</v>
      </c>
      <c r="W231" s="186" cm="1">
        <f t="array" aca="1" ref="W231" ca="1">ROUND(IF($Q231="Y",VLOOKUP($P231, INDIRECT($Q$3),W$8,0)*INDIRECT($P$2),VLOOKUP($P231, INDIRECT($Q$3),W$8,0)),IF($E231="E",0,3))</f>
        <v>113545</v>
      </c>
      <c r="X231" s="186" cm="1">
        <f t="array" aca="1" ref="X231" ca="1">ROUND(IF($Q231="Y",VLOOKUP($P231, INDIRECT($Q$3),X$8,0)*INDIRECT($P$2),VLOOKUP($P231, INDIRECT($Q$3),X$8,0)),IF($E231="E",0,3))</f>
        <v>116726</v>
      </c>
      <c r="Y231" s="186" cm="1">
        <f t="array" aca="1" ref="Y231" ca="1">ROUND(IF($Q231="Y",VLOOKUP($P231, INDIRECT($Q$3),Y$8,0)*INDIRECT($P$2),VLOOKUP($P231, INDIRECT($Q$3),Y$8,0)),IF($E231="E",0,3))</f>
        <v>119996</v>
      </c>
      <c r="Z231" s="186" cm="1">
        <f t="array" aca="1" ref="Z231" ca="1">ROUND(IF($Q231="Y",VLOOKUP($P231, INDIRECT($Q$3),Z$8,0)*INDIRECT($P$2),VLOOKUP($P231, INDIRECT($Q$3),Z$8,0)),IF($E231="E",0,3))</f>
        <v>123415</v>
      </c>
      <c r="AA231" s="186"/>
      <c r="AB231" s="282" t="str">
        <f t="shared" si="145"/>
        <v>10857C</v>
      </c>
      <c r="AC231" s="130" t="str">
        <f t="shared" si="161"/>
        <v>Water Business Enterprise System Manager</v>
      </c>
      <c r="AD231" s="284" t="str">
        <f t="shared" si="162"/>
        <v>41C</v>
      </c>
      <c r="AE231" s="282">
        <f t="shared" ca="1" si="151"/>
        <v>46.129999999999995</v>
      </c>
      <c r="AF231" s="282">
        <f t="shared" ca="1" si="152"/>
        <v>48.558999999999997</v>
      </c>
      <c r="AG231" s="282">
        <f t="shared" ca="1" si="153"/>
        <v>51.113</v>
      </c>
      <c r="AH231" s="282">
        <f t="shared" ca="1" si="154"/>
        <v>54.588999999999999</v>
      </c>
      <c r="AI231" s="282">
        <f t="shared" ca="1" si="155"/>
        <v>56.119</v>
      </c>
      <c r="AJ231" s="282">
        <f t="shared" ca="1" si="143"/>
        <v>57.690999999999995</v>
      </c>
      <c r="AK231" s="282">
        <f t="shared" ca="1" si="144"/>
        <v>59.335000000000001</v>
      </c>
    </row>
    <row r="232" spans="1:38" x14ac:dyDescent="0.3">
      <c r="A232" s="75" t="s">
        <v>138</v>
      </c>
      <c r="B232" s="75">
        <v>12</v>
      </c>
      <c r="C232" s="70" t="s">
        <v>574</v>
      </c>
      <c r="D232" s="75">
        <v>545</v>
      </c>
      <c r="E232" s="75" t="s">
        <v>17</v>
      </c>
      <c r="F232" s="73" t="s">
        <v>872</v>
      </c>
      <c r="G232" s="74">
        <f t="shared" ca="1" si="146"/>
        <v>114665</v>
      </c>
      <c r="H232" s="74">
        <f t="shared" ca="1" si="147"/>
        <v>119256</v>
      </c>
      <c r="I232" s="74">
        <f t="shared" ca="1" si="148"/>
        <v>124030</v>
      </c>
      <c r="J232" s="74">
        <f t="shared" ca="1" si="149"/>
        <v>128996</v>
      </c>
      <c r="K232" s="74">
        <f t="shared" ca="1" si="150"/>
        <v>134163</v>
      </c>
      <c r="L232" s="74">
        <f t="shared" ca="1" si="165"/>
        <v>0</v>
      </c>
      <c r="M232" s="74">
        <f t="shared" ca="1" si="166"/>
        <v>0</v>
      </c>
      <c r="N232" s="72"/>
      <c r="P232" s="187" t="str">
        <f t="shared" si="156"/>
        <v>06835C</v>
      </c>
      <c r="Q232" s="191" t="s">
        <v>600</v>
      </c>
      <c r="R232" s="188" t="str">
        <f t="shared" si="160"/>
        <v>Workforce Development Manager</v>
      </c>
      <c r="S232" s="189" t="str">
        <f t="shared" si="157"/>
        <v>044</v>
      </c>
      <c r="T232" s="186" cm="1">
        <f t="array" aca="1" ref="T232" ca="1">ROUND(IF($Q232="Y",VLOOKUP($P232, INDIRECT($Q$3),T$8,0)*INDIRECT($P$2),VLOOKUP($P232, INDIRECT($Q$3),T$8,0)),IF($E232="E",0,3))</f>
        <v>114665</v>
      </c>
      <c r="U232" s="186" cm="1">
        <f t="array" aca="1" ref="U232" ca="1">ROUND(IF($Q232="Y",VLOOKUP($P232, INDIRECT($Q$3),U$8,0)*INDIRECT($P$2),VLOOKUP($P232, INDIRECT($Q$3),U$8,0)),IF($E232="E",0,3))</f>
        <v>119256</v>
      </c>
      <c r="V232" s="186" cm="1">
        <f t="array" aca="1" ref="V232" ca="1">ROUND(IF($Q232="Y",VLOOKUP($P232, INDIRECT($Q$3),V$8,0)*INDIRECT($P$2),VLOOKUP($P232, INDIRECT($Q$3),V$8,0)),IF($E232="E",0,3))</f>
        <v>124030</v>
      </c>
      <c r="W232" s="186" cm="1">
        <f t="array" aca="1" ref="W232" ca="1">ROUND(IF($Q232="Y",VLOOKUP($P232, INDIRECT($Q$3),W$8,0)*INDIRECT($P$2),VLOOKUP($P232, INDIRECT($Q$3),W$8,0)),IF($E232="E",0,3))</f>
        <v>128996</v>
      </c>
      <c r="X232" s="186" cm="1">
        <f t="array" aca="1" ref="X232" ca="1">ROUND(IF($Q232="Y",VLOOKUP($P232, INDIRECT($Q$3),X$8,0)*INDIRECT($P$2),VLOOKUP($P232, INDIRECT($Q$3),X$8,0)),IF($E232="E",0,3))</f>
        <v>134163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45"/>
        <v>06835C</v>
      </c>
      <c r="AC232" s="130" t="str">
        <f t="shared" si="161"/>
        <v>Workforce Development Manager</v>
      </c>
      <c r="AD232" s="284" t="str">
        <f t="shared" si="162"/>
        <v>044</v>
      </c>
      <c r="AE232" s="282">
        <f t="shared" ca="1" si="151"/>
        <v>55.128</v>
      </c>
      <c r="AF232" s="282">
        <f t="shared" ca="1" si="152"/>
        <v>57.335000000000001</v>
      </c>
      <c r="AG232" s="282">
        <f t="shared" ca="1" si="153"/>
        <v>59.629999999999995</v>
      </c>
      <c r="AH232" s="282">
        <f t="shared" ca="1" si="154"/>
        <v>62.018000000000001</v>
      </c>
      <c r="AI232" s="282">
        <f t="shared" ca="1" si="155"/>
        <v>64.50200000000001</v>
      </c>
      <c r="AJ232" s="282" t="str">
        <f t="shared" ca="1" si="143"/>
        <v/>
      </c>
      <c r="AK232" s="282" t="str">
        <f t="shared" ca="1" si="144"/>
        <v/>
      </c>
    </row>
    <row r="233" spans="1:38" x14ac:dyDescent="0.3">
      <c r="G233" s="231"/>
      <c r="H233" s="231"/>
      <c r="I233" s="231"/>
      <c r="J233" s="231"/>
      <c r="K233" s="231"/>
      <c r="L233" s="72"/>
      <c r="M233" s="72"/>
      <c r="N233" s="72"/>
      <c r="P233" s="187"/>
      <c r="R233" s="188"/>
      <c r="S233" s="189"/>
      <c r="AA233" s="186"/>
    </row>
    <row r="234" spans="1:38" x14ac:dyDescent="0.3">
      <c r="A234" s="76" t="s">
        <v>754</v>
      </c>
      <c r="B234" s="76"/>
      <c r="D234" s="71"/>
      <c r="E234" s="71"/>
      <c r="F234" s="233"/>
      <c r="G234" s="375"/>
      <c r="H234" s="232"/>
      <c r="I234" s="232"/>
      <c r="J234" s="232"/>
      <c r="K234" s="232"/>
      <c r="L234" s="69"/>
      <c r="M234" s="72"/>
      <c r="N234" s="234"/>
      <c r="P234" s="187"/>
      <c r="R234" s="188"/>
      <c r="S234" s="189"/>
      <c r="AA234" s="186"/>
    </row>
    <row r="235" spans="1:38" x14ac:dyDescent="0.3">
      <c r="A235" s="76" t="s">
        <v>485</v>
      </c>
      <c r="B235" s="76"/>
      <c r="D235" s="71"/>
      <c r="E235" s="71"/>
      <c r="F235" s="224"/>
      <c r="G235" s="374"/>
      <c r="H235" s="242"/>
      <c r="I235" s="242"/>
      <c r="J235" s="242"/>
      <c r="K235" s="242"/>
      <c r="L235" s="234"/>
      <c r="M235" s="234"/>
      <c r="N235" s="234"/>
      <c r="P235" s="188"/>
      <c r="Q235" s="187"/>
      <c r="AA235" s="186"/>
    </row>
    <row r="236" spans="1:38" x14ac:dyDescent="0.3">
      <c r="A236" s="61">
        <f ca="1">T237</f>
        <v>512.45399999999995</v>
      </c>
      <c r="B236" s="79" t="s">
        <v>240</v>
      </c>
      <c r="D236" s="71"/>
      <c r="E236" s="71"/>
      <c r="F236" s="224"/>
      <c r="G236" s="234"/>
      <c r="H236" s="234"/>
      <c r="I236" s="234"/>
      <c r="J236" s="234"/>
      <c r="K236" s="234"/>
      <c r="L236" s="234"/>
      <c r="M236" s="234"/>
      <c r="N236" s="234"/>
      <c r="P236" s="193"/>
      <c r="Q236" s="289" t="s">
        <v>792</v>
      </c>
      <c r="R236" s="177"/>
      <c r="T236" s="289" t="str">
        <f>Q236</f>
        <v>Longevity - Exempt</v>
      </c>
      <c r="AA236" s="186"/>
      <c r="AB236" s="310" t="str">
        <f>Q236</f>
        <v>Longevity - Exempt</v>
      </c>
      <c r="AE236" s="304" t="str">
        <f>T236</f>
        <v>Longevity - Exempt</v>
      </c>
      <c r="AF236" s="125"/>
      <c r="AG236" s="125"/>
    </row>
    <row r="237" spans="1:38" x14ac:dyDescent="0.3">
      <c r="A237" s="61">
        <f ca="1">T238</f>
        <v>988.476</v>
      </c>
      <c r="B237" s="79" t="s">
        <v>241</v>
      </c>
      <c r="C237" s="236"/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718</v>
      </c>
      <c r="Q237" s="192" t="s">
        <v>600</v>
      </c>
      <c r="R237" s="177"/>
      <c r="T237" s="186" cm="1">
        <f t="array" aca="1" ref="T237" ca="1">ROUND(IF($Q237="Y",VLOOKUP($P237, INDIRECT($Q$3),T$8,0)*INDIRECT($P$2),VLOOKUP($P237, INDIRECT($Q$3),T$8,0)),IF($E237="E",0,3))</f>
        <v>512.45399999999995</v>
      </c>
      <c r="AA237" s="186"/>
      <c r="AB237" s="286" t="str">
        <f>P237</f>
        <v>Ex10</v>
      </c>
      <c r="AE237" s="282">
        <f ca="1">AE243</f>
        <v>0.246</v>
      </c>
    </row>
    <row r="238" spans="1:38" s="72" customFormat="1" x14ac:dyDescent="0.3">
      <c r="A238" s="61">
        <f ca="1">T239</f>
        <v>1192.4860000000001</v>
      </c>
      <c r="B238" s="79" t="s">
        <v>242</v>
      </c>
      <c r="C238" s="236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719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988.476</v>
      </c>
      <c r="U238" s="179"/>
      <c r="V238" s="179"/>
      <c r="W238" s="179"/>
      <c r="X238" s="179"/>
      <c r="Y238" s="179"/>
      <c r="Z238" s="179"/>
      <c r="AA238" s="179"/>
      <c r="AB238" s="286" t="str">
        <f>P238</f>
        <v>Ex15</v>
      </c>
      <c r="AC238" s="285"/>
      <c r="AD238" s="285"/>
      <c r="AE238" s="282">
        <f ca="1">AE244</f>
        <v>0.47499999999999998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61">
        <f ca="1">T240</f>
        <v>1566.5039999999999</v>
      </c>
      <c r="B239" s="79" t="s">
        <v>243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720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1192.4860000000001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Ex20</v>
      </c>
      <c r="AC239" s="285"/>
      <c r="AD239" s="285"/>
      <c r="AE239" s="282">
        <f ca="1">AE245</f>
        <v>0.57399999999999995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57"/>
      <c r="B240" s="57"/>
      <c r="C240" s="236">
        <v>0</v>
      </c>
      <c r="F240" s="224"/>
      <c r="G240" s="69"/>
      <c r="H240" s="69"/>
      <c r="I240" s="69"/>
      <c r="J240" s="69"/>
      <c r="K240" s="69"/>
      <c r="M240" s="234"/>
      <c r="N240" s="234"/>
      <c r="P240" s="192" t="s">
        <v>721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1566.5039999999999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Ex25</v>
      </c>
      <c r="AC240" s="285"/>
      <c r="AD240" s="285"/>
      <c r="AE240" s="282">
        <f ca="1">AE246</f>
        <v>0.753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76" t="s">
        <v>244</v>
      </c>
      <c r="B241" s="76"/>
      <c r="C241" s="236"/>
      <c r="F241" s="224"/>
      <c r="G241" s="69"/>
      <c r="H241" s="69"/>
      <c r="I241" s="69"/>
      <c r="J241" s="69"/>
      <c r="K241" s="69"/>
      <c r="M241" s="234"/>
      <c r="N241" s="234"/>
      <c r="P241" s="193"/>
      <c r="Q241" s="192"/>
      <c r="R241" s="177"/>
      <c r="S241" s="186"/>
      <c r="T241" s="175"/>
      <c r="U241" s="175"/>
      <c r="V241" s="175"/>
      <c r="W241" s="175"/>
      <c r="X241" s="175"/>
      <c r="Y241" s="175"/>
      <c r="Z241" s="175"/>
      <c r="AA241" s="175"/>
      <c r="AB241" s="286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0.246</v>
      </c>
      <c r="B242" s="79" t="s">
        <v>245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289" t="s">
        <v>793</v>
      </c>
      <c r="R242" s="177"/>
      <c r="S242" s="186"/>
      <c r="T242" s="289" t="str">
        <f>Q242</f>
        <v>Longevity - NonExempt</v>
      </c>
      <c r="U242" s="175"/>
      <c r="V242" s="175"/>
      <c r="W242" s="175"/>
      <c r="X242" s="175"/>
      <c r="Y242" s="175"/>
      <c r="Z242" s="175"/>
      <c r="AA242" s="175"/>
      <c r="AB242" s="310" t="str">
        <f>Q242</f>
        <v>Longevity - NonExempt</v>
      </c>
      <c r="AC242" s="285"/>
      <c r="AD242" s="285"/>
      <c r="AE242" s="305" t="str">
        <f>T242</f>
        <v>Longevity - NonExempt</v>
      </c>
      <c r="AF242" s="131"/>
      <c r="AG242" s="131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0.47499999999999998</v>
      </c>
      <c r="B243" s="79" t="s">
        <v>246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722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0.246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NEx10</v>
      </c>
      <c r="AC243" s="285"/>
      <c r="AD243" s="285"/>
      <c r="AE243" s="282">
        <f ca="1">ROUNDUP(T243,3)</f>
        <v>0.246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95">
        <f ca="1">T245</f>
        <v>0.57399999999999995</v>
      </c>
      <c r="B244" s="79" t="s">
        <v>247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723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0.47499999999999998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NEx15</v>
      </c>
      <c r="AC244" s="285"/>
      <c r="AD244" s="285"/>
      <c r="AE244" s="282">
        <f ca="1">ROUNDUP(T244,3)</f>
        <v>0.47499999999999998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95">
        <f ca="1">T246</f>
        <v>0.753</v>
      </c>
      <c r="B245" s="79" t="s">
        <v>248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724</v>
      </c>
      <c r="Q245" s="192" t="s">
        <v>600</v>
      </c>
      <c r="R245" s="177"/>
      <c r="S245" s="186"/>
      <c r="T245" s="186" cm="1">
        <f t="array" aca="1" ref="T245" ca="1">ROUND(IF($Q245="Y",VLOOKUP($P245, INDIRECT($Q$3),T$8,0)*INDIRECT($P$2),VLOOKUP($P245, INDIRECT($Q$3),T$8,0)),IF($E245="E",0,3))</f>
        <v>0.57399999999999995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NEx20</v>
      </c>
      <c r="AC245" s="285"/>
      <c r="AD245" s="285"/>
      <c r="AE245" s="282">
        <f ca="1">ROUNDUP(T245,3)</f>
        <v>0.57399999999999995</v>
      </c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223"/>
      <c r="B246" s="223"/>
      <c r="C246" s="236">
        <v>0.47599999999999998</v>
      </c>
      <c r="F246" s="224"/>
      <c r="G246" s="69"/>
      <c r="H246" s="69"/>
      <c r="I246" s="69"/>
      <c r="J246" s="69"/>
      <c r="K246" s="69"/>
      <c r="L246" s="69"/>
      <c r="P246" s="192" t="s">
        <v>725</v>
      </c>
      <c r="Q246" s="192" t="s">
        <v>600</v>
      </c>
      <c r="R246" s="177"/>
      <c r="S246" s="186"/>
      <c r="T246" s="186" cm="1">
        <f t="array" aca="1" ref="T246" ca="1">ROUND(IF($Q246="Y",VLOOKUP($P246, INDIRECT($Q$3),T$8,0)*INDIRECT($P$2),VLOOKUP($P246, INDIRECT($Q$3),T$8,0)),IF($E246="E",0,3))</f>
        <v>0.753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NEx25</v>
      </c>
      <c r="AC246" s="285"/>
      <c r="AD246" s="285"/>
      <c r="AE246" s="282">
        <f ca="1">ROUNDUP(T246,3)</f>
        <v>0.753</v>
      </c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76" t="s">
        <v>737</v>
      </c>
      <c r="B247" s="76"/>
      <c r="C247" s="69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286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x14ac:dyDescent="0.3">
      <c r="A248" s="81" t="s">
        <v>739</v>
      </c>
      <c r="B248" s="81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</row>
    <row r="249" spans="1:38" s="72" customFormat="1" x14ac:dyDescent="0.3">
      <c r="A249" s="57"/>
      <c r="B249" s="57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740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741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72" customFormat="1" x14ac:dyDescent="0.3">
      <c r="A253" s="81" t="s">
        <v>742</v>
      </c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3">
      <c r="A254" s="81"/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294" customFormat="1" x14ac:dyDescent="0.3">
      <c r="A255" s="54" t="s">
        <v>738</v>
      </c>
      <c r="B255" s="54"/>
      <c r="F255" s="295"/>
      <c r="G255" s="296"/>
      <c r="H255" s="296"/>
      <c r="I255" s="296"/>
      <c r="J255" s="296"/>
      <c r="K255" s="296"/>
      <c r="L255" s="296"/>
      <c r="M255" s="296"/>
      <c r="N255" s="296"/>
      <c r="P255" s="297"/>
      <c r="Q255" s="291"/>
      <c r="R255" s="298"/>
      <c r="S255" s="291"/>
      <c r="T255" s="291"/>
      <c r="U255" s="291"/>
      <c r="V255" s="291"/>
      <c r="W255" s="291"/>
      <c r="X255" s="291"/>
      <c r="Y255" s="291"/>
      <c r="Z255" s="291"/>
      <c r="AA255" s="291"/>
      <c r="AB255" s="311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</row>
    <row r="256" spans="1:38" s="294" customFormat="1" x14ac:dyDescent="0.3">
      <c r="A256" s="55" t="s">
        <v>503</v>
      </c>
      <c r="B256" s="55"/>
      <c r="F256" s="295"/>
      <c r="G256" s="296"/>
      <c r="H256" s="296"/>
      <c r="I256" s="296"/>
      <c r="J256" s="296"/>
      <c r="K256" s="296"/>
      <c r="L256" s="296"/>
      <c r="M256" s="296"/>
      <c r="N256" s="296"/>
      <c r="P256" s="249"/>
      <c r="Q256" s="291"/>
      <c r="R256" s="249"/>
      <c r="S256" s="300"/>
      <c r="T256" s="292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</row>
    <row r="257" spans="1:38" s="294" customFormat="1" x14ac:dyDescent="0.3">
      <c r="A257" s="213" t="str">
        <f>TEXT(T257,"$0.000")&amp;" per day when assigned and used."</f>
        <v>$10.430 per day when assigned and used.</v>
      </c>
      <c r="B257" s="213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 t="s">
        <v>622</v>
      </c>
      <c r="Q257" s="291" t="s">
        <v>600</v>
      </c>
      <c r="R257" s="249" t="s">
        <v>623</v>
      </c>
      <c r="S257" s="300"/>
      <c r="T257" s="186">
        <v>10.43</v>
      </c>
      <c r="U257" s="297" t="s">
        <v>993</v>
      </c>
      <c r="V257" s="291"/>
      <c r="W257" s="291"/>
      <c r="X257" s="291"/>
      <c r="Y257" s="291"/>
      <c r="Z257" s="291"/>
      <c r="AA257" s="291"/>
      <c r="AB257" s="311" t="str">
        <f>P257</f>
        <v>CNRBIL</v>
      </c>
      <c r="AC257" s="299" t="str">
        <f>R257</f>
        <v>Bi-lingual Premium Pay</v>
      </c>
      <c r="AD257" s="299"/>
      <c r="AE257" s="282">
        <f>ROUND(T257,3)</f>
        <v>10.43</v>
      </c>
      <c r="AF257" s="299"/>
      <c r="AG257" s="299"/>
      <c r="AH257" s="299"/>
      <c r="AI257" s="299"/>
      <c r="AJ257" s="299"/>
      <c r="AK257" s="299"/>
      <c r="AL257" s="299"/>
    </row>
    <row r="258" spans="1:38" x14ac:dyDescent="0.3">
      <c r="A258" s="223"/>
      <c r="B258" s="223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297"/>
      <c r="Q258" s="291"/>
      <c r="R258" s="298"/>
      <c r="S258" s="291"/>
      <c r="T258" s="291"/>
      <c r="U258" s="179"/>
      <c r="V258" s="179"/>
      <c r="W258" s="179"/>
      <c r="X258" s="179"/>
      <c r="Y258" s="179"/>
      <c r="Z258" s="179"/>
      <c r="AA258" s="179"/>
      <c r="AB258" s="133"/>
    </row>
    <row r="259" spans="1:38" s="69" customFormat="1" x14ac:dyDescent="0.3">
      <c r="A259" s="76" t="s">
        <v>736</v>
      </c>
      <c r="B259" s="76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743</v>
      </c>
      <c r="B260" s="81"/>
      <c r="F260" s="224"/>
      <c r="M260" s="72"/>
      <c r="N260" s="72"/>
      <c r="P260" s="179"/>
      <c r="Q260" s="175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"Employees who are scheduled to work a full shift which begins between the 12:00 noon and 1:29 p.m. shall be paid an additional "&amp;TEXT(T261,"$0.000")&amp;" cents per hour"</f>
        <v>Employees who are scheduled to work a full shift which begins between the 12:00 noon and 1:29 p.m. shall be paid an additional $0.493 cents per hour</v>
      </c>
      <c r="B261" s="63"/>
      <c r="F261" s="224"/>
      <c r="M261" s="72"/>
      <c r="N261" s="72"/>
      <c r="P261" s="249" t="s">
        <v>611</v>
      </c>
      <c r="Q261" s="175" t="s">
        <v>600</v>
      </c>
      <c r="R261" s="249" t="s">
        <v>612</v>
      </c>
      <c r="S261" s="250"/>
      <c r="T261" s="186" cm="1">
        <f t="array" aca="1" ref="T261" ca="1">ROUND(IF($Q261="Y",VLOOKUP($P261, INDIRECT($Q$3),T$8,0)*INDIRECT($P$2),VLOOKUP($P261, INDIRECT($Q$3),T$8,0)),IF($E261="E",0,3))</f>
        <v>0.49299999999999999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CNREVE</v>
      </c>
      <c r="AC261" s="299" t="str">
        <f>R261</f>
        <v>TL-Evening Shift Premium-CNR</v>
      </c>
      <c r="AD261" s="299"/>
      <c r="AE261" s="282">
        <f ca="1">ROUND(T261,3)</f>
        <v>0.49299999999999999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255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"adjacent to such a shift, the "&amp;(TEXT(T261,"$0.000")&amp;" differential shall also be applied to those overtime hours.")</f>
        <v>adjacent to such a shift, the $0.493 differential shall also be applied to those overtime hours.</v>
      </c>
      <c r="B263" s="214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/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4" t="str">
        <f ca="1">"Employees who are scheduled to work a full shift which begins between the 1:30 p.m. and 1:59 a.m. shall be paid an additional "&amp;TEXT(T265,"$0.000")&amp;" per hour"</f>
        <v>Employees who are scheduled to work a full shift which begins between the 1:30 p.m. and 1:59 a.m. shall be paid an additional $1.168 per hour</v>
      </c>
      <c r="B265" s="214"/>
      <c r="F265" s="224"/>
      <c r="M265" s="72"/>
      <c r="N265" s="72"/>
      <c r="P265" s="249" t="s">
        <v>613</v>
      </c>
      <c r="Q265" s="175" t="s">
        <v>600</v>
      </c>
      <c r="R265" s="249" t="s">
        <v>614</v>
      </c>
      <c r="S265" s="250"/>
      <c r="T265" s="186" cm="1">
        <f t="array" aca="1" ref="T265" ca="1">ROUND(IF($Q265="Y",VLOOKUP($P265, INDIRECT($Q$3),T$8,0)*INDIRECT($P$2),VLOOKUP($P265, INDIRECT($Q$3),T$8,0)),IF($E265="E",0,3))</f>
        <v>1.1679999999999999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CNRNIT</v>
      </c>
      <c r="AC265" s="299" t="str">
        <f>R265</f>
        <v>TL-Night Shift Premium-CNR</v>
      </c>
      <c r="AD265" s="299"/>
      <c r="AE265" s="282">
        <f ca="1">ROUND(T265,3)</f>
        <v>1.1679999999999999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85" t="s">
        <v>255</v>
      </c>
      <c r="B266" s="85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x14ac:dyDescent="0.3">
      <c r="A267" s="214" t="str">
        <f ca="1">"adjacent to such a shift, the "&amp;TEXT(T265,"$0.000")&amp;" differential shall also be applied to those overtime hours."</f>
        <v>adjacent to such a shift, the $1.168 differential shall also be applied to those overtime hours.</v>
      </c>
      <c r="B267" s="214"/>
      <c r="D267" s="71"/>
      <c r="E267" s="71"/>
      <c r="F267" s="224"/>
      <c r="G267" s="69"/>
      <c r="H267" s="69"/>
      <c r="I267" s="69"/>
      <c r="J267" s="69"/>
      <c r="K267" s="69"/>
      <c r="L267" s="69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</row>
    <row r="268" spans="1:38" x14ac:dyDescent="0.3">
      <c r="A268" s="214"/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</row>
    <row r="269" spans="1:38" s="69" customFormat="1" x14ac:dyDescent="0.3">
      <c r="A269" s="76" t="s">
        <v>807</v>
      </c>
      <c r="B269" s="57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744</v>
      </c>
      <c r="B270" s="81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260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261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81" t="s">
        <v>262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/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263</v>
      </c>
      <c r="B275" s="76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4" t="s">
        <v>755</v>
      </c>
      <c r="B276" s="64"/>
      <c r="C276" s="71"/>
      <c r="F276" s="233"/>
      <c r="M276" s="72"/>
      <c r="N276" s="72"/>
      <c r="P276" s="176" t="s">
        <v>263</v>
      </c>
      <c r="Q276" s="175" t="s">
        <v>21</v>
      </c>
      <c r="R276" s="177"/>
      <c r="S276" s="179"/>
      <c r="T276" s="186">
        <v>208</v>
      </c>
      <c r="U276" s="179"/>
      <c r="V276" s="179"/>
      <c r="W276" s="179"/>
      <c r="X276" s="179"/>
      <c r="Y276" s="179"/>
      <c r="Z276" s="179"/>
      <c r="AA276" s="179"/>
      <c r="AB276" s="311" t="str">
        <f>P276</f>
        <v>Safety Shoes</v>
      </c>
      <c r="AC276" s="299"/>
      <c r="AD276" s="299"/>
      <c r="AE276" s="285">
        <f>ROUND(T276,0)</f>
        <v>208</v>
      </c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81" t="s">
        <v>265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63" t="str">
        <f>TEXT(T276,"$#,###")&amp;" per 12 months actually worked. "</f>
        <v xml:space="preserve">$208 per 12 months actually worked. </v>
      </c>
      <c r="B278" s="6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23"/>
      <c r="B279" s="22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76" t="s">
        <v>732</v>
      </c>
      <c r="B280" s="76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745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5" t="s">
        <v>733</v>
      </c>
      <c r="B282" s="215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5" t="s">
        <v>734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81" t="s">
        <v>735</v>
      </c>
      <c r="B284" s="81"/>
      <c r="C284" s="71"/>
      <c r="F284" s="224"/>
      <c r="M284" s="72"/>
      <c r="N284" s="72"/>
      <c r="P284" s="249" t="s">
        <v>617</v>
      </c>
      <c r="Q284" s="175" t="s">
        <v>21</v>
      </c>
      <c r="R284" s="249" t="s">
        <v>618</v>
      </c>
      <c r="S284" s="250"/>
      <c r="T284" s="369" cm="1">
        <f t="array" aca="1" ref="T284" ca="1">ROUND(IF($Q284="Y",VLOOKUP($P284, INDIRECT($Q$3),T$8,0)*INDIRECT($P$2),VLOOKUP($P284, INDIRECT($Q$3),T$8,0)),IF($E284="E",0,3))</f>
        <v>43</v>
      </c>
      <c r="U284" s="386" t="s">
        <v>994</v>
      </c>
      <c r="V284" s="179"/>
      <c r="W284" s="179"/>
      <c r="X284" s="179"/>
      <c r="Y284" s="179"/>
      <c r="Z284" s="179"/>
      <c r="AA284" s="179"/>
      <c r="AB284" s="311" t="str">
        <f>P284</f>
        <v>CNRCDY</v>
      </c>
      <c r="AC284" s="299" t="str">
        <f>R284</f>
        <v>TL-On call by the day-CNR</v>
      </c>
      <c r="AD284" s="299"/>
      <c r="AE284" s="282">
        <f ca="1">ROUND(T284,3)</f>
        <v>43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746</v>
      </c>
      <c r="B285" s="79" t="str">
        <f ca="1">"An employee will receive "&amp;TEXT(T284,"$0.000")&amp;" for each weekday the employee is on call.  The employee will receive "&amp;TEXT(T285,"$0.000")&amp;" for each weekend day (Saturday or"</f>
        <v>An employee will receive $43.000 for each weekday the employee is on call.  The employee will receive $53.000 for each weekend day (Saturday or</v>
      </c>
      <c r="C285" s="71"/>
      <c r="F285" s="224"/>
      <c r="M285" s="72"/>
      <c r="N285" s="72"/>
      <c r="P285" s="249" t="s">
        <v>616</v>
      </c>
      <c r="Q285" s="175" t="s">
        <v>21</v>
      </c>
      <c r="R285" s="249" t="s">
        <v>619</v>
      </c>
      <c r="S285" s="250"/>
      <c r="T285" s="369" cm="1">
        <f t="array" aca="1" ref="T285" ca="1">ROUND(IF($Q285="Y",VLOOKUP($P285, INDIRECT($Q$3),T$8,0)*INDIRECT($P$2),VLOOKUP($P285, INDIRECT($Q$3),T$8,0)),IF($E285="E",0,3))</f>
        <v>53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>P285</f>
        <v>CNRCWE</v>
      </c>
      <c r="AC285" s="299" t="str">
        <f>R285</f>
        <v>TL-On call by day Weekend-CNR</v>
      </c>
      <c r="AD285" s="299"/>
      <c r="AE285" s="282">
        <f ca="1">ROUND(T285,3)</f>
        <v>53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215" t="s">
        <v>747</v>
      </c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748</v>
      </c>
      <c r="B287" s="79" t="s">
        <v>749</v>
      </c>
      <c r="C287" s="71"/>
      <c r="F287" s="224"/>
      <c r="M287" s="72"/>
      <c r="N287" s="72"/>
      <c r="P287" s="249" t="s">
        <v>726</v>
      </c>
      <c r="Q287" s="175" t="s">
        <v>600</v>
      </c>
      <c r="R287" s="249" t="s">
        <v>727</v>
      </c>
      <c r="S287" s="250"/>
      <c r="T287" s="186" cm="1">
        <f t="array" aca="1" ref="T287" ca="1">ROUND(IF($Q287="Y",VLOOKUP($P287, INDIRECT($Q$3),T$8,0)*INDIRECT($P$2),VLOOKUP($P287, INDIRECT($Q$3),T$8,0)),IF($E287="E",0,3))</f>
        <v>2.4449999999999998</v>
      </c>
      <c r="U287" s="179"/>
      <c r="V287" s="179"/>
      <c r="W287" s="179"/>
      <c r="X287" s="179"/>
      <c r="Y287" s="179"/>
      <c r="Z287" s="179"/>
      <c r="AA287" s="179"/>
      <c r="AB287" s="311" t="str">
        <f>P287</f>
        <v>CNRLDS</v>
      </c>
      <c r="AC287" s="299" t="str">
        <f>R287</f>
        <v>MOD-Premium Pay</v>
      </c>
      <c r="AD287" s="299"/>
      <c r="AE287" s="282">
        <f ca="1">ROUND(T287,3)</f>
        <v>2.4449999999999998</v>
      </c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79" t="s">
        <v>751</v>
      </c>
      <c r="C288" s="71"/>
      <c r="F288" s="224"/>
      <c r="M288" s="72"/>
      <c r="N288" s="72"/>
      <c r="P288" s="249"/>
      <c r="Q288" s="175"/>
      <c r="R288" s="249"/>
      <c r="S288" s="250"/>
      <c r="T288" s="293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16" t="s">
        <v>750</v>
      </c>
      <c r="B289" s="217" t="s">
        <v>752</v>
      </c>
      <c r="C289" s="71"/>
      <c r="F289" s="224"/>
      <c r="M289" s="72"/>
      <c r="N289" s="72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57"/>
      <c r="B290" s="217" t="s">
        <v>753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223"/>
      <c r="B291" s="223"/>
      <c r="C291" s="71"/>
      <c r="F291" s="224"/>
      <c r="M291" s="72"/>
      <c r="N291" s="72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3">
      <c r="A292" s="76" t="s">
        <v>1077</v>
      </c>
      <c r="B292" s="76"/>
      <c r="C292" s="71"/>
      <c r="F292" s="224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234" customFormat="1" x14ac:dyDescent="0.3">
      <c r="A293" s="63" t="str">
        <f ca="1">"311 Call Center Supervisors shall be paid "&amp;TEXT(T293,"$0.000")&amp;"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3" s="63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249" t="s">
        <v>620</v>
      </c>
      <c r="Q293" s="175" t="s">
        <v>600</v>
      </c>
      <c r="R293" s="249" t="s">
        <v>621</v>
      </c>
      <c r="S293" s="250"/>
      <c r="T293" s="186" cm="1">
        <f t="array" aca="1" ref="T293" ca="1">ROUND(IF($Q293="Y",VLOOKUP($P293, INDIRECT($Q$3),T$8,0)*INDIRECT($P$2),VLOOKUP($P293, INDIRECT($Q$3),T$8,0)),IF($E293="E",0,3))</f>
        <v>0.67700000000000005</v>
      </c>
      <c r="U293" s="192"/>
      <c r="V293" s="192"/>
      <c r="W293" s="192"/>
      <c r="X293" s="192"/>
      <c r="Y293" s="192"/>
      <c r="Z293" s="192"/>
      <c r="AA293" s="192"/>
      <c r="AB293" s="311" t="str">
        <f>P293</f>
        <v>CNRWKE</v>
      </c>
      <c r="AC293" s="299" t="str">
        <f>R293</f>
        <v>TL-Weekend Shift-CNR</v>
      </c>
      <c r="AD293" s="299"/>
      <c r="AE293" s="282">
        <f ca="1">ROUND(T293,3)</f>
        <v>0.67700000000000005</v>
      </c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1075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/>
      <c r="Q294" s="175"/>
      <c r="R294" s="249"/>
      <c r="S294" s="250"/>
      <c r="T294" s="293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s="234" customFormat="1" x14ac:dyDescent="0.3">
      <c r="A295" s="81" t="s">
        <v>1076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</row>
    <row r="296" spans="1:38" s="234" customFormat="1" x14ac:dyDescent="0.3"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</row>
    <row r="297" spans="1:38" ht="14.4" thickBot="1" x14ac:dyDescent="0.35">
      <c r="A297" s="345"/>
      <c r="B297" s="345"/>
      <c r="C297" s="346"/>
      <c r="D297" s="347"/>
      <c r="E297" s="347"/>
      <c r="F297" s="348"/>
      <c r="G297" s="346"/>
      <c r="H297" s="346"/>
      <c r="I297" s="346"/>
      <c r="J297" s="346"/>
      <c r="K297" s="346"/>
      <c r="L297" s="346"/>
      <c r="M297" s="349"/>
      <c r="N297" s="349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</row>
    <row r="298" spans="1:38" x14ac:dyDescent="0.3">
      <c r="A298" s="222" t="s">
        <v>273</v>
      </c>
      <c r="B298" s="223"/>
      <c r="C298" s="71"/>
      <c r="D298" s="71"/>
      <c r="E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</row>
    <row r="299" spans="1:38" x14ac:dyDescent="0.3">
      <c r="A299" s="228" t="s">
        <v>1074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>
        <v>5</v>
      </c>
      <c r="U299" s="179">
        <f t="shared" ref="U299:Z299" si="169">T299+1</f>
        <v>6</v>
      </c>
      <c r="V299" s="179">
        <f t="shared" si="169"/>
        <v>7</v>
      </c>
      <c r="W299" s="179">
        <f t="shared" si="169"/>
        <v>8</v>
      </c>
      <c r="X299" s="179">
        <f t="shared" si="169"/>
        <v>9</v>
      </c>
      <c r="Y299" s="179">
        <f t="shared" si="169"/>
        <v>10</v>
      </c>
      <c r="Z299" s="179">
        <f t="shared" si="169"/>
        <v>11</v>
      </c>
      <c r="AA299" s="179">
        <v>12</v>
      </c>
    </row>
    <row r="300" spans="1:38" ht="41.4" x14ac:dyDescent="0.3">
      <c r="A300" s="65" t="s">
        <v>6</v>
      </c>
      <c r="B300" s="279"/>
      <c r="C300" s="229" t="s">
        <v>274</v>
      </c>
      <c r="D300" s="279"/>
      <c r="E300" s="65" t="s">
        <v>4</v>
      </c>
      <c r="F300" s="320" t="s">
        <v>7</v>
      </c>
      <c r="G300" s="118" t="s">
        <v>772</v>
      </c>
      <c r="H300" s="118" t="s">
        <v>773</v>
      </c>
      <c r="I300" s="254" t="s">
        <v>12</v>
      </c>
      <c r="J300" s="254" t="s">
        <v>13</v>
      </c>
      <c r="K300" s="254" t="s">
        <v>14</v>
      </c>
      <c r="L300" s="254" t="s">
        <v>15</v>
      </c>
      <c r="M300" s="254" t="s">
        <v>16</v>
      </c>
      <c r="N300" s="255" t="s">
        <v>275</v>
      </c>
      <c r="P300" s="301" t="s">
        <v>6</v>
      </c>
      <c r="Q300" s="198" t="s">
        <v>599</v>
      </c>
      <c r="R300" s="302" t="s">
        <v>7</v>
      </c>
      <c r="S300" s="288" t="s">
        <v>274</v>
      </c>
      <c r="T300" s="272" t="s">
        <v>10</v>
      </c>
      <c r="U300" s="303" t="s">
        <v>11</v>
      </c>
      <c r="V300" s="303" t="s">
        <v>12</v>
      </c>
      <c r="W300" s="303" t="s">
        <v>13</v>
      </c>
      <c r="X300" s="303" t="s">
        <v>14</v>
      </c>
      <c r="Y300" s="303" t="s">
        <v>15</v>
      </c>
      <c r="Z300" s="303" t="s">
        <v>16</v>
      </c>
      <c r="AA300" s="303" t="s">
        <v>275</v>
      </c>
      <c r="AB300" s="312" t="s">
        <v>6</v>
      </c>
      <c r="AC300" s="307" t="s">
        <v>7</v>
      </c>
      <c r="AD300" s="308" t="s">
        <v>274</v>
      </c>
      <c r="AE300" s="126" t="s">
        <v>10</v>
      </c>
      <c r="AF300" s="309" t="s">
        <v>11</v>
      </c>
      <c r="AG300" s="309" t="s">
        <v>12</v>
      </c>
      <c r="AH300" s="309" t="s">
        <v>13</v>
      </c>
      <c r="AI300" s="309" t="s">
        <v>14</v>
      </c>
      <c r="AJ300" s="309" t="s">
        <v>15</v>
      </c>
      <c r="AK300" s="309" t="s">
        <v>16</v>
      </c>
      <c r="AL300" s="309" t="s">
        <v>275</v>
      </c>
    </row>
    <row r="301" spans="1:38" s="234" customFormat="1" x14ac:dyDescent="0.3">
      <c r="A301" s="69" t="s">
        <v>278</v>
      </c>
      <c r="C301" s="223" t="s">
        <v>277</v>
      </c>
      <c r="E301" s="69" t="s">
        <v>276</v>
      </c>
      <c r="F301" s="239" t="s">
        <v>279</v>
      </c>
      <c r="G301" s="240" t="s">
        <v>766</v>
      </c>
      <c r="H301" s="231">
        <f t="shared" ref="H301:H308" ca="1" si="170">ROUND(U301,3)</f>
        <v>30.077999999999999</v>
      </c>
      <c r="I301" s="69"/>
      <c r="J301" s="69"/>
      <c r="K301" s="69"/>
      <c r="L301" s="69"/>
      <c r="M301" s="69"/>
      <c r="N301" s="72"/>
      <c r="P301" s="176" t="str">
        <f t="shared" ref="P301:P308" si="171">A301</f>
        <v>C08906</v>
      </c>
      <c r="Q301" s="175" t="s">
        <v>600</v>
      </c>
      <c r="R301" s="209" t="str">
        <f t="shared" ref="R301:R308" si="172">F301</f>
        <v>Saeks' Fellow (MN Law Public Interest Residency Program)</v>
      </c>
      <c r="S301" s="192" t="str">
        <f t="shared" ref="S301:S308" si="173">C301</f>
        <v>01J</v>
      </c>
      <c r="T301" s="186"/>
      <c r="U301" s="186" cm="1">
        <f t="array" aca="1" ref="U301" ca="1">ROUND(IF($Q301="Y",VLOOKUP($P301, INDIRECT($Q$3),U$299,0)*INDIRECT($P$2),VLOOKUP($P301, INDIRECT($Q$3),U$299,0)),IF($E301="E",0,3))</f>
        <v>30.077999999999999</v>
      </c>
      <c r="V301" s="186" cm="1">
        <f t="array" aca="1" ref="V301" ca="1">ROUND(IF($Q301="Y",VLOOKUP($P301, INDIRECT($Q$3),V$299,0)*INDIRECT($P$2),VLOOKUP($P301, INDIRECT($Q$3),V$299,0)),IF($E301="E",0,3))</f>
        <v>0</v>
      </c>
      <c r="W301" s="186" cm="1">
        <f t="array" aca="1" ref="W301" ca="1">ROUND(IF($Q301="Y",VLOOKUP($P301, INDIRECT($Q$3),W$299,0)*INDIRECT($P$2),VLOOKUP($P301, INDIRECT($Q$3),W$299,0)),IF($E301="E",0,3))</f>
        <v>0</v>
      </c>
      <c r="X301" s="186" cm="1">
        <f t="array" aca="1" ref="X301" ca="1">ROUND(IF($Q301="Y",VLOOKUP($P301, INDIRECT($Q$3),X$299,0)*INDIRECT($P$2),VLOOKUP($P301, INDIRECT($Q$3),X$299,0)),IF($E301="E",0,3))</f>
        <v>0</v>
      </c>
      <c r="Y301" s="186" cm="1">
        <f t="array" aca="1" ref="Y301" ca="1">ROUND(IF($Q301="Y",VLOOKUP($P301, INDIRECT($Q$3),Y$299,0)*INDIRECT($P$2),VLOOKUP($P301, INDIRECT($Q$3),Y$299,0)),IF($E301="E",0,3))</f>
        <v>0</v>
      </c>
      <c r="Z301" s="186" cm="1">
        <f t="array" aca="1" ref="Z301" ca="1">ROUND(IF($Q301="Y",VLOOKUP($P301, INDIRECT($Q$3),Z$299,0)*INDIRECT($P$2),VLOOKUP($P301, INDIRECT($Q$3),Z$299,0)),IF($E301="E",0,3))</f>
        <v>0</v>
      </c>
      <c r="AA301" s="186" cm="1">
        <f t="array" aca="1" ref="AA301" ca="1">ROUND(IF($Q301="Y",VLOOKUP($P301, INDIRECT($Q$3),AA$299,0)*INDIRECT($P$2),VLOOKUP($P301, INDIRECT($Q$3),AA$299,0)),IF($E301="E",0,3))</f>
        <v>0</v>
      </c>
      <c r="AB301" s="282" t="str">
        <f t="shared" ref="AB301:AB310" si="174">A301</f>
        <v>C08906</v>
      </c>
      <c r="AC301" s="130" t="str">
        <f t="shared" ref="AC301:AC310" si="175">F301</f>
        <v>Saeks' Fellow (MN Law Public Interest Residency Program)</v>
      </c>
      <c r="AD301" s="284" t="str">
        <f t="shared" ref="AD301:AD310" si="176">C301</f>
        <v>01J</v>
      </c>
      <c r="AE301" s="282" t="str">
        <f>IF(T301=0,"",T301)</f>
        <v/>
      </c>
      <c r="AF301" s="282">
        <f t="shared" ref="AF301:AL308" ca="1" si="177">IF(U301=0,"",U301)</f>
        <v>30.077999999999999</v>
      </c>
      <c r="AG301" s="282" t="str">
        <f t="shared" ca="1" si="177"/>
        <v/>
      </c>
      <c r="AH301" s="282" t="str">
        <f t="shared" ca="1" si="177"/>
        <v/>
      </c>
      <c r="AI301" s="282" t="str">
        <f t="shared" ca="1" si="177"/>
        <v/>
      </c>
      <c r="AJ301" s="282" t="str">
        <f t="shared" ca="1" si="177"/>
        <v/>
      </c>
      <c r="AK301" s="282" t="str">
        <f t="shared" ca="1" si="177"/>
        <v/>
      </c>
      <c r="AL301" s="282" t="str">
        <f t="shared" ca="1" si="177"/>
        <v/>
      </c>
    </row>
    <row r="302" spans="1:38" s="234" customFormat="1" x14ac:dyDescent="0.3">
      <c r="A302" s="69" t="s">
        <v>282</v>
      </c>
      <c r="C302" s="223" t="s">
        <v>281</v>
      </c>
      <c r="E302" s="69" t="s">
        <v>276</v>
      </c>
      <c r="F302" s="239" t="s">
        <v>283</v>
      </c>
      <c r="G302" s="231">
        <f t="shared" ref="G302:G310" ca="1" si="178">ROUND(T302,3)</f>
        <v>27.161000000000001</v>
      </c>
      <c r="H302" s="231">
        <f t="shared" ca="1" si="170"/>
        <v>28.395</v>
      </c>
      <c r="I302" s="231">
        <f ca="1">ROUND(V302,3)</f>
        <v>29.516999999999999</v>
      </c>
      <c r="J302" s="231"/>
      <c r="K302" s="231"/>
      <c r="L302" s="231"/>
      <c r="M302" s="231"/>
      <c r="N302" s="231"/>
      <c r="P302" s="176" t="str">
        <f t="shared" si="171"/>
        <v>04352C</v>
      </c>
      <c r="Q302" s="201" t="s">
        <v>600</v>
      </c>
      <c r="R302" s="209" t="str">
        <f t="shared" si="172"/>
        <v>Financial Graduate Fellowship</v>
      </c>
      <c r="S302" s="192" t="str">
        <f t="shared" si="173"/>
        <v>01N</v>
      </c>
      <c r="T302" s="186" cm="1">
        <f t="array" aca="1" ref="T302" ca="1">ROUND(IF($Q302="Y",VLOOKUP($P302, INDIRECT($Q$3),T$8,0)*INDIRECT($P$2),VLOOKUP($P302, INDIRECT($Q$3),T$8,0)),IF($E302="E",0,3))</f>
        <v>27.161000000000001</v>
      </c>
      <c r="U302" s="186" cm="1">
        <f t="array" aca="1" ref="U302" ca="1">ROUND(IF($Q302="Y",VLOOKUP($P302, INDIRECT($Q$3),U$299,0)*INDIRECT($P$2),VLOOKUP($P302, INDIRECT($Q$3),U$299,0)),IF($E302="E",0,3))</f>
        <v>28.395</v>
      </c>
      <c r="V302" s="186" cm="1">
        <f t="array" aca="1" ref="V302" ca="1">ROUND(IF($Q302="Y",VLOOKUP($P302, INDIRECT($Q$3),V$299,0)*INDIRECT($P$2),VLOOKUP($P302, INDIRECT($Q$3),V$299,0)),IF($E302="E",0,3))</f>
        <v>29.516999999999999</v>
      </c>
      <c r="W302" s="186" cm="1">
        <f t="array" aca="1" ref="W302" ca="1">ROUND(IF($Q302="Y",VLOOKUP($P302, INDIRECT($Q$3),W$299,0)*INDIRECT($P$2),VLOOKUP($P302, INDIRECT($Q$3),W$299,0)),IF($E302="E",0,3))</f>
        <v>0</v>
      </c>
      <c r="X302" s="186" cm="1">
        <f t="array" aca="1" ref="X302" ca="1">ROUND(IF($Q302="Y",VLOOKUP($P302, INDIRECT($Q$3),X$299,0)*INDIRECT($P$2),VLOOKUP($P302, INDIRECT($Q$3),X$299,0)),IF($E302="E",0,3))</f>
        <v>0</v>
      </c>
      <c r="Y302" s="186" cm="1">
        <f t="array" aca="1" ref="Y302" ca="1">ROUND(IF($Q302="Y",VLOOKUP($P302, INDIRECT($Q$3),Y$299,0)*INDIRECT($P$2),VLOOKUP($P302, INDIRECT($Q$3),Y$299,0)),IF($E302="E",0,3))</f>
        <v>0</v>
      </c>
      <c r="Z302" s="186" cm="1">
        <f t="array" aca="1" ref="Z302" ca="1">ROUND(IF($Q302="Y",VLOOKUP($P302, INDIRECT($Q$3),Z$299,0)*INDIRECT($P$2),VLOOKUP($P302, INDIRECT($Q$3),Z$299,0)),IF($E302="E",0,3))</f>
        <v>0</v>
      </c>
      <c r="AA302" s="186" cm="1">
        <f t="array" aca="1" ref="AA302" ca="1">ROUND(IF($Q302="Y",VLOOKUP($P302, INDIRECT($Q$3),AA$299,0)*INDIRECT($P$2),VLOOKUP($P302, INDIRECT($Q$3),AA$299,0)),IF($E302="E",0,3))</f>
        <v>0</v>
      </c>
      <c r="AB302" s="282" t="str">
        <f t="shared" si="174"/>
        <v>04352C</v>
      </c>
      <c r="AC302" s="130" t="str">
        <f t="shared" si="175"/>
        <v>Financial Graduate Fellowship</v>
      </c>
      <c r="AD302" s="284" t="str">
        <f t="shared" si="176"/>
        <v>01N</v>
      </c>
      <c r="AE302" s="282">
        <f ca="1">IF(T302=0,"",T302)</f>
        <v>27.161000000000001</v>
      </c>
      <c r="AF302" s="282">
        <f ca="1">IF(U302=0,"",U302)</f>
        <v>28.395</v>
      </c>
      <c r="AG302" s="282">
        <f t="shared" ca="1" si="177"/>
        <v>29.516999999999999</v>
      </c>
      <c r="AH302" s="282" t="str">
        <f t="shared" ca="1" si="177"/>
        <v/>
      </c>
      <c r="AI302" s="282" t="str">
        <f t="shared" ca="1" si="177"/>
        <v/>
      </c>
      <c r="AJ302" s="282" t="str">
        <f t="shared" ca="1" si="177"/>
        <v/>
      </c>
      <c r="AK302" s="282" t="str">
        <f t="shared" ca="1" si="177"/>
        <v/>
      </c>
      <c r="AL302" s="282" t="str">
        <f t="shared" ca="1" si="177"/>
        <v/>
      </c>
    </row>
    <row r="303" spans="1:38" s="234" customFormat="1" x14ac:dyDescent="0.3">
      <c r="A303" s="69" t="s">
        <v>1005</v>
      </c>
      <c r="C303" s="223" t="s">
        <v>897</v>
      </c>
      <c r="E303" s="69" t="s">
        <v>276</v>
      </c>
      <c r="F303" s="239" t="s">
        <v>896</v>
      </c>
      <c r="G303" s="231">
        <f t="shared" ca="1" si="178"/>
        <v>22.497</v>
      </c>
      <c r="H303" s="231">
        <f t="shared" ca="1" si="170"/>
        <v>22.832999999999998</v>
      </c>
      <c r="I303" s="231"/>
      <c r="J303" s="231"/>
      <c r="K303" s="231"/>
      <c r="L303" s="231"/>
      <c r="M303" s="231"/>
      <c r="N303" s="231"/>
      <c r="P303" s="176" t="str">
        <f t="shared" si="171"/>
        <v>59438C</v>
      </c>
      <c r="Q303" s="201" t="s">
        <v>600</v>
      </c>
      <c r="R303" s="209" t="str">
        <f t="shared" si="172"/>
        <v>Public Works Engineering Intern</v>
      </c>
      <c r="S303" s="192" t="str">
        <f t="shared" si="173"/>
        <v>117</v>
      </c>
      <c r="T303" s="264" cm="1">
        <f t="array" aca="1" ref="T303" ca="1">ROUND(IF($Q303="Y",VLOOKUP($P303, INDIRECT($Q$3),T$8,0)*INDIRECT($P$2),VLOOKUP($P303, INDIRECT($Q$3),T$8,0)),IF($E303="E",0,3))</f>
        <v>22.497</v>
      </c>
      <c r="U303" s="264" cm="1">
        <f t="array" aca="1" ref="U303" ca="1">ROUND(IF($Q303="Y",VLOOKUP($P303, INDIRECT($Q$3),U$299,0)*INDIRECT($P$2),VLOOKUP($P303, INDIRECT($Q$3),U$299,0)),IF($E303="E",0,3))</f>
        <v>22.832999999999998</v>
      </c>
      <c r="V303" s="186" cm="1">
        <f t="array" aca="1" ref="V303" ca="1">ROUND(IF($Q303="Y",VLOOKUP($P303, INDIRECT($Q$3),V$299,0)*INDIRECT($P$2),VLOOKUP($P303, INDIRECT($Q$3),V$299,0)),IF($E303="E",0,3))</f>
        <v>0</v>
      </c>
      <c r="W303" s="186" cm="1">
        <f t="array" aca="1" ref="W303" ca="1">ROUND(IF($Q303="Y",VLOOKUP($P303, INDIRECT($Q$3),W$299,0)*INDIRECT($P$2),VLOOKUP($P303, INDIRECT($Q$3),W$299,0)),IF($E303="E",0,3))</f>
        <v>0</v>
      </c>
      <c r="X303" s="186" cm="1">
        <f t="array" aca="1" ref="X303" ca="1">ROUND(IF($Q303="Y",VLOOKUP($P303, INDIRECT($Q$3),X$299,0)*INDIRECT($P$2),VLOOKUP($P303, INDIRECT($Q$3),X$299,0)),IF($E303="E",0,3))</f>
        <v>0</v>
      </c>
      <c r="Y303" s="186" cm="1">
        <f t="array" aca="1" ref="Y303" ca="1">ROUND(IF($Q303="Y",VLOOKUP($P303, INDIRECT($Q$3),Y$299,0)*INDIRECT($P$2),VLOOKUP($P303, INDIRECT($Q$3),Y$299,0)),IF($E303="E",0,3))</f>
        <v>0</v>
      </c>
      <c r="Z303" s="186" cm="1">
        <f t="array" aca="1" ref="Z303" ca="1">ROUND(IF($Q303="Y",VLOOKUP($P303, INDIRECT($Q$3),Z$299,0)*INDIRECT($P$2),VLOOKUP($P303, INDIRECT($Q$3),Z$299,0)),IF($E303="E",0,3))</f>
        <v>0</v>
      </c>
      <c r="AA303" s="186" cm="1">
        <f t="array" aca="1" ref="AA303" ca="1">ROUND(IF($Q303="Y",VLOOKUP($P303, INDIRECT($Q$3),AA$299,0)*INDIRECT($P$2),VLOOKUP($P303, INDIRECT($Q$3),AA$299,0)),IF($E303="E",0,3))</f>
        <v>0</v>
      </c>
      <c r="AB303" s="282" t="str">
        <f t="shared" si="174"/>
        <v>59438C</v>
      </c>
      <c r="AC303" s="130" t="str">
        <f t="shared" si="175"/>
        <v>Public Works Engineering Intern</v>
      </c>
      <c r="AD303" s="284" t="str">
        <f t="shared" si="176"/>
        <v>117</v>
      </c>
      <c r="AE303" s="282">
        <f t="shared" ref="AE303:AF308" ca="1" si="179">IF(T303=0,"",T303)</f>
        <v>22.497</v>
      </c>
      <c r="AF303" s="282">
        <f t="shared" ca="1" si="179"/>
        <v>22.832999999999998</v>
      </c>
      <c r="AG303" s="282" t="str">
        <f t="shared" ca="1" si="177"/>
        <v/>
      </c>
      <c r="AH303" s="282" t="str">
        <f t="shared" ca="1" si="177"/>
        <v/>
      </c>
      <c r="AI303" s="282" t="str">
        <f t="shared" ca="1" si="177"/>
        <v/>
      </c>
      <c r="AJ303" s="282" t="str">
        <f t="shared" ca="1" si="177"/>
        <v/>
      </c>
      <c r="AK303" s="282" t="str">
        <f t="shared" ca="1" si="177"/>
        <v/>
      </c>
      <c r="AL303" s="282" t="str">
        <f t="shared" ca="1" si="177"/>
        <v/>
      </c>
    </row>
    <row r="304" spans="1:38" s="234" customFormat="1" x14ac:dyDescent="0.3">
      <c r="A304" s="69" t="s">
        <v>285</v>
      </c>
      <c r="C304" s="223" t="s">
        <v>284</v>
      </c>
      <c r="E304" s="69" t="s">
        <v>276</v>
      </c>
      <c r="F304" s="239" t="s">
        <v>286</v>
      </c>
      <c r="G304" s="231">
        <f t="shared" ca="1" si="178"/>
        <v>16.509</v>
      </c>
      <c r="H304" s="231">
        <f t="shared" ca="1" si="170"/>
        <v>17.170999999999999</v>
      </c>
      <c r="I304" s="231">
        <f t="shared" ref="I304:J306" ca="1" si="180">ROUND(V304,3)</f>
        <v>17.396000000000001</v>
      </c>
      <c r="J304" s="231">
        <f t="shared" ca="1" si="180"/>
        <v>17.731999999999999</v>
      </c>
      <c r="K304" s="231"/>
      <c r="L304" s="231"/>
      <c r="M304" s="231"/>
      <c r="N304" s="231"/>
      <c r="P304" s="176" t="str">
        <f t="shared" si="171"/>
        <v>C09480</v>
      </c>
      <c r="Q304" s="201" t="s">
        <v>600</v>
      </c>
      <c r="R304" s="209" t="str">
        <f t="shared" si="172"/>
        <v>Student Intern - High School (enrolled)</v>
      </c>
      <c r="S304" s="192" t="str">
        <f t="shared" si="173"/>
        <v>01K</v>
      </c>
      <c r="T304" s="186" cm="1">
        <f t="array" aca="1" ref="T304" ca="1">ROUND(IF($Q304="Y",VLOOKUP($P304, INDIRECT($Q$3),T$8,0)*INDIRECT($P$2),VLOOKUP($P304, INDIRECT($Q$3),T$8,0)),IF($E304="E",0,3))</f>
        <v>16.509</v>
      </c>
      <c r="U304" s="186" cm="1">
        <f t="array" aca="1" ref="U304" ca="1">ROUND(IF($Q304="Y",VLOOKUP($P304, INDIRECT($Q$3),U$299,0)*INDIRECT($P$2),VLOOKUP($P304, INDIRECT($Q$3),U$299,0)),IF($E304="E",0,3))</f>
        <v>17.170999999999999</v>
      </c>
      <c r="V304" s="186" cm="1">
        <f t="array" aca="1" ref="V304" ca="1">ROUND(IF($Q304="Y",VLOOKUP($P304, INDIRECT($Q$3),V$299,0)*INDIRECT($P$2),VLOOKUP($P304, INDIRECT($Q$3),V$299,0)),IF($E304="E",0,3))</f>
        <v>17.396000000000001</v>
      </c>
      <c r="W304" s="186" cm="1">
        <f t="array" aca="1" ref="W304" ca="1">ROUND(IF($Q304="Y",VLOOKUP($P304, INDIRECT($Q$3),W$299,0)*INDIRECT($P$2),VLOOKUP($P304, INDIRECT($Q$3),W$299,0)),IF($E304="E",0,3))</f>
        <v>17.731999999999999</v>
      </c>
      <c r="X304" s="186" cm="1">
        <f t="array" aca="1" ref="X304" ca="1">ROUND(IF($Q304="Y",VLOOKUP($P304, INDIRECT($Q$3),X$299,0)*INDIRECT($P$2),VLOOKUP($P304, INDIRECT($Q$3),X$299,0)),IF($E304="E",0,3))</f>
        <v>0</v>
      </c>
      <c r="Y304" s="186" cm="1">
        <f t="array" aca="1" ref="Y304" ca="1">ROUND(IF($Q304="Y",VLOOKUP($P304, INDIRECT($Q$3),Y$299,0)*INDIRECT($P$2),VLOOKUP($P304, INDIRECT($Q$3),Y$299,0)),IF($E304="E",0,3))</f>
        <v>0</v>
      </c>
      <c r="Z304" s="186" cm="1">
        <f t="array" aca="1" ref="Z304" ca="1">ROUND(IF($Q304="Y",VLOOKUP($P304, INDIRECT($Q$3),Z$299,0)*INDIRECT($P$2),VLOOKUP($P304, INDIRECT($Q$3),Z$299,0)),IF($E304="E",0,3))</f>
        <v>0</v>
      </c>
      <c r="AA304" s="186" cm="1">
        <f t="array" aca="1" ref="AA304" ca="1">ROUND(IF($Q304="Y",VLOOKUP($P304, INDIRECT($Q$3),AA$299,0)*INDIRECT($P$2),VLOOKUP($P304, INDIRECT($Q$3),AA$299,0)),IF($E304="E",0,3))</f>
        <v>0</v>
      </c>
      <c r="AB304" s="282" t="str">
        <f t="shared" si="174"/>
        <v>C09480</v>
      </c>
      <c r="AC304" s="130" t="str">
        <f t="shared" si="175"/>
        <v>Student Intern - High School (enrolled)</v>
      </c>
      <c r="AD304" s="284" t="str">
        <f t="shared" si="176"/>
        <v>01K</v>
      </c>
      <c r="AE304" s="282">
        <f t="shared" ca="1" si="179"/>
        <v>16.509</v>
      </c>
      <c r="AF304" s="282">
        <f t="shared" ca="1" si="179"/>
        <v>17.170999999999999</v>
      </c>
      <c r="AG304" s="282">
        <f t="shared" ca="1" si="177"/>
        <v>17.396000000000001</v>
      </c>
      <c r="AH304" s="282">
        <f t="shared" ca="1" si="177"/>
        <v>17.731999999999999</v>
      </c>
      <c r="AI304" s="282" t="str">
        <f t="shared" ca="1" si="177"/>
        <v/>
      </c>
      <c r="AJ304" s="282" t="str">
        <f t="shared" ca="1" si="177"/>
        <v/>
      </c>
      <c r="AK304" s="282" t="str">
        <f t="shared" ca="1" si="177"/>
        <v/>
      </c>
      <c r="AL304" s="282" t="str">
        <f t="shared" ca="1" si="177"/>
        <v/>
      </c>
    </row>
    <row r="305" spans="1:38" s="234" customFormat="1" x14ac:dyDescent="0.3">
      <c r="A305" s="69" t="s">
        <v>288</v>
      </c>
      <c r="C305" s="223" t="s">
        <v>287</v>
      </c>
      <c r="E305" s="69" t="s">
        <v>276</v>
      </c>
      <c r="F305" s="239" t="s">
        <v>310</v>
      </c>
      <c r="G305" s="231">
        <f t="shared" ca="1" si="178"/>
        <v>17.170999999999999</v>
      </c>
      <c r="H305" s="231">
        <f t="shared" ca="1" si="170"/>
        <v>17.396000000000001</v>
      </c>
      <c r="I305" s="231">
        <f t="shared" ca="1" si="180"/>
        <v>17.731999999999999</v>
      </c>
      <c r="J305" s="231">
        <f t="shared" ca="1" si="180"/>
        <v>18.855</v>
      </c>
      <c r="K305" s="231">
        <f t="shared" ref="K305:N306" ca="1" si="181">ROUND(X305,3)</f>
        <v>20.09</v>
      </c>
      <c r="L305" s="231">
        <f t="shared" ca="1" si="181"/>
        <v>21.212</v>
      </c>
      <c r="M305" s="231">
        <f t="shared" ca="1" si="181"/>
        <v>22.446000000000002</v>
      </c>
      <c r="N305" s="231">
        <f t="shared" ca="1" si="181"/>
        <v>23.681999999999999</v>
      </c>
      <c r="P305" s="176" t="str">
        <f t="shared" si="171"/>
        <v>C09485</v>
      </c>
      <c r="Q305" s="201" t="s">
        <v>600</v>
      </c>
      <c r="R305" s="209" t="str">
        <f t="shared" si="172"/>
        <v>Student Intern - Undergrad (enrolled)</v>
      </c>
      <c r="S305" s="192" t="str">
        <f t="shared" si="173"/>
        <v>01L</v>
      </c>
      <c r="T305" s="186" cm="1">
        <f t="array" aca="1" ref="T305" ca="1">ROUND(IF($Q305="Y",VLOOKUP($P305, INDIRECT($Q$3),T$8,0)*INDIRECT($P$2),VLOOKUP($P305, INDIRECT($Q$3),T$8,0)),IF($E305="E",0,3))</f>
        <v>17.170999999999999</v>
      </c>
      <c r="U305" s="186" cm="1">
        <f t="array" aca="1" ref="U305" ca="1">ROUND(IF($Q305="Y",VLOOKUP($P305, INDIRECT($Q$3),U$299,0)*INDIRECT($P$2),VLOOKUP($P305, INDIRECT($Q$3),U$299,0)),IF($E305="E",0,3))</f>
        <v>17.396000000000001</v>
      </c>
      <c r="V305" s="186" cm="1">
        <f t="array" aca="1" ref="V305" ca="1">ROUND(IF($Q305="Y",VLOOKUP($P305, INDIRECT($Q$3),V$299,0)*INDIRECT($P$2),VLOOKUP($P305, INDIRECT($Q$3),V$299,0)),IF($E305="E",0,3))</f>
        <v>17.731999999999999</v>
      </c>
      <c r="W305" s="186" cm="1">
        <f t="array" aca="1" ref="W305" ca="1">ROUND(IF($Q305="Y",VLOOKUP($P305, INDIRECT($Q$3),W$299,0)*INDIRECT($P$2),VLOOKUP($P305, INDIRECT($Q$3),W$299,0)),IF($E305="E",0,3))</f>
        <v>18.855</v>
      </c>
      <c r="X305" s="186" cm="1">
        <f t="array" aca="1" ref="X305" ca="1">ROUND(IF($Q305="Y",VLOOKUP($P305, INDIRECT($Q$3),X$299,0)*INDIRECT($P$2),VLOOKUP($P305, INDIRECT($Q$3),X$299,0)),IF($E305="E",0,3))</f>
        <v>20.09</v>
      </c>
      <c r="Y305" s="186" cm="1">
        <f t="array" aca="1" ref="Y305" ca="1">ROUND(IF($Q305="Y",VLOOKUP($P305, INDIRECT($Q$3),Y$299,0)*INDIRECT($P$2),VLOOKUP($P305, INDIRECT($Q$3),Y$299,0)),IF($E305="E",0,3))</f>
        <v>21.212</v>
      </c>
      <c r="Z305" s="186" cm="1">
        <f t="array" aca="1" ref="Z305" ca="1">ROUND(IF($Q305="Y",VLOOKUP($P305, INDIRECT($Q$3),Z$299,0)*INDIRECT($P$2),VLOOKUP($P305, INDIRECT($Q$3),Z$299,0)),IF($E305="E",0,3))</f>
        <v>22.446000000000002</v>
      </c>
      <c r="AA305" s="186" cm="1">
        <f t="array" aca="1" ref="AA305" ca="1">ROUND(IF($Q305="Y",VLOOKUP($P305, INDIRECT($Q$3),AA$299,0)*INDIRECT($P$2),VLOOKUP($P305, INDIRECT($Q$3),AA$299,0)),IF($E305="E",0,3))</f>
        <v>23.681999999999999</v>
      </c>
      <c r="AB305" s="282" t="str">
        <f t="shared" si="174"/>
        <v>C09485</v>
      </c>
      <c r="AC305" s="130" t="str">
        <f t="shared" si="175"/>
        <v>Student Intern - Undergrad (enrolled)</v>
      </c>
      <c r="AD305" s="284" t="str">
        <f t="shared" si="176"/>
        <v>01L</v>
      </c>
      <c r="AE305" s="282">
        <f t="shared" ca="1" si="179"/>
        <v>17.170999999999999</v>
      </c>
      <c r="AF305" s="282">
        <f t="shared" ca="1" si="179"/>
        <v>17.396000000000001</v>
      </c>
      <c r="AG305" s="282">
        <f t="shared" ca="1" si="177"/>
        <v>17.731999999999999</v>
      </c>
      <c r="AH305" s="282">
        <f t="shared" ca="1" si="177"/>
        <v>18.855</v>
      </c>
      <c r="AI305" s="282">
        <f t="shared" ca="1" si="177"/>
        <v>20.09</v>
      </c>
      <c r="AJ305" s="282">
        <f t="shared" ca="1" si="177"/>
        <v>21.212</v>
      </c>
      <c r="AK305" s="282">
        <f t="shared" ca="1" si="177"/>
        <v>22.446000000000002</v>
      </c>
      <c r="AL305" s="282">
        <f t="shared" ca="1" si="177"/>
        <v>23.681999999999999</v>
      </c>
    </row>
    <row r="306" spans="1:38" s="234" customFormat="1" x14ac:dyDescent="0.3">
      <c r="A306" s="69" t="s">
        <v>290</v>
      </c>
      <c r="C306" s="223" t="s">
        <v>289</v>
      </c>
      <c r="E306" s="69" t="s">
        <v>276</v>
      </c>
      <c r="F306" s="239" t="s">
        <v>311</v>
      </c>
      <c r="G306" s="231">
        <f t="shared" ca="1" si="178"/>
        <v>17.731999999999999</v>
      </c>
      <c r="H306" s="231">
        <f t="shared" ca="1" si="170"/>
        <v>19.529</v>
      </c>
      <c r="I306" s="231">
        <f t="shared" ca="1" si="180"/>
        <v>21.212</v>
      </c>
      <c r="J306" s="231">
        <f t="shared" ca="1" si="180"/>
        <v>23.007999999999999</v>
      </c>
      <c r="K306" s="231">
        <f t="shared" ca="1" si="181"/>
        <v>24.803000000000001</v>
      </c>
      <c r="L306" s="231">
        <f t="shared" ca="1" si="181"/>
        <v>26.599</v>
      </c>
      <c r="M306" s="231">
        <f t="shared" ca="1" si="181"/>
        <v>28.395</v>
      </c>
      <c r="N306" s="231">
        <f t="shared" ca="1" si="181"/>
        <v>30.077999999999999</v>
      </c>
      <c r="P306" s="176" t="str">
        <f t="shared" si="171"/>
        <v>C09475</v>
      </c>
      <c r="Q306" s="201" t="s">
        <v>600</v>
      </c>
      <c r="R306" s="209" t="str">
        <f t="shared" si="172"/>
        <v>Student Intern - Graduate (enrolled)</v>
      </c>
      <c r="S306" s="192" t="str">
        <f t="shared" si="173"/>
        <v>01M</v>
      </c>
      <c r="T306" s="186" cm="1">
        <f t="array" aca="1" ref="T306" ca="1">ROUND(IF($Q306="Y",VLOOKUP($P306, INDIRECT($Q$3),T$8,0)*INDIRECT($P$2),VLOOKUP($P306, INDIRECT($Q$3),T$8,0)),IF($E306="E",0,3))</f>
        <v>17.731999999999999</v>
      </c>
      <c r="U306" s="186" cm="1">
        <f t="array" aca="1" ref="U306" ca="1">ROUND(IF($Q306="Y",VLOOKUP($P306, INDIRECT($Q$3),U$299,0)*INDIRECT($P$2),VLOOKUP($P306, INDIRECT($Q$3),U$299,0)),IF($E306="E",0,3))</f>
        <v>19.529</v>
      </c>
      <c r="V306" s="186" cm="1">
        <f t="array" aca="1" ref="V306" ca="1">ROUND(IF($Q306="Y",VLOOKUP($P306, INDIRECT($Q$3),V$299,0)*INDIRECT($P$2),VLOOKUP($P306, INDIRECT($Q$3),V$299,0)),IF($E306="E",0,3))</f>
        <v>21.212</v>
      </c>
      <c r="W306" s="186" cm="1">
        <f t="array" aca="1" ref="W306" ca="1">ROUND(IF($Q306="Y",VLOOKUP($P306, INDIRECT($Q$3),W$299,0)*INDIRECT($P$2),VLOOKUP($P306, INDIRECT($Q$3),W$299,0)),IF($E306="E",0,3))</f>
        <v>23.007999999999999</v>
      </c>
      <c r="X306" s="186" cm="1">
        <f t="array" aca="1" ref="X306" ca="1">ROUND(IF($Q306="Y",VLOOKUP($P306, INDIRECT($Q$3),X$299,0)*INDIRECT($P$2),VLOOKUP($P306, INDIRECT($Q$3),X$299,0)),IF($E306="E",0,3))</f>
        <v>24.803000000000001</v>
      </c>
      <c r="Y306" s="186" cm="1">
        <f t="array" aca="1" ref="Y306" ca="1">ROUND(IF($Q306="Y",VLOOKUP($P306, INDIRECT($Q$3),Y$299,0)*INDIRECT($P$2),VLOOKUP($P306, INDIRECT($Q$3),Y$299,0)),IF($E306="E",0,3))</f>
        <v>26.599</v>
      </c>
      <c r="Z306" s="186" cm="1">
        <f t="array" aca="1" ref="Z306" ca="1">ROUND(IF($Q306="Y",VLOOKUP($P306, INDIRECT($Q$3),Z$299,0)*INDIRECT($P$2),VLOOKUP($P306, INDIRECT($Q$3),Z$299,0)),IF($E306="E",0,3))</f>
        <v>28.395</v>
      </c>
      <c r="AA306" s="186" cm="1">
        <f t="array" aca="1" ref="AA306" ca="1">ROUND(IF($Q306="Y",VLOOKUP($P306, INDIRECT($Q$3),AA$299,0)*INDIRECT($P$2),VLOOKUP($P306, INDIRECT($Q$3),AA$299,0)),IF($E306="E",0,3))</f>
        <v>30.077999999999999</v>
      </c>
      <c r="AB306" s="282" t="str">
        <f t="shared" si="174"/>
        <v>C09475</v>
      </c>
      <c r="AC306" s="130" t="str">
        <f t="shared" si="175"/>
        <v>Student Intern - Graduate (enrolled)</v>
      </c>
      <c r="AD306" s="284" t="str">
        <f t="shared" si="176"/>
        <v>01M</v>
      </c>
      <c r="AE306" s="282">
        <f t="shared" ca="1" si="179"/>
        <v>17.731999999999999</v>
      </c>
      <c r="AF306" s="282">
        <f t="shared" ca="1" si="179"/>
        <v>19.529</v>
      </c>
      <c r="AG306" s="282">
        <f t="shared" ca="1" si="177"/>
        <v>21.212</v>
      </c>
      <c r="AH306" s="282">
        <f t="shared" ca="1" si="177"/>
        <v>23.007999999999999</v>
      </c>
      <c r="AI306" s="282">
        <f t="shared" ca="1" si="177"/>
        <v>24.803000000000001</v>
      </c>
      <c r="AJ306" s="282">
        <f t="shared" ca="1" si="177"/>
        <v>26.599</v>
      </c>
      <c r="AK306" s="282">
        <f t="shared" ca="1" si="177"/>
        <v>28.395</v>
      </c>
      <c r="AL306" s="282">
        <f t="shared" ca="1" si="177"/>
        <v>30.077999999999999</v>
      </c>
    </row>
    <row r="307" spans="1:38" s="234" customFormat="1" x14ac:dyDescent="0.3">
      <c r="A307" s="69" t="s">
        <v>292</v>
      </c>
      <c r="C307" s="223" t="s">
        <v>291</v>
      </c>
      <c r="E307" s="69" t="s">
        <v>276</v>
      </c>
      <c r="F307" s="239" t="s">
        <v>293</v>
      </c>
      <c r="G307" s="231">
        <f t="shared" ca="1" si="178"/>
        <v>18.855</v>
      </c>
      <c r="H307" s="231">
        <f t="shared" ca="1" si="170"/>
        <v>20.09</v>
      </c>
      <c r="I307" s="231">
        <f ca="1">ROUND(V307,3)</f>
        <v>21.212</v>
      </c>
      <c r="J307" s="231"/>
      <c r="K307" s="231"/>
      <c r="L307" s="231"/>
      <c r="M307" s="231"/>
      <c r="N307" s="231"/>
      <c r="P307" s="176" t="str">
        <f t="shared" si="171"/>
        <v>C09495</v>
      </c>
      <c r="Q307" s="201" t="s">
        <v>600</v>
      </c>
      <c r="R307" s="209" t="str">
        <f t="shared" si="172"/>
        <v>Urban Scholar College Undergraduate</v>
      </c>
      <c r="S307" s="192" t="str">
        <f t="shared" si="173"/>
        <v>01G</v>
      </c>
      <c r="T307" s="186" cm="1">
        <f t="array" aca="1" ref="T307" ca="1">ROUND(IF($Q307="Y",VLOOKUP($P307, INDIRECT($Q$3),T$8,0)*INDIRECT($P$2),VLOOKUP($P307, INDIRECT($Q$3),T$8,0)),IF($E307="E",0,3))</f>
        <v>18.855</v>
      </c>
      <c r="U307" s="186" cm="1">
        <f t="array" aca="1" ref="U307" ca="1">ROUND(IF($Q307="Y",VLOOKUP($P307, INDIRECT($Q$3),U$299,0)*INDIRECT($P$2),VLOOKUP($P307, INDIRECT($Q$3),U$299,0)),IF($E307="E",0,3))</f>
        <v>20.09</v>
      </c>
      <c r="V307" s="186" cm="1">
        <f t="array" aca="1" ref="V307" ca="1">ROUND(IF($Q307="Y",VLOOKUP($P307, INDIRECT($Q$3),V$299,0)*INDIRECT($P$2),VLOOKUP($P307, INDIRECT($Q$3),V$299,0)),IF($E307="E",0,3))</f>
        <v>21.212</v>
      </c>
      <c r="W307" s="186" cm="1">
        <f t="array" aca="1" ref="W307" ca="1">ROUND(IF($Q307="Y",VLOOKUP($P307, INDIRECT($Q$3),W$299,0)*INDIRECT($P$2),VLOOKUP($P307, INDIRECT($Q$3),W$299,0)),IF($E307="E",0,3))</f>
        <v>0</v>
      </c>
      <c r="X307" s="186" cm="1">
        <f t="array" aca="1" ref="X307" ca="1">ROUND(IF($Q307="Y",VLOOKUP($P307, INDIRECT($Q$3),X$299,0)*INDIRECT($P$2),VLOOKUP($P307, INDIRECT($Q$3),X$299,0)),IF($E307="E",0,3))</f>
        <v>0</v>
      </c>
      <c r="Y307" s="186" cm="1">
        <f t="array" aca="1" ref="Y307" ca="1">ROUND(IF($Q307="Y",VLOOKUP($P307, INDIRECT($Q$3),Y$299,0)*INDIRECT($P$2),VLOOKUP($P307, INDIRECT($Q$3),Y$299,0)),IF($E307="E",0,3))</f>
        <v>0</v>
      </c>
      <c r="Z307" s="186" cm="1">
        <f t="array" aca="1" ref="Z307" ca="1">ROUND(IF($Q307="Y",VLOOKUP($P307, INDIRECT($Q$3),Z$299,0)*INDIRECT($P$2),VLOOKUP($P307, INDIRECT($Q$3),Z$299,0)),IF($E307="E",0,3))</f>
        <v>0</v>
      </c>
      <c r="AA307" s="186" cm="1">
        <f t="array" aca="1" ref="AA307" ca="1">ROUND(IF($Q307="Y",VLOOKUP($P307, INDIRECT($Q$3),AA$299,0)*INDIRECT($P$2),VLOOKUP($P307, INDIRECT($Q$3),AA$299,0)),IF($E307="E",0,3))</f>
        <v>0</v>
      </c>
      <c r="AB307" s="282" t="str">
        <f t="shared" si="174"/>
        <v>C09495</v>
      </c>
      <c r="AC307" s="130" t="str">
        <f t="shared" si="175"/>
        <v>Urban Scholar College Undergraduate</v>
      </c>
      <c r="AD307" s="284" t="str">
        <f t="shared" si="176"/>
        <v>01G</v>
      </c>
      <c r="AE307" s="282">
        <f t="shared" ca="1" si="179"/>
        <v>18.855</v>
      </c>
      <c r="AF307" s="282">
        <f t="shared" ca="1" si="179"/>
        <v>20.09</v>
      </c>
      <c r="AG307" s="282">
        <f t="shared" ca="1" si="177"/>
        <v>21.212</v>
      </c>
      <c r="AH307" s="282" t="str">
        <f t="shared" ca="1" si="177"/>
        <v/>
      </c>
      <c r="AI307" s="282" t="str">
        <f t="shared" ca="1" si="177"/>
        <v/>
      </c>
      <c r="AJ307" s="282" t="str">
        <f t="shared" ca="1" si="177"/>
        <v/>
      </c>
      <c r="AK307" s="282" t="str">
        <f t="shared" ca="1" si="177"/>
        <v/>
      </c>
      <c r="AL307" s="282" t="str">
        <f t="shared" ca="1" si="177"/>
        <v/>
      </c>
    </row>
    <row r="308" spans="1:38" s="234" customFormat="1" x14ac:dyDescent="0.3">
      <c r="A308" s="69" t="s">
        <v>295</v>
      </c>
      <c r="C308" s="223" t="s">
        <v>294</v>
      </c>
      <c r="E308" s="69" t="s">
        <v>276</v>
      </c>
      <c r="F308" s="239" t="s">
        <v>296</v>
      </c>
      <c r="G308" s="231">
        <f t="shared" ca="1" si="178"/>
        <v>23.344999999999999</v>
      </c>
      <c r="H308" s="231">
        <f t="shared" ca="1" si="170"/>
        <v>25.14</v>
      </c>
      <c r="I308" s="231">
        <f ca="1">ROUND(V308,3)</f>
        <v>26.824000000000002</v>
      </c>
      <c r="J308" s="231"/>
      <c r="K308" s="231"/>
      <c r="L308" s="231"/>
      <c r="M308" s="231"/>
      <c r="N308" s="231"/>
      <c r="P308" s="176" t="str">
        <f t="shared" si="171"/>
        <v>C09490</v>
      </c>
      <c r="Q308" s="201" t="s">
        <v>600</v>
      </c>
      <c r="R308" s="209" t="str">
        <f t="shared" si="172"/>
        <v>Urban Scholar Graduate School</v>
      </c>
      <c r="S308" s="192" t="str">
        <f t="shared" si="173"/>
        <v>01F</v>
      </c>
      <c r="T308" s="186" cm="1">
        <f t="array" aca="1" ref="T308" ca="1">ROUND(IF($Q308="Y",VLOOKUP($P308, INDIRECT($Q$3),T$8,0)*INDIRECT($P$2),VLOOKUP($P308, INDIRECT($Q$3),T$8,0)),IF($E308="E",0,3))</f>
        <v>23.344999999999999</v>
      </c>
      <c r="U308" s="186" cm="1">
        <f t="array" aca="1" ref="U308" ca="1">ROUND(IF($Q308="Y",VLOOKUP($P308, INDIRECT($Q$3),U$299,0)*INDIRECT($P$2),VLOOKUP($P308, INDIRECT($Q$3),U$299,0)),IF($E308="E",0,3))</f>
        <v>25.14</v>
      </c>
      <c r="V308" s="186" cm="1">
        <f t="array" aca="1" ref="V308" ca="1">ROUND(IF($Q308="Y",VLOOKUP($P308, INDIRECT($Q$3),V$299,0)*INDIRECT($P$2),VLOOKUP($P308, INDIRECT($Q$3),V$299,0)),IF($E308="E",0,3))</f>
        <v>26.824000000000002</v>
      </c>
      <c r="W308" s="186" cm="1">
        <f t="array" aca="1" ref="W308" ca="1">ROUND(IF($Q308="Y",VLOOKUP($P308, INDIRECT($Q$3),W$299,0)*INDIRECT($P$2),VLOOKUP($P308, INDIRECT($Q$3),W$299,0)),IF($E308="E",0,3))</f>
        <v>0</v>
      </c>
      <c r="X308" s="186" cm="1">
        <f t="array" aca="1" ref="X308" ca="1">ROUND(IF($Q308="Y",VLOOKUP($P308, INDIRECT($Q$3),X$299,0)*INDIRECT($P$2),VLOOKUP($P308, INDIRECT($Q$3),X$299,0)),IF($E308="E",0,3))</f>
        <v>0</v>
      </c>
      <c r="Y308" s="186" cm="1">
        <f t="array" aca="1" ref="Y308" ca="1">ROUND(IF($Q308="Y",VLOOKUP($P308, INDIRECT($Q$3),Y$299,0)*INDIRECT($P$2),VLOOKUP($P308, INDIRECT($Q$3),Y$299,0)),IF($E308="E",0,3))</f>
        <v>0</v>
      </c>
      <c r="Z308" s="186" cm="1">
        <f t="array" aca="1" ref="Z308" ca="1">ROUND(IF($Q308="Y",VLOOKUP($P308, INDIRECT($Q$3),Z$299,0)*INDIRECT($P$2),VLOOKUP($P308, INDIRECT($Q$3),Z$299,0)),IF($E308="E",0,3))</f>
        <v>0</v>
      </c>
      <c r="AA308" s="186" cm="1">
        <f t="array" aca="1" ref="AA308" ca="1">ROUND(IF($Q308="Y",VLOOKUP($P308, INDIRECT($Q$3),AA$299,0)*INDIRECT($P$2),VLOOKUP($P308, INDIRECT($Q$3),AA$299,0)),IF($E308="E",0,3))</f>
        <v>0</v>
      </c>
      <c r="AB308" s="282" t="str">
        <f t="shared" si="174"/>
        <v>C09490</v>
      </c>
      <c r="AC308" s="130" t="str">
        <f t="shared" si="175"/>
        <v>Urban Scholar Graduate School</v>
      </c>
      <c r="AD308" s="284" t="str">
        <f t="shared" si="176"/>
        <v>01F</v>
      </c>
      <c r="AE308" s="282">
        <f t="shared" ca="1" si="179"/>
        <v>23.344999999999999</v>
      </c>
      <c r="AF308" s="282">
        <f t="shared" ca="1" si="179"/>
        <v>25.14</v>
      </c>
      <c r="AG308" s="282">
        <f t="shared" ca="1" si="177"/>
        <v>26.824000000000002</v>
      </c>
      <c r="AH308" s="282" t="str">
        <f t="shared" ca="1" si="177"/>
        <v/>
      </c>
      <c r="AI308" s="282" t="str">
        <f t="shared" ca="1" si="177"/>
        <v/>
      </c>
      <c r="AJ308" s="282" t="str">
        <f t="shared" ca="1" si="177"/>
        <v/>
      </c>
      <c r="AK308" s="282" t="str">
        <f t="shared" ca="1" si="177"/>
        <v/>
      </c>
      <c r="AL308" s="282" t="str">
        <f t="shared" ca="1" si="177"/>
        <v/>
      </c>
    </row>
    <row r="309" spans="1:38" s="234" customFormat="1" x14ac:dyDescent="0.3">
      <c r="A309" s="69" t="s">
        <v>1095</v>
      </c>
      <c r="C309" s="223" t="s">
        <v>1094</v>
      </c>
      <c r="E309" s="69" t="s">
        <v>276</v>
      </c>
      <c r="F309" s="239" t="s">
        <v>1126</v>
      </c>
      <c r="G309" s="231">
        <f t="shared" ca="1" si="178"/>
        <v>22.823</v>
      </c>
      <c r="H309" s="231"/>
      <c r="I309" s="231"/>
      <c r="J309" s="231"/>
      <c r="K309" s="231"/>
      <c r="L309" s="231"/>
      <c r="M309" s="231"/>
      <c r="N309" s="231"/>
      <c r="P309" s="176" t="str">
        <f>A309</f>
        <v>09076C</v>
      </c>
      <c r="Q309" s="201" t="s">
        <v>600</v>
      </c>
      <c r="R309" s="209" t="str">
        <f>F309</f>
        <v>Police Pathways Intern Program</v>
      </c>
      <c r="S309" s="192" t="str">
        <f>C309</f>
        <v>01P</v>
      </c>
      <c r="T309" s="186" cm="1">
        <f t="array" aca="1" ref="T309" ca="1">ROUND(IF($Q309="Y",VLOOKUP($P309, INDIRECT($Q$3),T$8,0)*INDIRECT($P$2),VLOOKUP($P309, INDIRECT($Q$3),T$8,0)),IF($E309="E",0,3))</f>
        <v>22.823</v>
      </c>
      <c r="U309" s="186"/>
      <c r="V309" s="186"/>
      <c r="W309" s="186"/>
      <c r="X309" s="186"/>
      <c r="Y309" s="186"/>
      <c r="Z309" s="186"/>
      <c r="AA309" s="186"/>
      <c r="AB309" s="282" t="str">
        <f t="shared" si="174"/>
        <v>09076C</v>
      </c>
      <c r="AC309" s="130" t="str">
        <f t="shared" si="175"/>
        <v>Police Pathways Intern Program</v>
      </c>
      <c r="AD309" s="284" t="str">
        <f t="shared" si="176"/>
        <v>01P</v>
      </c>
      <c r="AE309" s="282">
        <f ca="1">IF(T309=0,"",T309)</f>
        <v>22.823</v>
      </c>
      <c r="AF309" s="282"/>
      <c r="AG309" s="282"/>
      <c r="AH309" s="282"/>
      <c r="AI309" s="282"/>
      <c r="AJ309" s="282"/>
      <c r="AK309" s="282"/>
      <c r="AL309" s="282"/>
    </row>
    <row r="310" spans="1:38" s="234" customFormat="1" x14ac:dyDescent="0.3">
      <c r="A310" s="69" t="s">
        <v>1096</v>
      </c>
      <c r="C310" s="223" t="s">
        <v>1094</v>
      </c>
      <c r="E310" s="69" t="s">
        <v>276</v>
      </c>
      <c r="F310" s="239" t="s">
        <v>1098</v>
      </c>
      <c r="G310" s="231">
        <f t="shared" ca="1" si="178"/>
        <v>22.823</v>
      </c>
      <c r="H310" s="231"/>
      <c r="I310" s="231"/>
      <c r="J310" s="231"/>
      <c r="K310" s="231"/>
      <c r="L310" s="231"/>
      <c r="M310" s="231"/>
      <c r="N310" s="231"/>
      <c r="P310" s="176" t="str">
        <f>A310</f>
        <v>53062C</v>
      </c>
      <c r="Q310" s="201" t="s">
        <v>600</v>
      </c>
      <c r="R310" s="209" t="str">
        <f>F310</f>
        <v>Office of Community Safety Intern</v>
      </c>
      <c r="S310" s="192" t="str">
        <f>C310</f>
        <v>01P</v>
      </c>
      <c r="T310" s="186" cm="1">
        <f t="array" aca="1" ref="T310" ca="1">ROUND(IF($Q310="Y",VLOOKUP($P310, INDIRECT($Q$3),T$8,0)*INDIRECT($P$2),VLOOKUP($P310, INDIRECT($Q$3),T$8,0)),IF($E310="E",0,3))</f>
        <v>22.823</v>
      </c>
      <c r="U310" s="186"/>
      <c r="V310" s="186"/>
      <c r="W310" s="186"/>
      <c r="X310" s="186"/>
      <c r="Y310" s="186"/>
      <c r="Z310" s="186"/>
      <c r="AA310" s="186"/>
      <c r="AB310" s="282" t="str">
        <f t="shared" si="174"/>
        <v>53062C</v>
      </c>
      <c r="AC310" s="130" t="str">
        <f t="shared" si="175"/>
        <v>Office of Community Safety Intern</v>
      </c>
      <c r="AD310" s="284" t="str">
        <f t="shared" si="176"/>
        <v>01P</v>
      </c>
      <c r="AE310" s="282">
        <f ca="1">IF(T310=0,"",T310)</f>
        <v>22.823</v>
      </c>
      <c r="AF310" s="282"/>
      <c r="AG310" s="282"/>
      <c r="AH310" s="282"/>
      <c r="AI310" s="282"/>
      <c r="AJ310" s="282"/>
      <c r="AK310" s="282"/>
      <c r="AL310" s="282"/>
    </row>
    <row r="311" spans="1:38" x14ac:dyDescent="0.3">
      <c r="A311" s="71"/>
      <c r="B311" s="71"/>
      <c r="D311" s="70"/>
      <c r="E311" s="70"/>
      <c r="G311" s="275" t="s">
        <v>767</v>
      </c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  <c r="AD311" s="281"/>
    </row>
    <row r="312" spans="1:38" x14ac:dyDescent="0.3">
      <c r="B312" s="121"/>
      <c r="D312" s="70"/>
      <c r="E312" s="70"/>
      <c r="G312" s="121"/>
      <c r="H312" s="121"/>
      <c r="I312" s="121"/>
      <c r="J312" s="121"/>
      <c r="K312" s="121"/>
      <c r="L312" s="121"/>
      <c r="M312" s="121"/>
      <c r="O312" s="93"/>
      <c r="P312" s="176"/>
      <c r="R312" s="203"/>
      <c r="S312" s="192"/>
      <c r="T312" s="192"/>
      <c r="U312" s="192"/>
      <c r="V312" s="192"/>
      <c r="W312" s="192"/>
      <c r="X312" s="192"/>
      <c r="Y312" s="192"/>
      <c r="Z312" s="192"/>
    </row>
    <row r="313" spans="1:38" s="78" customFormat="1" x14ac:dyDescent="0.3">
      <c r="A313" s="218" t="s">
        <v>762</v>
      </c>
      <c r="B313" s="58"/>
      <c r="C313" s="58"/>
      <c r="E313" s="218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91"/>
      <c r="R313" s="203"/>
      <c r="S313" s="192"/>
      <c r="T313" s="385" t="s">
        <v>992</v>
      </c>
      <c r="U313" s="192"/>
      <c r="V313" s="192"/>
      <c r="W313" s="192"/>
      <c r="X313" s="192"/>
      <c r="Y313" s="192"/>
      <c r="Z313" s="192"/>
      <c r="AA313" s="190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756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298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203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 t="s">
        <v>760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78" customFormat="1" x14ac:dyDescent="0.3">
      <c r="A317" s="81"/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177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58" customFormat="1" x14ac:dyDescent="0.3">
      <c r="A318" s="76" t="s">
        <v>763</v>
      </c>
      <c r="E318" s="76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871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 t="s">
        <v>301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/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76" t="s">
        <v>737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758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303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76" t="s">
        <v>732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 t="s">
        <v>759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/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76" t="s">
        <v>764</v>
      </c>
      <c r="E329" s="76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x14ac:dyDescent="0.3">
      <c r="A330" s="64" t="s">
        <v>765</v>
      </c>
      <c r="B330" s="121"/>
      <c r="D330" s="71"/>
      <c r="E330" s="64"/>
      <c r="G330" s="121"/>
      <c r="H330" s="121"/>
      <c r="I330" s="121"/>
      <c r="J330" s="121"/>
      <c r="K330" s="121"/>
      <c r="L330" s="121"/>
      <c r="M330" s="121"/>
      <c r="O330" s="93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</row>
    <row r="331" spans="1:38" x14ac:dyDescent="0.3">
      <c r="A331" s="81" t="s">
        <v>307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2" spans="1:38" x14ac:dyDescent="0.3">
      <c r="A332" s="81" t="s">
        <v>308</v>
      </c>
      <c r="B332" s="121"/>
      <c r="D332" s="71"/>
      <c r="E332" s="81"/>
      <c r="G332" s="121"/>
      <c r="H332" s="121"/>
      <c r="I332" s="121"/>
      <c r="J332" s="121"/>
      <c r="K332" s="121"/>
      <c r="L332" s="121"/>
      <c r="M332" s="121"/>
      <c r="O332" s="93"/>
    </row>
    <row r="334" spans="1:38" x14ac:dyDescent="0.3">
      <c r="P334" s="176"/>
      <c r="R334" s="203"/>
      <c r="S334" s="192"/>
      <c r="T334" s="192"/>
      <c r="U334" s="192"/>
      <c r="V334" s="192"/>
      <c r="W334" s="192"/>
      <c r="X334" s="192"/>
      <c r="Y334" s="192"/>
      <c r="Z334" s="192"/>
    </row>
    <row r="335" spans="1:38" x14ac:dyDescent="0.3">
      <c r="A335" s="226" t="str">
        <f>A6</f>
        <v>Last Updated 12/22/2025</v>
      </c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6" spans="1:38" x14ac:dyDescent="0.3">
      <c r="P336" s="176"/>
      <c r="Q336" s="175"/>
      <c r="R336" s="203"/>
      <c r="S336" s="192"/>
      <c r="T336" s="192"/>
      <c r="U336" s="192"/>
      <c r="V336" s="192"/>
      <c r="W336" s="192"/>
      <c r="X336" s="192"/>
      <c r="Y336" s="192"/>
      <c r="Z336" s="192"/>
      <c r="AA336" s="192"/>
    </row>
  </sheetData>
  <sheetProtection sheet="1" autoFilter="0"/>
  <autoFilter ref="A9:AO232" xr:uid="{03A4D56C-FF89-4EF1-8A08-C9CB0A68CBF9}"/>
  <sortState xmlns:xlrd2="http://schemas.microsoft.com/office/spreadsheetml/2017/richdata2" ref="A10:AL232">
    <sortCondition ref="F10:F232"/>
  </sortState>
  <conditionalFormatting sqref="G10:M232">
    <cfRule type="cellIs" dxfId="48" priority="31" operator="greaterThanOrEqual">
      <formula>100</formula>
    </cfRule>
    <cfRule type="cellIs" dxfId="47" priority="32" operator="lessThan">
      <formula>100</formula>
    </cfRule>
    <cfRule type="cellIs" dxfId="46" priority="33" operator="equal">
      <formula>0</formula>
    </cfRule>
    <cfRule type="cellIs" dxfId="45" priority="34" operator="greaterThan">
      <formula>100</formula>
    </cfRule>
    <cfRule type="cellIs" dxfId="44" priority="35" operator="lessThanOrEqual">
      <formula>100</formula>
    </cfRule>
    <cfRule type="cellIs" dxfId="43" priority="36" operator="greaterThan">
      <formula>150</formula>
    </cfRule>
  </conditionalFormatting>
  <conditionalFormatting sqref="T291:T294">
    <cfRule type="cellIs" dxfId="42" priority="42" operator="lessThan">
      <formula>100</formula>
    </cfRule>
  </conditionalFormatting>
  <conditionalFormatting sqref="T112:X113">
    <cfRule type="cellIs" dxfId="41" priority="1" operator="greaterThanOrEqual">
      <formula>100</formula>
    </cfRule>
    <cfRule type="cellIs" dxfId="40" priority="2" operator="equal">
      <formula>0</formula>
    </cfRule>
    <cfRule type="cellIs" dxfId="39" priority="3" operator="lessThan">
      <formula>100</formula>
    </cfRule>
  </conditionalFormatting>
  <conditionalFormatting sqref="T1:Z111 Y113:Z113 T114:Z208 T210:Z1048576 AA301:AA310">
    <cfRule type="cellIs" dxfId="38" priority="53" operator="equal">
      <formula>0</formula>
    </cfRule>
  </conditionalFormatting>
  <conditionalFormatting sqref="T2:Z7 T9:AA111 Y113:AA113 T114:AA208 AA209:AA211 T210:AA210 AA233:AA298 U256:Z294 T295:Z298">
    <cfRule type="cellIs" dxfId="37" priority="95" operator="lessThan">
      <formula>100</formula>
    </cfRule>
  </conditionalFormatting>
  <conditionalFormatting sqref="T2:Z7 AA209:AA211 AA233:AA298 U256:Z294 T295:Z298">
    <cfRule type="cellIs" dxfId="36" priority="94" operator="greaterThanOrEqual">
      <formula>100</formula>
    </cfRule>
  </conditionalFormatting>
  <conditionalFormatting sqref="T210:Z211">
    <cfRule type="cellIs" dxfId="35" priority="11" operator="lessThan">
      <formula>100</formula>
    </cfRule>
  </conditionalFormatting>
  <conditionalFormatting sqref="T211:Z211">
    <cfRule type="cellIs" dxfId="34" priority="10" operator="greaterThanOrEqual">
      <formula>100</formula>
    </cfRule>
  </conditionalFormatting>
  <conditionalFormatting sqref="T217:Z217">
    <cfRule type="cellIs" dxfId="33" priority="7" operator="greaterThanOrEqual">
      <formula>100</formula>
    </cfRule>
    <cfRule type="cellIs" dxfId="32" priority="8" operator="lessThan">
      <formula>100</formula>
    </cfRule>
  </conditionalFormatting>
  <conditionalFormatting sqref="T233:Z255">
    <cfRule type="cellIs" dxfId="31" priority="27" operator="lessThan">
      <formula>100</formula>
    </cfRule>
    <cfRule type="cellIs" dxfId="30" priority="68" operator="greaterThanOrEqual">
      <formula>100</formula>
    </cfRule>
  </conditionalFormatting>
  <conditionalFormatting sqref="T311:Z1048576">
    <cfRule type="cellIs" dxfId="29" priority="88" operator="greaterThanOrEqual">
      <formula>100</formula>
    </cfRule>
    <cfRule type="cellIs" dxfId="28" priority="89" operator="lessThan">
      <formula>100</formula>
    </cfRule>
  </conditionalFormatting>
  <conditionalFormatting sqref="T9:AA111 Y113:AA113 T114:AA208 T237">
    <cfRule type="cellIs" dxfId="27" priority="26" operator="greaterThanOrEqual">
      <formula>100</formula>
    </cfRule>
  </conditionalFormatting>
  <conditionalFormatting sqref="T210:AA210 T291:T294">
    <cfRule type="cellIs" dxfId="26" priority="41" operator="greaterThanOrEqual">
      <formula>100</formula>
    </cfRule>
  </conditionalFormatting>
  <conditionalFormatting sqref="T212:AA232 T256:T288 T301:AA310">
    <cfRule type="cellIs" dxfId="25" priority="12" operator="greaterThanOrEqual">
      <formula>100</formula>
    </cfRule>
    <cfRule type="cellIs" dxfId="24" priority="13" operator="lessThan">
      <formula>100</formula>
    </cfRule>
  </conditionalFormatting>
  <conditionalFormatting sqref="AE9:AK10">
    <cfRule type="cellIs" dxfId="23" priority="80" operator="greaterThanOrEqual">
      <formula>100</formula>
    </cfRule>
    <cfRule type="cellIs" dxfId="22" priority="81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EA4B3-A85C-45B6-86D6-2806F7A83826}">
  <sheetPr codeName="Sheet12">
    <tabColor theme="8"/>
    <pageSetUpPr fitToPage="1"/>
  </sheetPr>
  <dimension ref="A1:AX337"/>
  <sheetViews>
    <sheetView showGridLines="0" tabSelected="1" zoomScaleNormal="100" workbookViewId="0">
      <selection activeCell="F22" sqref="F22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77734375" style="186" hidden="1" customWidth="1"/>
    <col min="20" max="26" width="13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777343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50" ht="15.45" x14ac:dyDescent="0.35">
      <c r="A1" s="403" t="s">
        <v>1072</v>
      </c>
      <c r="AP1" s="431"/>
      <c r="AQ1" s="431"/>
      <c r="AR1" s="431"/>
      <c r="AS1" s="431"/>
      <c r="AT1" s="431"/>
      <c r="AU1" s="431"/>
      <c r="AV1" s="431"/>
    </row>
    <row r="2" spans="1:50" ht="13.05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1190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50" ht="13.05" x14ac:dyDescent="0.3">
      <c r="A3" s="228" t="s">
        <v>1191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1189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50" ht="13.05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50" ht="13.05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50" ht="13.05" x14ac:dyDescent="0.3">
      <c r="A6" s="226" t="s">
        <v>1197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50" ht="13.05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50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7</v>
      </c>
      <c r="U8" s="204">
        <f t="shared" ref="U8:Z8" si="0">T8+1</f>
        <v>8</v>
      </c>
      <c r="V8" s="204">
        <f t="shared" si="0"/>
        <v>9</v>
      </c>
      <c r="W8" s="204">
        <f t="shared" si="0"/>
        <v>10</v>
      </c>
      <c r="X8" s="204">
        <f t="shared" si="0"/>
        <v>11</v>
      </c>
      <c r="Y8" s="204">
        <f t="shared" si="0"/>
        <v>12</v>
      </c>
      <c r="Z8" s="204">
        <f t="shared" si="0"/>
        <v>13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50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1192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50" ht="13.05" x14ac:dyDescent="0.3">
      <c r="A10" s="424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38" ca="1" si="1">IF(E10="E",ROUND(T10,0),ROUND(T10,3))</f>
        <v>96710</v>
      </c>
      <c r="H10" s="74">
        <f t="shared" ca="1" si="1"/>
        <v>100577</v>
      </c>
      <c r="I10" s="74">
        <f t="shared" ca="1" si="1"/>
        <v>104602</v>
      </c>
      <c r="J10" s="74">
        <f t="shared" ca="1" si="1"/>
        <v>108784</v>
      </c>
      <c r="K10" s="74">
        <f t="shared" ca="1" si="1"/>
        <v>113135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96710</v>
      </c>
      <c r="U10" s="186" cm="1">
        <f t="array" aca="1" ref="U10" ca="1">ROUND(IF($Q10="Y",VLOOKUP($P10, INDIRECT($Q$3),U$8,0)*INDIRECT($P$2),VLOOKUP($P10, INDIRECT($Q$3),U$8,0)),IF($E10="E",0,3))</f>
        <v>100577</v>
      </c>
      <c r="V10" s="186" cm="1">
        <f t="array" aca="1" ref="V10" ca="1">ROUND(IF($Q10="Y",VLOOKUP($P10, INDIRECT($Q$3),V$8,0)*INDIRECT($P$2),VLOOKUP($P10, INDIRECT($Q$3),V$8,0)),IF($E10="E",0,3))</f>
        <v>104602</v>
      </c>
      <c r="W10" s="186" cm="1">
        <f t="array" aca="1" ref="W10" ca="1">ROUND(IF($Q10="Y",VLOOKUP($P10, INDIRECT($Q$3),W$8,0)*INDIRECT($P$2),VLOOKUP($P10, INDIRECT($Q$3),W$8,0)),IF($E10="E",0,3))</f>
        <v>108784</v>
      </c>
      <c r="X10" s="186" cm="1">
        <f t="array" aca="1" ref="X10" ca="1">ROUND(IF($Q10="Y",VLOOKUP($P10, INDIRECT($Q$3),X$8,0)*INDIRECT($P$2),VLOOKUP($P10, INDIRECT($Q$3),X$8,0)),IF($E10="E",0,3))</f>
        <v>113135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35" si="2">A10</f>
        <v>09201C</v>
      </c>
      <c r="AC10" s="130" t="str">
        <f t="shared" ref="AC10:AC22" si="3">F10</f>
        <v>311 Call Center Supervisor</v>
      </c>
      <c r="AD10" s="284" t="str">
        <f t="shared" ref="AD10:AD22" si="4">C10</f>
        <v>12</v>
      </c>
      <c r="AE10" s="282">
        <f t="shared" ref="AE10:AK38" ca="1" si="5">IF(T10=0,"",IF($E10="E",ROUNDUP(T10/2080,3),T10))</f>
        <v>46.495999999999995</v>
      </c>
      <c r="AF10" s="282">
        <f t="shared" ca="1" si="5"/>
        <v>48.354999999999997</v>
      </c>
      <c r="AG10" s="282">
        <f t="shared" ca="1" si="5"/>
        <v>50.29</v>
      </c>
      <c r="AH10" s="282">
        <f t="shared" ca="1" si="5"/>
        <v>52.3</v>
      </c>
      <c r="AI10" s="282">
        <f t="shared" ca="1" si="5"/>
        <v>54.391999999999996</v>
      </c>
      <c r="AJ10" s="282" t="str">
        <f t="shared" ca="1" si="5"/>
        <v/>
      </c>
      <c r="AK10" s="282" t="str">
        <f t="shared" ca="1" si="5"/>
        <v/>
      </c>
      <c r="AP10" s="427"/>
      <c r="AQ10" s="427"/>
      <c r="AR10" s="427"/>
      <c r="AS10" s="427"/>
      <c r="AT10" s="427"/>
      <c r="AU10" s="427"/>
      <c r="AV10" s="427"/>
      <c r="AW10" s="427" t="str">
        <f>IFERROR(AA10/'2025'!N10,"")</f>
        <v/>
      </c>
      <c r="AX10" s="427"/>
    </row>
    <row r="11" spans="1:50" ht="13.05" x14ac:dyDescent="0.3">
      <c r="A11" s="424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119252</v>
      </c>
      <c r="H11" s="74">
        <f t="shared" ca="1" si="1"/>
        <v>124026</v>
      </c>
      <c r="I11" s="74">
        <f t="shared" ca="1" si="1"/>
        <v>128991</v>
      </c>
      <c r="J11" s="74">
        <f t="shared" ca="1" si="1"/>
        <v>134156</v>
      </c>
      <c r="K11" s="74">
        <f t="shared" ca="1" si="1"/>
        <v>139530</v>
      </c>
      <c r="L11" s="74">
        <f t="shared" ca="1" si="1"/>
        <v>0</v>
      </c>
      <c r="M11" s="74">
        <f t="shared" ca="1" si="1"/>
        <v>0</v>
      </c>
      <c r="N11" s="72"/>
      <c r="P11" s="187" t="str">
        <f t="shared" ref="P11:P20" si="6">A11</f>
        <v>59449C</v>
      </c>
      <c r="Q11" s="186" t="s">
        <v>600</v>
      </c>
      <c r="R11" s="188" t="str">
        <f t="shared" ref="R11:R22" si="7">F11</f>
        <v>311 Service Center Operations Manager</v>
      </c>
      <c r="S11" s="189" t="str">
        <f t="shared" ref="S11:S22" si="8">C11</f>
        <v>044</v>
      </c>
      <c r="T11" s="186" cm="1">
        <f t="array" aca="1" ref="T11" ca="1">ROUND(IF($Q11="Y",VLOOKUP($P11, INDIRECT($Q$3),T$8,0)*INDIRECT($P$2),VLOOKUP($P11, INDIRECT($Q$3),T$8,0)),IF($E11="E",0,3))</f>
        <v>119252</v>
      </c>
      <c r="U11" s="186" cm="1">
        <f t="array" aca="1" ref="U11" ca="1">ROUND(IF($Q11="Y",VLOOKUP($P11, INDIRECT($Q$3),U$8,0)*INDIRECT($P$2),VLOOKUP($P11, INDIRECT($Q$3),U$8,0)),IF($E11="E",0,3))</f>
        <v>124026</v>
      </c>
      <c r="V11" s="186" cm="1">
        <f t="array" aca="1" ref="V11" ca="1">ROUND(IF($Q11="Y",VLOOKUP($P11, INDIRECT($Q$3),V$8,0)*INDIRECT($P$2),VLOOKUP($P11, INDIRECT($Q$3),V$8,0)),IF($E11="E",0,3))</f>
        <v>128991</v>
      </c>
      <c r="W11" s="186" cm="1">
        <f t="array" aca="1" ref="W11" ca="1">ROUND(IF($Q11="Y",VLOOKUP($P11, INDIRECT($Q$3),W$8,0)*INDIRECT($P$2),VLOOKUP($P11, INDIRECT($Q$3),W$8,0)),IF($E11="E",0,3))</f>
        <v>134156</v>
      </c>
      <c r="X11" s="186" cm="1">
        <f t="array" aca="1" ref="X11" ca="1">ROUND(IF($Q11="Y",VLOOKUP($P11, INDIRECT($Q$3),X$8,0)*INDIRECT($P$2),VLOOKUP($P11, INDIRECT($Q$3),X$8,0)),IF($E11="E",0,3))</f>
        <v>139530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2"/>
        <v>59449C</v>
      </c>
      <c r="AC11" s="130" t="str">
        <f t="shared" si="3"/>
        <v>311 Service Center Operations Manager</v>
      </c>
      <c r="AD11" s="284" t="str">
        <f t="shared" si="4"/>
        <v>044</v>
      </c>
      <c r="AE11" s="282">
        <f t="shared" ca="1" si="5"/>
        <v>57.332999999999998</v>
      </c>
      <c r="AF11" s="282">
        <f t="shared" ca="1" si="5"/>
        <v>59.628</v>
      </c>
      <c r="AG11" s="282">
        <f t="shared" ca="1" si="5"/>
        <v>62.015000000000001</v>
      </c>
      <c r="AH11" s="282">
        <f t="shared" ca="1" si="5"/>
        <v>64.499000000000009</v>
      </c>
      <c r="AI11" s="282">
        <f t="shared" ca="1" si="5"/>
        <v>67.082000000000008</v>
      </c>
      <c r="AJ11" s="282" t="str">
        <f t="shared" ca="1" si="5"/>
        <v/>
      </c>
      <c r="AK11" s="282" t="str">
        <f t="shared" ca="1" si="5"/>
        <v/>
      </c>
      <c r="AP11" s="427"/>
      <c r="AQ11" s="427"/>
      <c r="AR11" s="427"/>
      <c r="AS11" s="427"/>
      <c r="AT11" s="427"/>
      <c r="AU11" s="427"/>
      <c r="AV11" s="427"/>
      <c r="AW11" s="427" t="str">
        <f>IFERROR(AA11/'2025'!N11,"")</f>
        <v/>
      </c>
    </row>
    <row r="12" spans="1:50" ht="13.05" x14ac:dyDescent="0.3">
      <c r="A12" s="424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90808</v>
      </c>
      <c r="H12" s="74">
        <f t="shared" ca="1" si="1"/>
        <v>95587</v>
      </c>
      <c r="I12" s="74">
        <f t="shared" ca="1" si="1"/>
        <v>100617</v>
      </c>
      <c r="J12" s="74">
        <f t="shared" ca="1" si="1"/>
        <v>105914</v>
      </c>
      <c r="K12" s="74">
        <f t="shared" ca="1" si="1"/>
        <v>108880</v>
      </c>
      <c r="L12" s="74">
        <f t="shared" ca="1" si="1"/>
        <v>111927</v>
      </c>
      <c r="M12" s="74">
        <f t="shared" ca="1" si="1"/>
        <v>115118</v>
      </c>
      <c r="N12" s="72"/>
      <c r="P12" s="187" t="str">
        <f t="shared" si="6"/>
        <v>06999C</v>
      </c>
      <c r="Q12" s="191" t="s">
        <v>600</v>
      </c>
      <c r="R12" s="188" t="str">
        <f t="shared" si="7"/>
        <v>911 Training and Quality Assurance Manager</v>
      </c>
      <c r="S12" s="189" t="str">
        <f t="shared" si="8"/>
        <v>147</v>
      </c>
      <c r="T12" s="186" cm="1">
        <f t="array" aca="1" ref="T12" ca="1">ROUND(IF($Q12="Y",VLOOKUP($P12, INDIRECT($Q$3),T$8,0)*INDIRECT($P$2),VLOOKUP($P12, INDIRECT($Q$3),T$8,0)),IF($E12="E",0,3))</f>
        <v>90808</v>
      </c>
      <c r="U12" s="186" cm="1">
        <f t="array" aca="1" ref="U12" ca="1">ROUND(IF($Q12="Y",VLOOKUP($P12, INDIRECT($Q$3),U$8,0)*INDIRECT($P$2),VLOOKUP($P12, INDIRECT($Q$3),U$8,0)),IF($E12="E",0,3))</f>
        <v>95587</v>
      </c>
      <c r="V12" s="186" cm="1">
        <f t="array" aca="1" ref="V12" ca="1">ROUND(IF($Q12="Y",VLOOKUP($P12, INDIRECT($Q$3),V$8,0)*INDIRECT($P$2),VLOOKUP($P12, INDIRECT($Q$3),V$8,0)),IF($E12="E",0,3))</f>
        <v>100617</v>
      </c>
      <c r="W12" s="186" cm="1">
        <f t="array" aca="1" ref="W12" ca="1">ROUND(IF($Q12="Y",VLOOKUP($P12, INDIRECT($Q$3),W$8,0)*INDIRECT($P$2),VLOOKUP($P12, INDIRECT($Q$3),W$8,0)),IF($E12="E",0,3))</f>
        <v>105914</v>
      </c>
      <c r="X12" s="186" cm="1">
        <f t="array" aca="1" ref="X12" ca="1">ROUND(IF($Q12="Y",VLOOKUP($P12, INDIRECT($Q$3),X$8,0)*INDIRECT($P$2),VLOOKUP($P12, INDIRECT($Q$3),X$8,0)),IF($E12="E",0,3))</f>
        <v>108880</v>
      </c>
      <c r="Y12" s="186" cm="1">
        <f t="array" aca="1" ref="Y12" ca="1">ROUND(IF($Q12="Y",VLOOKUP($P12, INDIRECT($Q$3),Y$8,0)*INDIRECT($P$2),VLOOKUP($P12, INDIRECT($Q$3),Y$8,0)),IF($E12="E",0,3))</f>
        <v>111927</v>
      </c>
      <c r="Z12" s="186" cm="1">
        <f t="array" aca="1" ref="Z12" ca="1">ROUND(IF($Q12="Y",VLOOKUP($P12, INDIRECT($Q$3),Z$8,0)*INDIRECT($P$2),VLOOKUP($P12, INDIRECT($Q$3),Z$8,0)),IF($E12="E",0,3))</f>
        <v>115118</v>
      </c>
      <c r="AA12" s="186"/>
      <c r="AB12" s="282" t="str">
        <f t="shared" si="2"/>
        <v>06999C</v>
      </c>
      <c r="AC12" s="130" t="str">
        <f t="shared" si="3"/>
        <v>911 Training and Quality Assurance Manager</v>
      </c>
      <c r="AD12" s="284" t="str">
        <f t="shared" si="4"/>
        <v>147</v>
      </c>
      <c r="AE12" s="282">
        <f t="shared" ca="1" si="5"/>
        <v>43.657999999999994</v>
      </c>
      <c r="AF12" s="282">
        <f t="shared" ca="1" si="5"/>
        <v>45.955999999999996</v>
      </c>
      <c r="AG12" s="282">
        <f t="shared" ca="1" si="5"/>
        <v>48.373999999999995</v>
      </c>
      <c r="AH12" s="282">
        <f t="shared" ca="1" si="5"/>
        <v>50.920999999999999</v>
      </c>
      <c r="AI12" s="282">
        <f t="shared" ca="1" si="5"/>
        <v>52.346999999999994</v>
      </c>
      <c r="AJ12" s="282">
        <f t="shared" ca="1" si="5"/>
        <v>53.811999999999998</v>
      </c>
      <c r="AK12" s="282">
        <f t="shared" ca="1" si="5"/>
        <v>55.345999999999997</v>
      </c>
      <c r="AP12" s="427"/>
      <c r="AQ12" s="427"/>
      <c r="AR12" s="427"/>
      <c r="AS12" s="427"/>
      <c r="AT12" s="427"/>
      <c r="AU12" s="427"/>
      <c r="AV12" s="427"/>
      <c r="AW12" s="427" t="str">
        <f>IFERROR(AA12/'2025'!N12,"")</f>
        <v/>
      </c>
    </row>
    <row r="13" spans="1:50" ht="13.05" x14ac:dyDescent="0.3">
      <c r="A13" s="424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38.475999999999999</v>
      </c>
      <c r="H13" s="74">
        <f t="shared" ca="1" si="1"/>
        <v>40.015999999999998</v>
      </c>
      <c r="I13" s="74">
        <f t="shared" ca="1" si="1"/>
        <v>41.619</v>
      </c>
      <c r="J13" s="74">
        <f t="shared" ca="1" si="1"/>
        <v>43.286000000000001</v>
      </c>
      <c r="K13" s="74">
        <f t="shared" ca="1" si="1"/>
        <v>45.018000000000001</v>
      </c>
      <c r="L13" s="74">
        <f t="shared" ca="1" si="1"/>
        <v>0</v>
      </c>
      <c r="M13" s="74">
        <f t="shared" ca="1" si="1"/>
        <v>0</v>
      </c>
      <c r="N13" s="72"/>
      <c r="P13" s="187" t="str">
        <f t="shared" si="6"/>
        <v>09800C</v>
      </c>
      <c r="Q13" s="186" t="s">
        <v>600</v>
      </c>
      <c r="R13" s="188" t="str">
        <f t="shared" si="7"/>
        <v>Account Maintenance Supervisor</v>
      </c>
      <c r="S13" s="189" t="str">
        <f t="shared" si="8"/>
        <v>151</v>
      </c>
      <c r="T13" s="186" cm="1">
        <f t="array" aca="1" ref="T13" ca="1">ROUND(IF($Q13="Y",VLOOKUP($P13, INDIRECT($Q$3),T$8,0)*INDIRECT($P$2),VLOOKUP($P13, INDIRECT($Q$3),T$8,0)),IF($E13="E",0,3))</f>
        <v>38.475999999999999</v>
      </c>
      <c r="U13" s="186" cm="1">
        <f t="array" aca="1" ref="U13" ca="1">ROUND(IF($Q13="Y",VLOOKUP($P13, INDIRECT($Q$3),U$8,0)*INDIRECT($P$2),VLOOKUP($P13, INDIRECT($Q$3),U$8,0)),IF($E13="E",0,3))</f>
        <v>40.015999999999998</v>
      </c>
      <c r="V13" s="186" cm="1">
        <f t="array" aca="1" ref="V13" ca="1">ROUND(IF($Q13="Y",VLOOKUP($P13, INDIRECT($Q$3),V$8,0)*INDIRECT($P$2),VLOOKUP($P13, INDIRECT($Q$3),V$8,0)),IF($E13="E",0,3))</f>
        <v>41.619</v>
      </c>
      <c r="W13" s="186" cm="1">
        <f t="array" aca="1" ref="W13" ca="1">ROUND(IF($Q13="Y",VLOOKUP($P13, INDIRECT($Q$3),W$8,0)*INDIRECT($P$2),VLOOKUP($P13, INDIRECT($Q$3),W$8,0)),IF($E13="E",0,3))</f>
        <v>43.286000000000001</v>
      </c>
      <c r="X13" s="186" cm="1">
        <f t="array" aca="1" ref="X13" ca="1">ROUND(IF($Q13="Y",VLOOKUP($P13, INDIRECT($Q$3),X$8,0)*INDIRECT($P$2),VLOOKUP($P13, INDIRECT($Q$3),X$8,0)),IF($E13="E",0,3))</f>
        <v>45.018000000000001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2"/>
        <v>09800C</v>
      </c>
      <c r="AC13" s="130" t="str">
        <f t="shared" si="3"/>
        <v>Account Maintenance Supervisor</v>
      </c>
      <c r="AD13" s="284" t="str">
        <f t="shared" si="4"/>
        <v>151</v>
      </c>
      <c r="AE13" s="282">
        <f t="shared" ca="1" si="5"/>
        <v>38.475999999999999</v>
      </c>
      <c r="AF13" s="282">
        <f t="shared" ca="1" si="5"/>
        <v>40.015999999999998</v>
      </c>
      <c r="AG13" s="282">
        <f t="shared" ca="1" si="5"/>
        <v>41.619</v>
      </c>
      <c r="AH13" s="282">
        <f t="shared" ca="1" si="5"/>
        <v>43.286000000000001</v>
      </c>
      <c r="AI13" s="282">
        <f t="shared" ca="1" si="5"/>
        <v>45.018000000000001</v>
      </c>
      <c r="AJ13" s="282" t="str">
        <f t="shared" ca="1" si="5"/>
        <v/>
      </c>
      <c r="AK13" s="282" t="str">
        <f t="shared" ca="1" si="5"/>
        <v/>
      </c>
      <c r="AP13" s="427"/>
      <c r="AQ13" s="427"/>
      <c r="AR13" s="427"/>
      <c r="AS13" s="427"/>
      <c r="AT13" s="427"/>
      <c r="AU13" s="427"/>
      <c r="AV13" s="427"/>
      <c r="AW13" s="427" t="str">
        <f>IFERROR(AA13/'2025'!N13,"")</f>
        <v/>
      </c>
    </row>
    <row r="14" spans="1:50" ht="13.05" x14ac:dyDescent="0.3">
      <c r="A14" s="424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85402</v>
      </c>
      <c r="H14" s="74">
        <f t="shared" ca="1" si="1"/>
        <v>89893</v>
      </c>
      <c r="I14" s="74">
        <f t="shared" ca="1" si="1"/>
        <v>94624</v>
      </c>
      <c r="J14" s="74">
        <f t="shared" ca="1" si="1"/>
        <v>99607</v>
      </c>
      <c r="K14" s="74">
        <f t="shared" ca="1" si="1"/>
        <v>102398</v>
      </c>
      <c r="L14" s="74">
        <f t="shared" ca="1" si="1"/>
        <v>105265</v>
      </c>
      <c r="M14" s="74">
        <f t="shared" ca="1" si="1"/>
        <v>108265</v>
      </c>
      <c r="N14" s="72"/>
      <c r="P14" s="187" t="str">
        <f t="shared" si="6"/>
        <v>00221C</v>
      </c>
      <c r="Q14" s="186" t="s">
        <v>600</v>
      </c>
      <c r="R14" s="188" t="str">
        <f t="shared" si="7"/>
        <v>Accountant Il  (Supervisory)</v>
      </c>
      <c r="S14" s="189" t="str">
        <f t="shared" si="8"/>
        <v>86</v>
      </c>
      <c r="T14" s="186" cm="1">
        <f t="array" aca="1" ref="T14" ca="1">ROUND(IF($Q14="Y",VLOOKUP($P14, INDIRECT($Q$3),T$8,0)*INDIRECT($P$2),VLOOKUP($P14, INDIRECT($Q$3),T$8,0)),IF($E14="E",0,3))</f>
        <v>85402</v>
      </c>
      <c r="U14" s="186" cm="1">
        <f t="array" aca="1" ref="U14" ca="1">ROUND(IF($Q14="Y",VLOOKUP($P14, INDIRECT($Q$3),U$8,0)*INDIRECT($P$2),VLOOKUP($P14, INDIRECT($Q$3),U$8,0)),IF($E14="E",0,3))</f>
        <v>89893</v>
      </c>
      <c r="V14" s="186" cm="1">
        <f t="array" aca="1" ref="V14" ca="1">ROUND(IF($Q14="Y",VLOOKUP($P14, INDIRECT($Q$3),V$8,0)*INDIRECT($P$2),VLOOKUP($P14, INDIRECT($Q$3),V$8,0)),IF($E14="E",0,3))</f>
        <v>94624</v>
      </c>
      <c r="W14" s="186" cm="1">
        <f t="array" aca="1" ref="W14" ca="1">ROUND(IF($Q14="Y",VLOOKUP($P14, INDIRECT($Q$3),W$8,0)*INDIRECT($P$2),VLOOKUP($P14, INDIRECT($Q$3),W$8,0)),IF($E14="E",0,3))</f>
        <v>99607</v>
      </c>
      <c r="X14" s="186" cm="1">
        <f t="array" aca="1" ref="X14" ca="1">ROUND(IF($Q14="Y",VLOOKUP($P14, INDIRECT($Q$3),X$8,0)*INDIRECT($P$2),VLOOKUP($P14, INDIRECT($Q$3),X$8,0)),IF($E14="E",0,3))</f>
        <v>102398</v>
      </c>
      <c r="Y14" s="186" cm="1">
        <f t="array" aca="1" ref="Y14" ca="1">ROUND(IF($Q14="Y",VLOOKUP($P14, INDIRECT($Q$3),Y$8,0)*INDIRECT($P$2),VLOOKUP($P14, INDIRECT($Q$3),Y$8,0)),IF($E14="E",0,3))</f>
        <v>105265</v>
      </c>
      <c r="Z14" s="186" cm="1">
        <f t="array" aca="1" ref="Z14" ca="1">ROUND(IF($Q14="Y",VLOOKUP($P14, INDIRECT($Q$3),Z$8,0)*INDIRECT($P$2),VLOOKUP($P14, INDIRECT($Q$3),Z$8,0)),IF($E14="E",0,3))</f>
        <v>108265</v>
      </c>
      <c r="AA14" s="186"/>
      <c r="AB14" s="282" t="str">
        <f t="shared" si="2"/>
        <v>00221C</v>
      </c>
      <c r="AC14" s="130" t="str">
        <f t="shared" si="3"/>
        <v>Accountant Il  (Supervisory)</v>
      </c>
      <c r="AD14" s="284" t="str">
        <f t="shared" si="4"/>
        <v>86</v>
      </c>
      <c r="AE14" s="282">
        <f t="shared" ca="1" si="5"/>
        <v>41.058999999999997</v>
      </c>
      <c r="AF14" s="282">
        <f t="shared" ca="1" si="5"/>
        <v>43.217999999999996</v>
      </c>
      <c r="AG14" s="282">
        <f t="shared" ca="1" si="5"/>
        <v>45.492999999999995</v>
      </c>
      <c r="AH14" s="282">
        <f t="shared" ca="1" si="5"/>
        <v>47.887999999999998</v>
      </c>
      <c r="AI14" s="282">
        <f t="shared" ca="1" si="5"/>
        <v>49.23</v>
      </c>
      <c r="AJ14" s="282">
        <f t="shared" ca="1" si="5"/>
        <v>50.608999999999995</v>
      </c>
      <c r="AK14" s="282">
        <f t="shared" ca="1" si="5"/>
        <v>52.050999999999995</v>
      </c>
      <c r="AP14" s="427"/>
      <c r="AQ14" s="427"/>
      <c r="AR14" s="427"/>
      <c r="AS14" s="427"/>
      <c r="AT14" s="427"/>
      <c r="AU14" s="427"/>
      <c r="AV14" s="427"/>
      <c r="AW14" s="427" t="str">
        <f>IFERROR(AA14/'2025'!N14,"")</f>
        <v/>
      </c>
    </row>
    <row r="15" spans="1:50" ht="13.05" x14ac:dyDescent="0.3">
      <c r="A15" s="424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92527</v>
      </c>
      <c r="H15" s="74">
        <f t="shared" ca="1" si="1"/>
        <v>97132</v>
      </c>
      <c r="I15" s="74">
        <f t="shared" ca="1" si="1"/>
        <v>101999</v>
      </c>
      <c r="J15" s="74">
        <f t="shared" ca="1" si="1"/>
        <v>108596</v>
      </c>
      <c r="K15" s="74">
        <f t="shared" ca="1" si="1"/>
        <v>111637</v>
      </c>
      <c r="L15" s="74">
        <f t="shared" ca="1" si="1"/>
        <v>114765</v>
      </c>
      <c r="M15" s="74">
        <f t="shared" ca="1" si="1"/>
        <v>118035</v>
      </c>
      <c r="N15" s="72"/>
      <c r="P15" s="187" t="str">
        <f t="shared" si="6"/>
        <v>53005C</v>
      </c>
      <c r="Q15" s="191" t="s">
        <v>600</v>
      </c>
      <c r="R15" s="188" t="str">
        <f t="shared" si="7"/>
        <v>Accounting Manager - Police</v>
      </c>
      <c r="S15" s="189" t="str">
        <f t="shared" si="8"/>
        <v>010</v>
      </c>
      <c r="T15" s="186" cm="1">
        <f t="array" aca="1" ref="T15" ca="1">ROUND(IF($Q15="Y",VLOOKUP($P15, INDIRECT($Q$3),T$8,0)*INDIRECT($P$2),VLOOKUP($P15, INDIRECT($Q$3),T$8,0)),IF($E15="E",0,3))</f>
        <v>92527</v>
      </c>
      <c r="U15" s="186" cm="1">
        <f t="array" aca="1" ref="U15" ca="1">ROUND(IF($Q15="Y",VLOOKUP($P15, INDIRECT($Q$3),U$8,0)*INDIRECT($P$2),VLOOKUP($P15, INDIRECT($Q$3),U$8,0)),IF($E15="E",0,3))</f>
        <v>97132</v>
      </c>
      <c r="V15" s="186" cm="1">
        <f t="array" aca="1" ref="V15" ca="1">ROUND(IF($Q15="Y",VLOOKUP($P15, INDIRECT($Q$3),V$8,0)*INDIRECT($P$2),VLOOKUP($P15, INDIRECT($Q$3),V$8,0)),IF($E15="E",0,3))</f>
        <v>101999</v>
      </c>
      <c r="W15" s="186" cm="1">
        <f t="array" aca="1" ref="W15" ca="1">ROUND(IF($Q15="Y",VLOOKUP($P15, INDIRECT($Q$3),W$8,0)*INDIRECT($P$2),VLOOKUP($P15, INDIRECT($Q$3),W$8,0)),IF($E15="E",0,3))</f>
        <v>108596</v>
      </c>
      <c r="X15" s="186" cm="1">
        <f t="array" aca="1" ref="X15" ca="1">ROUND(IF($Q15="Y",VLOOKUP($P15, INDIRECT($Q$3),X$8,0)*INDIRECT($P$2),VLOOKUP($P15, INDIRECT($Q$3),X$8,0)),IF($E15="E",0,3))</f>
        <v>111637</v>
      </c>
      <c r="Y15" s="186" cm="1">
        <f t="array" aca="1" ref="Y15" ca="1">ROUND(IF($Q15="Y",VLOOKUP($P15, INDIRECT($Q$3),Y$8,0)*INDIRECT($P$2),VLOOKUP($P15, INDIRECT($Q$3),Y$8,0)),IF($E15="E",0,3))</f>
        <v>114765</v>
      </c>
      <c r="Z15" s="186" cm="1">
        <f t="array" aca="1" ref="Z15" ca="1">ROUND(IF($Q15="Y",VLOOKUP($P15, INDIRECT($Q$3),Z$8,0)*INDIRECT($P$2),VLOOKUP($P15, INDIRECT($Q$3),Z$8,0)),IF($E15="E",0,3))</f>
        <v>118035</v>
      </c>
      <c r="AA15" s="186"/>
      <c r="AB15" s="282" t="str">
        <f t="shared" si="2"/>
        <v>53005C</v>
      </c>
      <c r="AC15" s="130" t="str">
        <f t="shared" si="3"/>
        <v>Accounting Manager - Police</v>
      </c>
      <c r="AD15" s="284" t="str">
        <f t="shared" si="4"/>
        <v>010</v>
      </c>
      <c r="AE15" s="282">
        <f t="shared" ca="1" si="5"/>
        <v>44.484999999999999</v>
      </c>
      <c r="AF15" s="282">
        <f t="shared" ca="1" si="5"/>
        <v>46.698999999999998</v>
      </c>
      <c r="AG15" s="282">
        <f t="shared" ca="1" si="5"/>
        <v>49.037999999999997</v>
      </c>
      <c r="AH15" s="282">
        <f t="shared" ca="1" si="5"/>
        <v>52.21</v>
      </c>
      <c r="AI15" s="282">
        <f t="shared" ca="1" si="5"/>
        <v>53.671999999999997</v>
      </c>
      <c r="AJ15" s="282">
        <f t="shared" ca="1" si="5"/>
        <v>55.175999999999995</v>
      </c>
      <c r="AK15" s="282">
        <f t="shared" ca="1" si="5"/>
        <v>56.747999999999998</v>
      </c>
      <c r="AP15" s="427"/>
      <c r="AQ15" s="427"/>
      <c r="AR15" s="427"/>
      <c r="AS15" s="427"/>
      <c r="AT15" s="427"/>
      <c r="AU15" s="427"/>
      <c r="AV15" s="427"/>
      <c r="AW15" s="427" t="str">
        <f>IFERROR(AA15/'2025'!N15,"")</f>
        <v/>
      </c>
    </row>
    <row r="16" spans="1:50" ht="13.05" x14ac:dyDescent="0.3">
      <c r="A16" s="424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35.817999999999998</v>
      </c>
      <c r="H16" s="74">
        <f t="shared" ca="1" si="1"/>
        <v>37.253</v>
      </c>
      <c r="I16" s="74">
        <f t="shared" ca="1" si="1"/>
        <v>38.743000000000002</v>
      </c>
      <c r="J16" s="74">
        <f t="shared" ca="1" si="1"/>
        <v>40.293999999999997</v>
      </c>
      <c r="K16" s="74">
        <f t="shared" ca="1" si="1"/>
        <v>41.908999999999999</v>
      </c>
      <c r="L16" s="74">
        <f t="shared" ca="1" si="1"/>
        <v>0</v>
      </c>
      <c r="M16" s="74">
        <f t="shared" ca="1" si="1"/>
        <v>0</v>
      </c>
      <c r="N16" s="72"/>
      <c r="P16" s="187" t="str">
        <f t="shared" si="6"/>
        <v>00320C</v>
      </c>
      <c r="Q16" s="191" t="s">
        <v>600</v>
      </c>
      <c r="R16" s="188" t="str">
        <f t="shared" si="7"/>
        <v>Administrative Analyst I - Confidential</v>
      </c>
      <c r="S16" s="189" t="str">
        <f t="shared" si="8"/>
        <v>150</v>
      </c>
      <c r="T16" s="186" cm="1">
        <f t="array" aca="1" ref="T16" ca="1">ROUND(IF($Q16="Y",VLOOKUP($P16, INDIRECT($Q$3),T$8,0)*INDIRECT($P$2),VLOOKUP($P16, INDIRECT($Q$3),T$8,0)),IF($E16="E",0,3))</f>
        <v>35.817999999999998</v>
      </c>
      <c r="U16" s="186" cm="1">
        <f t="array" aca="1" ref="U16" ca="1">ROUND(IF($Q16="Y",VLOOKUP($P16, INDIRECT($Q$3),U$8,0)*INDIRECT($P$2),VLOOKUP($P16, INDIRECT($Q$3),U$8,0)),IF($E16="E",0,3))</f>
        <v>37.253</v>
      </c>
      <c r="V16" s="186" cm="1">
        <f t="array" aca="1" ref="V16" ca="1">ROUND(IF($Q16="Y",VLOOKUP($P16, INDIRECT($Q$3),V$8,0)*INDIRECT($P$2),VLOOKUP($P16, INDIRECT($Q$3),V$8,0)),IF($E16="E",0,3))</f>
        <v>38.743000000000002</v>
      </c>
      <c r="W16" s="186" cm="1">
        <f t="array" aca="1" ref="W16" ca="1">ROUND(IF($Q16="Y",VLOOKUP($P16, INDIRECT($Q$3),W$8,0)*INDIRECT($P$2),VLOOKUP($P16, INDIRECT($Q$3),W$8,0)),IF($E16="E",0,3))</f>
        <v>40.293999999999997</v>
      </c>
      <c r="X16" s="186" cm="1">
        <f t="array" aca="1" ref="X16" ca="1">ROUND(IF($Q16="Y",VLOOKUP($P16, INDIRECT($Q$3),X$8,0)*INDIRECT($P$2),VLOOKUP($P16, INDIRECT($Q$3),X$8,0)),IF($E16="E",0,3))</f>
        <v>41.908999999999999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2"/>
        <v>00320C</v>
      </c>
      <c r="AC16" s="130" t="str">
        <f t="shared" si="3"/>
        <v>Administrative Analyst I - Confidential</v>
      </c>
      <c r="AD16" s="284" t="str">
        <f t="shared" si="4"/>
        <v>150</v>
      </c>
      <c r="AE16" s="282">
        <f t="shared" ca="1" si="5"/>
        <v>35.817999999999998</v>
      </c>
      <c r="AF16" s="282">
        <f t="shared" ca="1" si="5"/>
        <v>37.253</v>
      </c>
      <c r="AG16" s="282">
        <f t="shared" ca="1" si="5"/>
        <v>38.743000000000002</v>
      </c>
      <c r="AH16" s="282">
        <f t="shared" ca="1" si="5"/>
        <v>40.293999999999997</v>
      </c>
      <c r="AI16" s="282">
        <f t="shared" ca="1" si="5"/>
        <v>41.908999999999999</v>
      </c>
      <c r="AJ16" s="282" t="str">
        <f t="shared" ca="1" si="5"/>
        <v/>
      </c>
      <c r="AK16" s="282" t="str">
        <f t="shared" ca="1" si="5"/>
        <v/>
      </c>
      <c r="AP16" s="427"/>
      <c r="AQ16" s="427"/>
      <c r="AR16" s="427"/>
      <c r="AS16" s="427"/>
      <c r="AT16" s="427"/>
      <c r="AU16" s="427"/>
      <c r="AV16" s="427"/>
      <c r="AW16" s="427" t="str">
        <f>IFERROR(AA16/'2025'!N16,"")</f>
        <v/>
      </c>
    </row>
    <row r="17" spans="1:49" ht="13.05" x14ac:dyDescent="0.3">
      <c r="A17" s="424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84659</v>
      </c>
      <c r="H17" s="74">
        <f t="shared" ca="1" si="1"/>
        <v>88051</v>
      </c>
      <c r="I17" s="74">
        <f t="shared" ca="1" si="1"/>
        <v>91574</v>
      </c>
      <c r="J17" s="74">
        <f t="shared" ca="1" si="1"/>
        <v>95240</v>
      </c>
      <c r="K17" s="74">
        <f t="shared" ca="1" si="1"/>
        <v>99057</v>
      </c>
      <c r="L17" s="74">
        <f t="shared" ca="1" si="1"/>
        <v>0</v>
      </c>
      <c r="M17" s="74">
        <f t="shared" ca="1" si="1"/>
        <v>0</v>
      </c>
      <c r="N17" s="72"/>
      <c r="P17" s="187" t="str">
        <f t="shared" si="6"/>
        <v>00340C</v>
      </c>
      <c r="Q17" s="191" t="s">
        <v>600</v>
      </c>
      <c r="R17" s="188" t="str">
        <f t="shared" si="7"/>
        <v>Administrative Analyst II - Confidential</v>
      </c>
      <c r="S17" s="189" t="str">
        <f t="shared" si="8"/>
        <v>099</v>
      </c>
      <c r="T17" s="186" cm="1">
        <f t="array" aca="1" ref="T17" ca="1">ROUND(IF($Q17="Y",VLOOKUP($P17, INDIRECT($Q$3),T$8,0)*INDIRECT($P$2),VLOOKUP($P17, INDIRECT($Q$3),T$8,0)),IF($E17="E",0,3))</f>
        <v>84659</v>
      </c>
      <c r="U17" s="186" cm="1">
        <f t="array" aca="1" ref="U17" ca="1">ROUND(IF($Q17="Y",VLOOKUP($P17, INDIRECT($Q$3),U$8,0)*INDIRECT($P$2),VLOOKUP($P17, INDIRECT($Q$3),U$8,0)),IF($E17="E",0,3))</f>
        <v>88051</v>
      </c>
      <c r="V17" s="186" cm="1">
        <f t="array" aca="1" ref="V17" ca="1">ROUND(IF($Q17="Y",VLOOKUP($P17, INDIRECT($Q$3),V$8,0)*INDIRECT($P$2),VLOOKUP($P17, INDIRECT($Q$3),V$8,0)),IF($E17="E",0,3))</f>
        <v>91574</v>
      </c>
      <c r="W17" s="186" cm="1">
        <f t="array" aca="1" ref="W17" ca="1">ROUND(IF($Q17="Y",VLOOKUP($P17, INDIRECT($Q$3),W$8,0)*INDIRECT($P$2),VLOOKUP($P17, INDIRECT($Q$3),W$8,0)),IF($E17="E",0,3))</f>
        <v>95240</v>
      </c>
      <c r="X17" s="186" cm="1">
        <f t="array" aca="1" ref="X17" ca="1">ROUND(IF($Q17="Y",VLOOKUP($P17, INDIRECT($Q$3),X$8,0)*INDIRECT($P$2),VLOOKUP($P17, INDIRECT($Q$3),X$8,0)),IF($E17="E",0,3))</f>
        <v>99057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"/>
        <v>00340C</v>
      </c>
      <c r="AC17" s="130" t="str">
        <f t="shared" si="3"/>
        <v>Administrative Analyst II - Confidential</v>
      </c>
      <c r="AD17" s="284" t="str">
        <f t="shared" si="4"/>
        <v>099</v>
      </c>
      <c r="AE17" s="282">
        <f t="shared" ca="1" si="5"/>
        <v>40.701999999999998</v>
      </c>
      <c r="AF17" s="282">
        <f t="shared" ca="1" si="5"/>
        <v>42.332999999999998</v>
      </c>
      <c r="AG17" s="282">
        <f t="shared" ca="1" si="5"/>
        <v>44.025999999999996</v>
      </c>
      <c r="AH17" s="282">
        <f t="shared" ca="1" si="5"/>
        <v>45.788999999999994</v>
      </c>
      <c r="AI17" s="282">
        <f t="shared" ca="1" si="5"/>
        <v>47.623999999999995</v>
      </c>
      <c r="AJ17" s="282" t="str">
        <f t="shared" ca="1" si="5"/>
        <v/>
      </c>
      <c r="AK17" s="282" t="str">
        <f t="shared" ca="1" si="5"/>
        <v/>
      </c>
      <c r="AP17" s="427"/>
      <c r="AQ17" s="427"/>
      <c r="AR17" s="427"/>
      <c r="AS17" s="427"/>
      <c r="AT17" s="427"/>
      <c r="AU17" s="427"/>
      <c r="AV17" s="427"/>
      <c r="AW17" s="427" t="str">
        <f>IFERROR(AA17/'2025'!N17,"")</f>
        <v/>
      </c>
    </row>
    <row r="18" spans="1:49" ht="13.05" x14ac:dyDescent="0.3">
      <c r="A18" s="424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78285</v>
      </c>
      <c r="H18" s="74">
        <f t="shared" ca="1" si="1"/>
        <v>81418</v>
      </c>
      <c r="I18" s="74">
        <f t="shared" ca="1" si="1"/>
        <v>84672</v>
      </c>
      <c r="J18" s="74">
        <f t="shared" ca="1" si="1"/>
        <v>88060</v>
      </c>
      <c r="K18" s="74">
        <f t="shared" ca="1" si="1"/>
        <v>91583</v>
      </c>
      <c r="L18" s="74">
        <f t="shared" ca="1" si="1"/>
        <v>95245</v>
      </c>
      <c r="M18" s="74">
        <f t="shared" ca="1" si="1"/>
        <v>99055</v>
      </c>
      <c r="N18" s="72"/>
      <c r="P18" s="187" t="str">
        <f t="shared" si="6"/>
        <v>00351C</v>
      </c>
      <c r="Q18" s="186" t="s">
        <v>600</v>
      </c>
      <c r="R18" s="188" t="str">
        <f t="shared" si="7"/>
        <v>Administrative Analyst II Supervisory</v>
      </c>
      <c r="S18" s="189" t="str">
        <f t="shared" si="8"/>
        <v>99</v>
      </c>
      <c r="T18" s="186" cm="1">
        <f t="array" aca="1" ref="T18" ca="1">ROUND(IF($Q18="Y",VLOOKUP($P18, INDIRECT($Q$3),T$8,0)*INDIRECT($P$2),VLOOKUP($P18, INDIRECT($Q$3),T$8,0)),IF($E18="E",0,3))</f>
        <v>78285</v>
      </c>
      <c r="U18" s="186" cm="1">
        <f t="array" aca="1" ref="U18" ca="1">ROUND(IF($Q18="Y",VLOOKUP($P18, INDIRECT($Q$3),U$8,0)*INDIRECT($P$2),VLOOKUP($P18, INDIRECT($Q$3),U$8,0)),IF($E18="E",0,3))</f>
        <v>81418</v>
      </c>
      <c r="V18" s="186" cm="1">
        <f t="array" aca="1" ref="V18" ca="1">ROUND(IF($Q18="Y",VLOOKUP($P18, INDIRECT($Q$3),V$8,0)*INDIRECT($P$2),VLOOKUP($P18, INDIRECT($Q$3),V$8,0)),IF($E18="E",0,3))</f>
        <v>84672</v>
      </c>
      <c r="W18" s="186" cm="1">
        <f t="array" aca="1" ref="W18" ca="1">ROUND(IF($Q18="Y",VLOOKUP($P18, INDIRECT($Q$3),W$8,0)*INDIRECT($P$2),VLOOKUP($P18, INDIRECT($Q$3),W$8,0)),IF($E18="E",0,3))</f>
        <v>88060</v>
      </c>
      <c r="X18" s="186" cm="1">
        <f t="array" aca="1" ref="X18" ca="1">ROUND(IF($Q18="Y",VLOOKUP($P18, INDIRECT($Q$3),X$8,0)*INDIRECT($P$2),VLOOKUP($P18, INDIRECT($Q$3),X$8,0)),IF($E18="E",0,3))</f>
        <v>91583</v>
      </c>
      <c r="Y18" s="186" cm="1">
        <f t="array" aca="1" ref="Y18" ca="1">ROUND(IF($Q18="Y",VLOOKUP($P18, INDIRECT($Q$3),Y$8,0)*INDIRECT($P$2),VLOOKUP($P18, INDIRECT($Q$3),Y$8,0)),IF($E18="E",0,3))</f>
        <v>95245</v>
      </c>
      <c r="Z18" s="186" cm="1">
        <f t="array" aca="1" ref="Z18" ca="1">ROUND(IF($Q18="Y",VLOOKUP($P18, INDIRECT($Q$3),Z$8,0)*INDIRECT($P$2),VLOOKUP($P18, INDIRECT($Q$3),Z$8,0)),IF($E18="E",0,3))</f>
        <v>99055</v>
      </c>
      <c r="AA18" s="186"/>
      <c r="AB18" s="282" t="str">
        <f t="shared" si="2"/>
        <v>00351C</v>
      </c>
      <c r="AC18" s="130" t="str">
        <f t="shared" si="3"/>
        <v>Administrative Analyst II Supervisory</v>
      </c>
      <c r="AD18" s="284" t="str">
        <f t="shared" si="4"/>
        <v>99</v>
      </c>
      <c r="AE18" s="282">
        <f t="shared" ca="1" si="5"/>
        <v>37.637999999999998</v>
      </c>
      <c r="AF18" s="282">
        <f t="shared" ca="1" si="5"/>
        <v>39.143999999999998</v>
      </c>
      <c r="AG18" s="282">
        <f t="shared" ca="1" si="5"/>
        <v>40.707999999999998</v>
      </c>
      <c r="AH18" s="282">
        <f t="shared" ca="1" si="5"/>
        <v>42.336999999999996</v>
      </c>
      <c r="AI18" s="282">
        <f t="shared" ca="1" si="5"/>
        <v>44.030999999999999</v>
      </c>
      <c r="AJ18" s="282">
        <f t="shared" ca="1" si="5"/>
        <v>45.790999999999997</v>
      </c>
      <c r="AK18" s="282">
        <f t="shared" ca="1" si="5"/>
        <v>47.622999999999998</v>
      </c>
      <c r="AP18" s="427"/>
      <c r="AQ18" s="427"/>
      <c r="AR18" s="427"/>
      <c r="AS18" s="427"/>
      <c r="AT18" s="427"/>
      <c r="AU18" s="427"/>
      <c r="AV18" s="427"/>
      <c r="AW18" s="427" t="str">
        <f>IFERROR(AA18/'2025'!N18,"")</f>
        <v/>
      </c>
    </row>
    <row r="19" spans="1:49" ht="13.05" x14ac:dyDescent="0.3">
      <c r="A19" s="424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37.445999999999998</v>
      </c>
      <c r="H19" s="74">
        <f t="shared" ca="1" si="1"/>
        <v>38.945999999999998</v>
      </c>
      <c r="I19" s="74">
        <f t="shared" ca="1" si="1"/>
        <v>40.503999999999998</v>
      </c>
      <c r="J19" s="74">
        <f t="shared" ca="1" si="1"/>
        <v>42.125999999999998</v>
      </c>
      <c r="K19" s="74">
        <f t="shared" ca="1" si="1"/>
        <v>43.813000000000002</v>
      </c>
      <c r="L19" s="74">
        <f t="shared" ca="1" si="1"/>
        <v>0</v>
      </c>
      <c r="M19" s="74">
        <f t="shared" ca="1" si="1"/>
        <v>0</v>
      </c>
      <c r="N19" s="72"/>
      <c r="P19" s="187" t="str">
        <f t="shared" si="6"/>
        <v>00361C</v>
      </c>
      <c r="Q19" s="191" t="s">
        <v>600</v>
      </c>
      <c r="R19" s="188" t="str">
        <f t="shared" si="7"/>
        <v>Administrative Assistant to Police Administration</v>
      </c>
      <c r="S19" s="189" t="str">
        <f t="shared" si="8"/>
        <v>98</v>
      </c>
      <c r="T19" s="186" cm="1">
        <f t="array" aca="1" ref="T19" ca="1">ROUND(IF($Q19="Y",VLOOKUP($P19, INDIRECT($Q$3),T$8,0)*INDIRECT($P$2),VLOOKUP($P19, INDIRECT($Q$3),T$8,0)),IF($E19="E",0,3))</f>
        <v>37.445999999999998</v>
      </c>
      <c r="U19" s="186" cm="1">
        <f t="array" aca="1" ref="U19" ca="1">ROUND(IF($Q19="Y",VLOOKUP($P19, INDIRECT($Q$3),U$8,0)*INDIRECT($P$2),VLOOKUP($P19, INDIRECT($Q$3),U$8,0)),IF($E19="E",0,3))</f>
        <v>38.945999999999998</v>
      </c>
      <c r="V19" s="186" cm="1">
        <f t="array" aca="1" ref="V19" ca="1">ROUND(IF($Q19="Y",VLOOKUP($P19, INDIRECT($Q$3),V$8,0)*INDIRECT($P$2),VLOOKUP($P19, INDIRECT($Q$3),V$8,0)),IF($E19="E",0,3))</f>
        <v>40.503999999999998</v>
      </c>
      <c r="W19" s="186" cm="1">
        <f t="array" aca="1" ref="W19" ca="1">ROUND(IF($Q19="Y",VLOOKUP($P19, INDIRECT($Q$3),W$8,0)*INDIRECT($P$2),VLOOKUP($P19, INDIRECT($Q$3),W$8,0)),IF($E19="E",0,3))</f>
        <v>42.125999999999998</v>
      </c>
      <c r="X19" s="186" cm="1">
        <f t="array" aca="1" ref="X19" ca="1">ROUND(IF($Q19="Y",VLOOKUP($P19, INDIRECT($Q$3),X$8,0)*INDIRECT($P$2),VLOOKUP($P19, INDIRECT($Q$3),X$8,0)),IF($E19="E",0,3))</f>
        <v>43.813000000000002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2"/>
        <v>00361C</v>
      </c>
      <c r="AC19" s="130" t="str">
        <f t="shared" si="3"/>
        <v>Administrative Assistant to Police Administration</v>
      </c>
      <c r="AD19" s="284" t="str">
        <f t="shared" si="4"/>
        <v>98</v>
      </c>
      <c r="AE19" s="282">
        <f t="shared" ca="1" si="5"/>
        <v>37.445999999999998</v>
      </c>
      <c r="AF19" s="282">
        <f t="shared" ca="1" si="5"/>
        <v>38.945999999999998</v>
      </c>
      <c r="AG19" s="282">
        <f t="shared" ca="1" si="5"/>
        <v>40.503999999999998</v>
      </c>
      <c r="AH19" s="282">
        <f t="shared" ca="1" si="5"/>
        <v>42.125999999999998</v>
      </c>
      <c r="AI19" s="282">
        <f t="shared" ca="1" si="5"/>
        <v>43.813000000000002</v>
      </c>
      <c r="AJ19" s="282" t="str">
        <f t="shared" ca="1" si="5"/>
        <v/>
      </c>
      <c r="AK19" s="282" t="str">
        <f t="shared" ca="1" si="5"/>
        <v/>
      </c>
      <c r="AP19" s="427"/>
      <c r="AQ19" s="427"/>
      <c r="AR19" s="427"/>
      <c r="AS19" s="427"/>
      <c r="AT19" s="427"/>
      <c r="AU19" s="427"/>
      <c r="AV19" s="427"/>
      <c r="AW19" s="427" t="str">
        <f>IFERROR(AA19/'2025'!N19,"")</f>
        <v/>
      </c>
    </row>
    <row r="20" spans="1:49" ht="13.05" x14ac:dyDescent="0.3">
      <c r="A20" s="424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76705</v>
      </c>
      <c r="H20" s="74">
        <f t="shared" ca="1" si="1"/>
        <v>80822</v>
      </c>
      <c r="I20" s="74">
        <f t="shared" ca="1" si="1"/>
        <v>85107</v>
      </c>
      <c r="J20" s="74">
        <f t="shared" ca="1" si="1"/>
        <v>91134</v>
      </c>
      <c r="K20" s="74">
        <f t="shared" ca="1" si="1"/>
        <v>93688</v>
      </c>
      <c r="L20" s="74">
        <f t="shared" ca="1" si="1"/>
        <v>96311</v>
      </c>
      <c r="M20" s="74">
        <f t="shared" ca="1" si="1"/>
        <v>99057</v>
      </c>
      <c r="N20" s="72"/>
      <c r="P20" s="187" t="str">
        <f t="shared" si="6"/>
        <v>00463C</v>
      </c>
      <c r="Q20" s="191" t="s">
        <v>600</v>
      </c>
      <c r="R20" s="188" t="str">
        <f t="shared" si="7"/>
        <v>Aide to the City Coordinator</v>
      </c>
      <c r="S20" s="189" t="str">
        <f t="shared" si="8"/>
        <v>21</v>
      </c>
      <c r="T20" s="186" cm="1">
        <f t="array" aca="1" ref="T20" ca="1">ROUND(IF($Q20="Y",VLOOKUP($P20, INDIRECT($Q$3),T$8,0)*INDIRECT($P$2),VLOOKUP($P20, INDIRECT($Q$3),T$8,0)),IF($E20="E",0,3))</f>
        <v>76705</v>
      </c>
      <c r="U20" s="186" cm="1">
        <f t="array" aca="1" ref="U20" ca="1">ROUND(IF($Q20="Y",VLOOKUP($P20, INDIRECT($Q$3),U$8,0)*INDIRECT($P$2),VLOOKUP($P20, INDIRECT($Q$3),U$8,0)),IF($E20="E",0,3))</f>
        <v>80822</v>
      </c>
      <c r="V20" s="186" cm="1">
        <f t="array" aca="1" ref="V20" ca="1">ROUND(IF($Q20="Y",VLOOKUP($P20, INDIRECT($Q$3),V$8,0)*INDIRECT($P$2),VLOOKUP($P20, INDIRECT($Q$3),V$8,0)),IF($E20="E",0,3))</f>
        <v>85107</v>
      </c>
      <c r="W20" s="186" cm="1">
        <f t="array" aca="1" ref="W20" ca="1">ROUND(IF($Q20="Y",VLOOKUP($P20, INDIRECT($Q$3),W$8,0)*INDIRECT($P$2),VLOOKUP($P20, INDIRECT($Q$3),W$8,0)),IF($E20="E",0,3))</f>
        <v>91134</v>
      </c>
      <c r="X20" s="186" cm="1">
        <f t="array" aca="1" ref="X20" ca="1">ROUND(IF($Q20="Y",VLOOKUP($P20, INDIRECT($Q$3),X$8,0)*INDIRECT($P$2),VLOOKUP($P20, INDIRECT($Q$3),X$8,0)),IF($E20="E",0,3))</f>
        <v>93688</v>
      </c>
      <c r="Y20" s="186" cm="1">
        <f t="array" aca="1" ref="Y20" ca="1">ROUND(IF($Q20="Y",VLOOKUP($P20, INDIRECT($Q$3),Y$8,0)*INDIRECT($P$2),VLOOKUP($P20, INDIRECT($Q$3),Y$8,0)),IF($E20="E",0,3))</f>
        <v>96311</v>
      </c>
      <c r="Z20" s="186" cm="1">
        <f t="array" aca="1" ref="Z20" ca="1">ROUND(IF($Q20="Y",VLOOKUP($P20, INDIRECT($Q$3),Z$8,0)*INDIRECT($P$2),VLOOKUP($P20, INDIRECT($Q$3),Z$8,0)),IF($E20="E",0,3))</f>
        <v>99057</v>
      </c>
      <c r="AA20" s="186"/>
      <c r="AB20" s="282" t="str">
        <f t="shared" si="2"/>
        <v>00463C</v>
      </c>
      <c r="AC20" s="130" t="str">
        <f t="shared" si="3"/>
        <v>Aide to the City Coordinator</v>
      </c>
      <c r="AD20" s="284" t="str">
        <f t="shared" si="4"/>
        <v>21</v>
      </c>
      <c r="AE20" s="282">
        <f t="shared" ca="1" si="5"/>
        <v>36.878</v>
      </c>
      <c r="AF20" s="282">
        <f t="shared" ca="1" si="5"/>
        <v>38.856999999999999</v>
      </c>
      <c r="AG20" s="282">
        <f t="shared" ca="1" si="5"/>
        <v>40.916999999999994</v>
      </c>
      <c r="AH20" s="282">
        <f t="shared" ca="1" si="5"/>
        <v>43.814999999999998</v>
      </c>
      <c r="AI20" s="282">
        <f t="shared" ca="1" si="5"/>
        <v>45.042999999999999</v>
      </c>
      <c r="AJ20" s="282">
        <f t="shared" ca="1" si="5"/>
        <v>46.303999999999995</v>
      </c>
      <c r="AK20" s="282">
        <f t="shared" ca="1" si="5"/>
        <v>47.623999999999995</v>
      </c>
      <c r="AP20" s="427"/>
      <c r="AQ20" s="427"/>
      <c r="AR20" s="427"/>
      <c r="AS20" s="427"/>
      <c r="AT20" s="427"/>
      <c r="AU20" s="427"/>
      <c r="AV20" s="427"/>
      <c r="AW20" s="427" t="str">
        <f>IFERROR(AA20/'2025'!N20,"")</f>
        <v/>
      </c>
    </row>
    <row r="21" spans="1:49" ht="13.05" x14ac:dyDescent="0.3">
      <c r="A21" s="424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76705</v>
      </c>
      <c r="H21" s="74">
        <f t="shared" ca="1" si="1"/>
        <v>80822</v>
      </c>
      <c r="I21" s="74">
        <f t="shared" ca="1" si="1"/>
        <v>85107</v>
      </c>
      <c r="J21" s="74">
        <f t="shared" ca="1" si="1"/>
        <v>91134</v>
      </c>
      <c r="K21" s="74">
        <f t="shared" ca="1" si="1"/>
        <v>93688</v>
      </c>
      <c r="L21" s="74">
        <f t="shared" ca="1" si="1"/>
        <v>96311</v>
      </c>
      <c r="M21" s="74">
        <f t="shared" ca="1" si="1"/>
        <v>99057</v>
      </c>
      <c r="N21" s="72"/>
      <c r="P21" s="187" t="s">
        <v>876</v>
      </c>
      <c r="Q21" s="191" t="s">
        <v>600</v>
      </c>
      <c r="R21" s="188" t="str">
        <f t="shared" si="7"/>
        <v>Aide to the Community Safety Commissioner</v>
      </c>
      <c r="S21" s="189" t="str">
        <f t="shared" si="8"/>
        <v>21</v>
      </c>
      <c r="T21" s="186" cm="1">
        <f t="array" aca="1" ref="T21" ca="1">ROUND(IF($Q21="Y",VLOOKUP($P21, INDIRECT($Q$3),T$8,0)*INDIRECT($P$2),VLOOKUP($P21, INDIRECT($Q$3),T$8,0)),IF($E21="E",0,3))</f>
        <v>76705</v>
      </c>
      <c r="U21" s="186" cm="1">
        <f t="array" aca="1" ref="U21" ca="1">ROUND(IF($Q21="Y",VLOOKUP($P21, INDIRECT($Q$3),U$8,0)*INDIRECT($P$2),VLOOKUP($P21, INDIRECT($Q$3),U$8,0)),IF($E21="E",0,3))</f>
        <v>80822</v>
      </c>
      <c r="V21" s="186" cm="1">
        <f t="array" aca="1" ref="V21" ca="1">ROUND(IF($Q21="Y",VLOOKUP($P21, INDIRECT($Q$3),V$8,0)*INDIRECT($P$2),VLOOKUP($P21, INDIRECT($Q$3),V$8,0)),IF($E21="E",0,3))</f>
        <v>85107</v>
      </c>
      <c r="W21" s="186" cm="1">
        <f t="array" aca="1" ref="W21" ca="1">ROUND(IF($Q21="Y",VLOOKUP($P21, INDIRECT($Q$3),W$8,0)*INDIRECT($P$2),VLOOKUP($P21, INDIRECT($Q$3),W$8,0)),IF($E21="E",0,3))</f>
        <v>91134</v>
      </c>
      <c r="X21" s="186" cm="1">
        <f t="array" aca="1" ref="X21" ca="1">ROUND(IF($Q21="Y",VLOOKUP($P21, INDIRECT($Q$3),X$8,0)*INDIRECT($P$2),VLOOKUP($P21, INDIRECT($Q$3),X$8,0)),IF($E21="E",0,3))</f>
        <v>93688</v>
      </c>
      <c r="Y21" s="186" cm="1">
        <f t="array" aca="1" ref="Y21" ca="1">ROUND(IF($Q21="Y",VLOOKUP($P21, INDIRECT($Q$3),Y$8,0)*INDIRECT($P$2),VLOOKUP($P21, INDIRECT($Q$3),Y$8,0)),IF($E21="E",0,3))</f>
        <v>96311</v>
      </c>
      <c r="Z21" s="186" cm="1">
        <f t="array" aca="1" ref="Z21" ca="1">ROUND(IF($Q21="Y",VLOOKUP($P21, INDIRECT($Q$3),Z$8,0)*INDIRECT($P$2),VLOOKUP($P21, INDIRECT($Q$3),Z$8,0)),IF($E21="E",0,3))</f>
        <v>99057</v>
      </c>
      <c r="AA21" s="186"/>
      <c r="AB21" s="282" t="str">
        <f t="shared" si="2"/>
        <v>59433C</v>
      </c>
      <c r="AC21" s="130" t="str">
        <f t="shared" si="3"/>
        <v>Aide to the Community Safety Commissioner</v>
      </c>
      <c r="AD21" s="284" t="str">
        <f t="shared" si="4"/>
        <v>21</v>
      </c>
      <c r="AE21" s="282">
        <f t="shared" ca="1" si="5"/>
        <v>36.878</v>
      </c>
      <c r="AF21" s="282">
        <f t="shared" ca="1" si="5"/>
        <v>38.856999999999999</v>
      </c>
      <c r="AG21" s="282">
        <f t="shared" ca="1" si="5"/>
        <v>40.916999999999994</v>
      </c>
      <c r="AH21" s="282">
        <f t="shared" ca="1" si="5"/>
        <v>43.814999999999998</v>
      </c>
      <c r="AI21" s="282">
        <f t="shared" ca="1" si="5"/>
        <v>45.042999999999999</v>
      </c>
      <c r="AJ21" s="282">
        <f t="shared" ca="1" si="5"/>
        <v>46.303999999999995</v>
      </c>
      <c r="AK21" s="282">
        <f t="shared" ca="1" si="5"/>
        <v>47.623999999999995</v>
      </c>
      <c r="AP21" s="427"/>
      <c r="AQ21" s="427"/>
      <c r="AR21" s="427"/>
      <c r="AS21" s="427"/>
      <c r="AT21" s="427"/>
      <c r="AU21" s="427"/>
      <c r="AV21" s="427"/>
      <c r="AW21" s="427" t="str">
        <f>IFERROR(AA21/'2025'!N21,"")</f>
        <v/>
      </c>
    </row>
    <row r="22" spans="1:49" ht="13.05" x14ac:dyDescent="0.3">
      <c r="A22" s="424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76705</v>
      </c>
      <c r="H22" s="74">
        <f t="shared" ca="1" si="1"/>
        <v>80822</v>
      </c>
      <c r="I22" s="74">
        <f t="shared" ca="1" si="1"/>
        <v>85107</v>
      </c>
      <c r="J22" s="74">
        <f t="shared" ca="1" si="1"/>
        <v>91134</v>
      </c>
      <c r="K22" s="74">
        <f t="shared" ca="1" si="1"/>
        <v>93688</v>
      </c>
      <c r="L22" s="74">
        <f t="shared" ca="1" si="1"/>
        <v>96311</v>
      </c>
      <c r="M22" s="74">
        <f t="shared" ca="1" si="1"/>
        <v>99057</v>
      </c>
      <c r="N22" s="72"/>
      <c r="P22" s="187" t="s">
        <v>1017</v>
      </c>
      <c r="Q22" s="191" t="s">
        <v>600</v>
      </c>
      <c r="R22" s="188" t="str">
        <f t="shared" si="7"/>
        <v>Aide to the Director of Neighborhood Safety</v>
      </c>
      <c r="S22" s="189" t="str">
        <f t="shared" si="8"/>
        <v>21</v>
      </c>
      <c r="T22" s="186" cm="1">
        <f t="array" aca="1" ref="T22" ca="1">ROUND(IF($Q22="Y",VLOOKUP($P22, INDIRECT($Q$3),T$8,0)*INDIRECT($P$2),VLOOKUP($P22, INDIRECT($Q$3),T$8,0)),IF($E22="E",0,3))</f>
        <v>76705</v>
      </c>
      <c r="U22" s="186" cm="1">
        <f t="array" aca="1" ref="U22" ca="1">ROUND(IF($Q22="Y",VLOOKUP($P22, INDIRECT($Q$3),U$8,0)*INDIRECT($P$2),VLOOKUP($P22, INDIRECT($Q$3),U$8,0)),IF($E22="E",0,3))</f>
        <v>80822</v>
      </c>
      <c r="V22" s="186" cm="1">
        <f t="array" aca="1" ref="V22" ca="1">ROUND(IF($Q22="Y",VLOOKUP($P22, INDIRECT($Q$3),V$8,0)*INDIRECT($P$2),VLOOKUP($P22, INDIRECT($Q$3),V$8,0)),IF($E22="E",0,3))</f>
        <v>85107</v>
      </c>
      <c r="W22" s="186" cm="1">
        <f t="array" aca="1" ref="W22" ca="1">ROUND(IF($Q22="Y",VLOOKUP($P22, INDIRECT($Q$3),W$8,0)*INDIRECT($P$2),VLOOKUP($P22, INDIRECT($Q$3),W$8,0)),IF($E22="E",0,3))</f>
        <v>91134</v>
      </c>
      <c r="X22" s="186" cm="1">
        <f t="array" aca="1" ref="X22" ca="1">ROUND(IF($Q22="Y",VLOOKUP($P22, INDIRECT($Q$3),X$8,0)*INDIRECT($P$2),VLOOKUP($P22, INDIRECT($Q$3),X$8,0)),IF($E22="E",0,3))</f>
        <v>93688</v>
      </c>
      <c r="Y22" s="186" cm="1">
        <f t="array" aca="1" ref="Y22" ca="1">ROUND(IF($Q22="Y",VLOOKUP($P22, INDIRECT($Q$3),Y$8,0)*INDIRECT($P$2),VLOOKUP($P22, INDIRECT($Q$3),Y$8,0)),IF($E22="E",0,3))</f>
        <v>96311</v>
      </c>
      <c r="Z22" s="186" cm="1">
        <f t="array" aca="1" ref="Z22" ca="1">ROUND(IF($Q22="Y",VLOOKUP($P22, INDIRECT($Q$3),Z$8,0)*INDIRECT($P$2),VLOOKUP($P22, INDIRECT($Q$3),Z$8,0)),IF($E22="E",0,3))</f>
        <v>99057</v>
      </c>
      <c r="AA22" s="186"/>
      <c r="AB22" s="282" t="str">
        <f t="shared" si="2"/>
        <v>53071C</v>
      </c>
      <c r="AC22" s="130" t="str">
        <f t="shared" si="3"/>
        <v>Aide to the Director of Neighborhood Safety</v>
      </c>
      <c r="AD22" s="284" t="str">
        <f t="shared" si="4"/>
        <v>21</v>
      </c>
      <c r="AE22" s="282">
        <f t="shared" ca="1" si="5"/>
        <v>36.878</v>
      </c>
      <c r="AF22" s="282">
        <f t="shared" ca="1" si="5"/>
        <v>38.856999999999999</v>
      </c>
      <c r="AG22" s="282">
        <f t="shared" ca="1" si="5"/>
        <v>40.916999999999994</v>
      </c>
      <c r="AH22" s="282">
        <f t="shared" ca="1" si="5"/>
        <v>43.814999999999998</v>
      </c>
      <c r="AI22" s="282">
        <f t="shared" ca="1" si="5"/>
        <v>45.042999999999999</v>
      </c>
      <c r="AJ22" s="282">
        <f t="shared" ca="1" si="5"/>
        <v>46.303999999999995</v>
      </c>
      <c r="AK22" s="282">
        <f t="shared" ca="1" si="5"/>
        <v>47.623999999999995</v>
      </c>
      <c r="AP22" s="427"/>
      <c r="AQ22" s="427"/>
      <c r="AR22" s="427"/>
      <c r="AS22" s="427"/>
      <c r="AT22" s="427"/>
      <c r="AU22" s="427"/>
      <c r="AV22" s="427"/>
      <c r="AW22" s="427" t="str">
        <f>IFERROR(AA22/'2025'!N22,"")</f>
        <v/>
      </c>
    </row>
    <row r="23" spans="1:49" ht="13.05" x14ac:dyDescent="0.3">
      <c r="A23" s="424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76705</v>
      </c>
      <c r="H23" s="74">
        <f t="shared" ca="1" si="1"/>
        <v>80822</v>
      </c>
      <c r="I23" s="74">
        <f t="shared" ca="1" si="1"/>
        <v>85107</v>
      </c>
      <c r="J23" s="74">
        <f t="shared" ca="1" si="1"/>
        <v>91134</v>
      </c>
      <c r="K23" s="74">
        <f t="shared" ca="1" si="1"/>
        <v>93688</v>
      </c>
      <c r="L23" s="74">
        <f t="shared" ca="1" si="1"/>
        <v>96311</v>
      </c>
      <c r="M23" s="74">
        <f t="shared" ca="1" si="1"/>
        <v>99057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76705</v>
      </c>
      <c r="U23" s="186" cm="1">
        <f t="array" aca="1" ref="U23" ca="1">ROUND(IF($Q23="Y",VLOOKUP($P23, INDIRECT($Q$3),U$8,0)*INDIRECT($P$2),VLOOKUP($P23, INDIRECT($Q$3),U$8,0)),IF($E23="E",0,3))</f>
        <v>80822</v>
      </c>
      <c r="V23" s="186" cm="1">
        <f t="array" aca="1" ref="V23" ca="1">ROUND(IF($Q23="Y",VLOOKUP($P23, INDIRECT($Q$3),V$8,0)*INDIRECT($P$2),VLOOKUP($P23, INDIRECT($Q$3),V$8,0)),IF($E23="E",0,3))</f>
        <v>85107</v>
      </c>
      <c r="W23" s="186" cm="1">
        <f t="array" aca="1" ref="W23" ca="1">ROUND(IF($Q23="Y",VLOOKUP($P23, INDIRECT($Q$3),W$8,0)*INDIRECT($P$2),VLOOKUP($P23, INDIRECT($Q$3),W$8,0)),IF($E23="E",0,3))</f>
        <v>91134</v>
      </c>
      <c r="X23" s="186" cm="1">
        <f t="array" aca="1" ref="X23" ca="1">ROUND(IF($Q23="Y",VLOOKUP($P23, INDIRECT($Q$3),X$8,0)*INDIRECT($P$2),VLOOKUP($P23, INDIRECT($Q$3),X$8,0)),IF($E23="E",0,3))</f>
        <v>93688</v>
      </c>
      <c r="Y23" s="186" cm="1">
        <f t="array" aca="1" ref="Y23" ca="1">ROUND(IF($Q23="Y",VLOOKUP($P23, INDIRECT($Q$3),Y$8,0)*INDIRECT($P$2),VLOOKUP($P23, INDIRECT($Q$3),Y$8,0)),IF($E23="E",0,3))</f>
        <v>96311</v>
      </c>
      <c r="Z23" s="186" cm="1">
        <f t="array" aca="1" ref="Z23" ca="1">ROUND(IF($Q23="Y",VLOOKUP($P23, INDIRECT($Q$3),Z$8,0)*INDIRECT($P$2),VLOOKUP($P23, INDIRECT($Q$3),Z$8,0)),IF($E23="E",0,3))</f>
        <v>99057</v>
      </c>
      <c r="AA23" s="186"/>
      <c r="AB23" s="282" t="str">
        <f t="shared" si="2"/>
        <v>53040C</v>
      </c>
      <c r="AC23" s="371" t="s">
        <v>912</v>
      </c>
      <c r="AD23" s="284" t="s">
        <v>1002</v>
      </c>
      <c r="AE23" s="282">
        <f t="shared" ca="1" si="5"/>
        <v>36.878</v>
      </c>
      <c r="AF23" s="282">
        <f t="shared" ca="1" si="5"/>
        <v>38.856999999999999</v>
      </c>
      <c r="AG23" s="282">
        <f t="shared" ca="1" si="5"/>
        <v>40.916999999999994</v>
      </c>
      <c r="AH23" s="282">
        <f t="shared" ca="1" si="5"/>
        <v>43.814999999999998</v>
      </c>
      <c r="AI23" s="282">
        <f t="shared" ca="1" si="5"/>
        <v>45.042999999999999</v>
      </c>
      <c r="AJ23" s="282">
        <f t="shared" ca="1" si="5"/>
        <v>46.303999999999995</v>
      </c>
      <c r="AK23" s="282">
        <f t="shared" ca="1" si="5"/>
        <v>47.623999999999995</v>
      </c>
      <c r="AP23" s="427"/>
      <c r="AQ23" s="427"/>
      <c r="AR23" s="427"/>
      <c r="AS23" s="427"/>
      <c r="AT23" s="427"/>
      <c r="AU23" s="427"/>
      <c r="AV23" s="427"/>
      <c r="AW23" s="427" t="str">
        <f>IFERROR(AA23/'2025'!N23,"")</f>
        <v/>
      </c>
    </row>
    <row r="24" spans="1:49" ht="13.05" x14ac:dyDescent="0.3">
      <c r="A24" s="424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123077</v>
      </c>
      <c r="H24" s="74">
        <f t="shared" ca="1" si="1"/>
        <v>127999</v>
      </c>
      <c r="I24" s="74">
        <f t="shared" ca="1" si="1"/>
        <v>133118</v>
      </c>
      <c r="J24" s="74">
        <f t="shared" ca="1" si="1"/>
        <v>138443</v>
      </c>
      <c r="K24" s="74">
        <f t="shared" ca="1" si="1"/>
        <v>143980</v>
      </c>
      <c r="L24" s="74">
        <f t="shared" ca="1" si="1"/>
        <v>0</v>
      </c>
      <c r="M24" s="74">
        <f t="shared" ca="1" si="1"/>
        <v>0</v>
      </c>
      <c r="N24" s="72"/>
      <c r="P24" s="187" t="str">
        <f t="shared" ref="P24:P35" si="9">A24</f>
        <v>00590C</v>
      </c>
      <c r="Q24" s="191" t="s">
        <v>600</v>
      </c>
      <c r="R24" s="188" t="str">
        <f t="shared" ref="R24:R35" si="10">F24</f>
        <v>Assistant Building Official</v>
      </c>
      <c r="S24" s="189" t="str">
        <f t="shared" ref="S24:S35" si="11">C24</f>
        <v>105</v>
      </c>
      <c r="T24" s="186" cm="1">
        <f t="array" aca="1" ref="T24" ca="1">ROUND(IF($Q24="Y",VLOOKUP($P24, INDIRECT($Q$3),T$8,0)*INDIRECT($P$2),VLOOKUP($P24, INDIRECT($Q$3),T$8,0)),IF($E24="E",0,3))</f>
        <v>123077</v>
      </c>
      <c r="U24" s="186" cm="1">
        <f t="array" aca="1" ref="U24" ca="1">ROUND(IF($Q24="Y",VLOOKUP($P24, INDIRECT($Q$3),U$8,0)*INDIRECT($P$2),VLOOKUP($P24, INDIRECT($Q$3),U$8,0)),IF($E24="E",0,3))</f>
        <v>127999</v>
      </c>
      <c r="V24" s="186" cm="1">
        <f t="array" aca="1" ref="V24" ca="1">ROUND(IF($Q24="Y",VLOOKUP($P24, INDIRECT($Q$3),V$8,0)*INDIRECT($P$2),VLOOKUP($P24, INDIRECT($Q$3),V$8,0)),IF($E24="E",0,3))</f>
        <v>133118</v>
      </c>
      <c r="W24" s="186" cm="1">
        <f t="array" aca="1" ref="W24" ca="1">ROUND(IF($Q24="Y",VLOOKUP($P24, INDIRECT($Q$3),W$8,0)*INDIRECT($P$2),VLOOKUP($P24, INDIRECT($Q$3),W$8,0)),IF($E24="E",0,3))</f>
        <v>138443</v>
      </c>
      <c r="X24" s="186" cm="1">
        <f t="array" aca="1" ref="X24" ca="1">ROUND(IF($Q24="Y",VLOOKUP($P24, INDIRECT($Q$3),X$8,0)*INDIRECT($P$2),VLOOKUP($P24, INDIRECT($Q$3),X$8,0)),IF($E24="E",0,3))</f>
        <v>143980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2"/>
        <v>00590C</v>
      </c>
      <c r="AC24" s="130" t="str">
        <f t="shared" ref="AC24:AC35" si="12">F24</f>
        <v>Assistant Building Official</v>
      </c>
      <c r="AD24" s="284" t="str">
        <f t="shared" ref="AD24:AD35" si="13">C24</f>
        <v>105</v>
      </c>
      <c r="AE24" s="282">
        <f t="shared" ca="1" si="5"/>
        <v>59.171999999999997</v>
      </c>
      <c r="AF24" s="282">
        <f t="shared" ca="1" si="5"/>
        <v>61.537999999999997</v>
      </c>
      <c r="AG24" s="282">
        <f t="shared" ca="1" si="5"/>
        <v>64</v>
      </c>
      <c r="AH24" s="282">
        <f t="shared" ca="1" si="5"/>
        <v>66.56</v>
      </c>
      <c r="AI24" s="282">
        <f t="shared" ca="1" si="5"/>
        <v>69.222000000000008</v>
      </c>
      <c r="AJ24" s="282" t="str">
        <f t="shared" ca="1" si="5"/>
        <v/>
      </c>
      <c r="AK24" s="282" t="str">
        <f t="shared" ca="1" si="5"/>
        <v/>
      </c>
      <c r="AP24" s="427"/>
      <c r="AQ24" s="427"/>
      <c r="AR24" s="427"/>
      <c r="AS24" s="427"/>
      <c r="AT24" s="427"/>
      <c r="AU24" s="427"/>
      <c r="AV24" s="427"/>
      <c r="AW24" s="427" t="str">
        <f>IFERROR(AA24/'2025'!N24,"")</f>
        <v/>
      </c>
    </row>
    <row r="25" spans="1:49" ht="13.05" x14ac:dyDescent="0.3">
      <c r="A25" s="424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151930</v>
      </c>
      <c r="H25" s="74">
        <f t="shared" ca="1" si="1"/>
        <v>160218</v>
      </c>
      <c r="I25" s="74">
        <f t="shared" ca="1" si="1"/>
        <v>168812</v>
      </c>
      <c r="J25" s="74">
        <f t="shared" ca="1" si="1"/>
        <v>174704</v>
      </c>
      <c r="K25" s="74">
        <f t="shared" ca="1" si="1"/>
        <v>179593</v>
      </c>
      <c r="L25" s="74">
        <f t="shared" ca="1" si="1"/>
        <v>184622</v>
      </c>
      <c r="M25" s="74">
        <f t="shared" ca="1" si="1"/>
        <v>189885</v>
      </c>
      <c r="N25" s="60"/>
      <c r="O25" s="73"/>
      <c r="P25" s="187" t="str">
        <f t="shared" si="9"/>
        <v>00637C</v>
      </c>
      <c r="Q25" s="191" t="s">
        <v>600</v>
      </c>
      <c r="R25" s="188" t="str">
        <f t="shared" si="10"/>
        <v>Assistant City Attorney - Labor and Employment Law</v>
      </c>
      <c r="S25" s="189" t="str">
        <f t="shared" si="11"/>
        <v>142</v>
      </c>
      <c r="T25" s="186" cm="1">
        <f t="array" aca="1" ref="T25" ca="1">ROUND(IF($Q25="Y",VLOOKUP($P25, INDIRECT($Q$3),T$8,0)*INDIRECT($P$2),VLOOKUP($P25, INDIRECT($Q$3),T$8,0)),IF($E25="E",0,3))</f>
        <v>151930</v>
      </c>
      <c r="U25" s="186" cm="1">
        <f t="array" aca="1" ref="U25" ca="1">ROUND(IF($Q25="Y",VLOOKUP($P25, INDIRECT($Q$3),U$8,0)*INDIRECT($P$2),VLOOKUP($P25, INDIRECT($Q$3),U$8,0)),IF($E25="E",0,3))</f>
        <v>160218</v>
      </c>
      <c r="V25" s="186" cm="1">
        <f t="array" aca="1" ref="V25" ca="1">ROUND(IF($Q25="Y",VLOOKUP($P25, INDIRECT($Q$3),V$8,0)*INDIRECT($P$2),VLOOKUP($P25, INDIRECT($Q$3),V$8,0)),IF($E25="E",0,3))</f>
        <v>168812</v>
      </c>
      <c r="W25" s="186" cm="1">
        <f t="array" aca="1" ref="W25" ca="1">ROUND(IF($Q25="Y",VLOOKUP($P25, INDIRECT($Q$3),W$8,0)*INDIRECT($P$2),VLOOKUP($P25, INDIRECT($Q$3),W$8,0)),IF($E25="E",0,3))</f>
        <v>174704</v>
      </c>
      <c r="X25" s="186" cm="1">
        <f t="array" aca="1" ref="X25" ca="1">ROUND(IF($Q25="Y",VLOOKUP($P25, INDIRECT($Q$3),X$8,0)*INDIRECT($P$2),VLOOKUP($P25, INDIRECT($Q$3),X$8,0)),IF($E25="E",0,3))</f>
        <v>179593</v>
      </c>
      <c r="Y25" s="186" cm="1">
        <f t="array" aca="1" ref="Y25" ca="1">ROUND(IF($Q25="Y",VLOOKUP($P25, INDIRECT($Q$3),Y$8,0)*INDIRECT($P$2),VLOOKUP($P25, INDIRECT($Q$3),Y$8,0)),IF($E25="E",0,3))</f>
        <v>184622</v>
      </c>
      <c r="Z25" s="186" cm="1">
        <f t="array" aca="1" ref="Z25" ca="1">ROUND(IF($Q25="Y",VLOOKUP($P25, INDIRECT($Q$3),Z$8,0)*INDIRECT($P$2),VLOOKUP($P25, INDIRECT($Q$3),Z$8,0)),IF($E25="E",0,3))</f>
        <v>189885</v>
      </c>
      <c r="AA25" s="186"/>
      <c r="AB25" s="282" t="str">
        <f t="shared" si="2"/>
        <v>00637C</v>
      </c>
      <c r="AC25" s="130" t="str">
        <f t="shared" si="12"/>
        <v>Assistant City Attorney - Labor and Employment Law</v>
      </c>
      <c r="AD25" s="284" t="str">
        <f t="shared" si="13"/>
        <v>142</v>
      </c>
      <c r="AE25" s="282">
        <f t="shared" ca="1" si="5"/>
        <v>73.044000000000011</v>
      </c>
      <c r="AF25" s="282">
        <f t="shared" ca="1" si="5"/>
        <v>77.028000000000006</v>
      </c>
      <c r="AG25" s="282">
        <f t="shared" ca="1" si="5"/>
        <v>81.160000000000011</v>
      </c>
      <c r="AH25" s="282">
        <f t="shared" ca="1" si="5"/>
        <v>83.993000000000009</v>
      </c>
      <c r="AI25" s="282">
        <f t="shared" ca="1" si="5"/>
        <v>86.343000000000004</v>
      </c>
      <c r="AJ25" s="282">
        <f t="shared" ca="1" si="5"/>
        <v>88.76100000000001</v>
      </c>
      <c r="AK25" s="282">
        <f t="shared" ca="1" si="5"/>
        <v>91.291000000000011</v>
      </c>
      <c r="AP25" s="427"/>
      <c r="AQ25" s="427"/>
      <c r="AR25" s="427"/>
      <c r="AS25" s="427"/>
      <c r="AT25" s="427"/>
      <c r="AU25" s="427"/>
      <c r="AV25" s="427"/>
      <c r="AW25" s="427" t="str">
        <f>IFERROR(AA25/'2025'!N25,"")</f>
        <v/>
      </c>
    </row>
    <row r="26" spans="1:49" ht="13.05" x14ac:dyDescent="0.3">
      <c r="A26" s="424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32.258000000000003</v>
      </c>
      <c r="H26" s="74">
        <f t="shared" ca="1" si="1"/>
        <v>33.959000000000003</v>
      </c>
      <c r="I26" s="74">
        <f t="shared" ca="1" si="1"/>
        <v>35.744999999999997</v>
      </c>
      <c r="J26" s="74">
        <f t="shared" ca="1" si="1"/>
        <v>37.627000000000002</v>
      </c>
      <c r="K26" s="74">
        <f t="shared" ca="1" si="1"/>
        <v>38.68</v>
      </c>
      <c r="L26" s="74">
        <f t="shared" ca="1" si="1"/>
        <v>39.764000000000003</v>
      </c>
      <c r="M26" s="74">
        <f t="shared" ca="1" si="1"/>
        <v>40.896000000000001</v>
      </c>
      <c r="N26" s="72"/>
      <c r="P26" s="187" t="str">
        <f t="shared" si="9"/>
        <v>00965C</v>
      </c>
      <c r="Q26" s="191" t="s">
        <v>600</v>
      </c>
      <c r="R26" s="188" t="str">
        <f t="shared" si="10"/>
        <v>Assistant Supervisor Police Record Services</v>
      </c>
      <c r="S26" s="189" t="str">
        <f t="shared" si="11"/>
        <v>13</v>
      </c>
      <c r="T26" s="186" cm="1">
        <f t="array" aca="1" ref="T26" ca="1">ROUND(IF($Q26="Y",VLOOKUP($P26, INDIRECT($Q$3),T$8,0)*INDIRECT($P$2),VLOOKUP($P26, INDIRECT($Q$3),T$8,0)),IF($E26="E",0,3))</f>
        <v>32.258000000000003</v>
      </c>
      <c r="U26" s="186" cm="1">
        <f t="array" aca="1" ref="U26" ca="1">ROUND(IF($Q26="Y",VLOOKUP($P26, INDIRECT($Q$3),U$8,0)*INDIRECT($P$2),VLOOKUP($P26, INDIRECT($Q$3),U$8,0)),IF($E26="E",0,3))</f>
        <v>33.959000000000003</v>
      </c>
      <c r="V26" s="186" cm="1">
        <f t="array" aca="1" ref="V26" ca="1">ROUND(IF($Q26="Y",VLOOKUP($P26, INDIRECT($Q$3),V$8,0)*INDIRECT($P$2),VLOOKUP($P26, INDIRECT($Q$3),V$8,0)),IF($E26="E",0,3))</f>
        <v>35.744999999999997</v>
      </c>
      <c r="W26" s="186" cm="1">
        <f t="array" aca="1" ref="W26" ca="1">ROUND(IF($Q26="Y",VLOOKUP($P26, INDIRECT($Q$3),W$8,0)*INDIRECT($P$2),VLOOKUP($P26, INDIRECT($Q$3),W$8,0)),IF($E26="E",0,3))</f>
        <v>37.627000000000002</v>
      </c>
      <c r="X26" s="186" cm="1">
        <f t="array" aca="1" ref="X26" ca="1">ROUND(IF($Q26="Y",VLOOKUP($P26, INDIRECT($Q$3),X$8,0)*INDIRECT($P$2),VLOOKUP($P26, INDIRECT($Q$3),X$8,0)),IF($E26="E",0,3))</f>
        <v>38.68</v>
      </c>
      <c r="Y26" s="186" cm="1">
        <f t="array" aca="1" ref="Y26" ca="1">ROUND(IF($Q26="Y",VLOOKUP($P26, INDIRECT($Q$3),Y$8,0)*INDIRECT($P$2),VLOOKUP($P26, INDIRECT($Q$3),Y$8,0)),IF($E26="E",0,3))</f>
        <v>39.764000000000003</v>
      </c>
      <c r="Z26" s="186" cm="1">
        <f t="array" aca="1" ref="Z26" ca="1">ROUND(IF($Q26="Y",VLOOKUP($P26, INDIRECT($Q$3),Z$8,0)*INDIRECT($P$2),VLOOKUP($P26, INDIRECT($Q$3),Z$8,0)),IF($E26="E",0,3))</f>
        <v>40.896000000000001</v>
      </c>
      <c r="AA26" s="186"/>
      <c r="AB26" s="282" t="str">
        <f t="shared" si="2"/>
        <v>00965C</v>
      </c>
      <c r="AC26" s="130" t="str">
        <f t="shared" si="12"/>
        <v>Assistant Supervisor Police Record Services</v>
      </c>
      <c r="AD26" s="284" t="str">
        <f t="shared" si="13"/>
        <v>13</v>
      </c>
      <c r="AE26" s="282">
        <f t="shared" ca="1" si="5"/>
        <v>32.258000000000003</v>
      </c>
      <c r="AF26" s="282">
        <f t="shared" ca="1" si="5"/>
        <v>33.959000000000003</v>
      </c>
      <c r="AG26" s="282">
        <f t="shared" ca="1" si="5"/>
        <v>35.744999999999997</v>
      </c>
      <c r="AH26" s="282">
        <f t="shared" ca="1" si="5"/>
        <v>37.627000000000002</v>
      </c>
      <c r="AI26" s="282">
        <f t="shared" ca="1" si="5"/>
        <v>38.68</v>
      </c>
      <c r="AJ26" s="282">
        <f t="shared" ca="1" si="5"/>
        <v>39.764000000000003</v>
      </c>
      <c r="AK26" s="282">
        <f t="shared" ca="1" si="5"/>
        <v>40.896000000000001</v>
      </c>
      <c r="AP26" s="427"/>
      <c r="AQ26" s="427"/>
      <c r="AR26" s="427"/>
      <c r="AS26" s="427"/>
      <c r="AT26" s="427"/>
      <c r="AU26" s="427"/>
      <c r="AV26" s="427"/>
      <c r="AW26" s="427" t="str">
        <f>IFERROR(AA26/'2025'!N26,"")</f>
        <v/>
      </c>
    </row>
    <row r="27" spans="1:49" ht="13.05" x14ac:dyDescent="0.3">
      <c r="A27" s="424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92531</v>
      </c>
      <c r="H27" s="74">
        <f t="shared" ca="1" si="1"/>
        <v>96237</v>
      </c>
      <c r="I27" s="74">
        <f t="shared" ca="1" si="1"/>
        <v>100092</v>
      </c>
      <c r="J27" s="74">
        <f t="shared" ca="1" si="1"/>
        <v>104097</v>
      </c>
      <c r="K27" s="74">
        <f t="shared" ca="1" si="1"/>
        <v>108264</v>
      </c>
      <c r="L27" s="74">
        <f t="shared" ca="1" si="1"/>
        <v>0</v>
      </c>
      <c r="M27" s="74">
        <f t="shared" ca="1" si="1"/>
        <v>0</v>
      </c>
      <c r="N27" s="72"/>
      <c r="P27" s="187" t="str">
        <f t="shared" si="9"/>
        <v>52933C</v>
      </c>
      <c r="Q27" s="191" t="s">
        <v>600</v>
      </c>
      <c r="R27" s="188" t="str">
        <f t="shared" si="10"/>
        <v>Budget and Evaluation Analyst</v>
      </c>
      <c r="S27" s="189" t="str">
        <f t="shared" si="11"/>
        <v>086</v>
      </c>
      <c r="T27" s="186" cm="1">
        <f t="array" aca="1" ref="T27" ca="1">ROUND(IF($Q27="Y",VLOOKUP($P27, INDIRECT($Q$3),T$8,0)*INDIRECT($P$2),VLOOKUP($P27, INDIRECT($Q$3),T$8,0)),IF($E27="E",0,3))</f>
        <v>92531</v>
      </c>
      <c r="U27" s="186" cm="1">
        <f t="array" aca="1" ref="U27" ca="1">ROUND(IF($Q27="Y",VLOOKUP($P27, INDIRECT($Q$3),U$8,0)*INDIRECT($P$2),VLOOKUP($P27, INDIRECT($Q$3),U$8,0)),IF($E27="E",0,3))</f>
        <v>96237</v>
      </c>
      <c r="V27" s="186" cm="1">
        <f t="array" aca="1" ref="V27" ca="1">ROUND(IF($Q27="Y",VLOOKUP($P27, INDIRECT($Q$3),V$8,0)*INDIRECT($P$2),VLOOKUP($P27, INDIRECT($Q$3),V$8,0)),IF($E27="E",0,3))</f>
        <v>100092</v>
      </c>
      <c r="W27" s="186" cm="1">
        <f t="array" aca="1" ref="W27" ca="1">ROUND(IF($Q27="Y",VLOOKUP($P27, INDIRECT($Q$3),W$8,0)*INDIRECT($P$2),VLOOKUP($P27, INDIRECT($Q$3),W$8,0)),IF($E27="E",0,3))</f>
        <v>104097</v>
      </c>
      <c r="X27" s="186" cm="1">
        <f t="array" aca="1" ref="X27" ca="1">ROUND(IF($Q27="Y",VLOOKUP($P27, INDIRECT($Q$3),X$8,0)*INDIRECT($P$2),VLOOKUP($P27, INDIRECT($Q$3),X$8,0)),IF($E27="E",0,3))</f>
        <v>108264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52933C</v>
      </c>
      <c r="AC27" s="130" t="str">
        <f t="shared" si="12"/>
        <v>Budget and Evaluation Analyst</v>
      </c>
      <c r="AD27" s="284" t="str">
        <f t="shared" si="13"/>
        <v>086</v>
      </c>
      <c r="AE27" s="282">
        <f t="shared" ca="1" si="5"/>
        <v>44.486999999999995</v>
      </c>
      <c r="AF27" s="282">
        <f t="shared" ca="1" si="5"/>
        <v>46.268000000000001</v>
      </c>
      <c r="AG27" s="282">
        <f t="shared" ca="1" si="5"/>
        <v>48.122</v>
      </c>
      <c r="AH27" s="282">
        <f t="shared" ca="1" si="5"/>
        <v>50.046999999999997</v>
      </c>
      <c r="AI27" s="282">
        <f t="shared" ca="1" si="5"/>
        <v>52.05</v>
      </c>
      <c r="AJ27" s="282" t="str">
        <f t="shared" ca="1" si="5"/>
        <v/>
      </c>
      <c r="AK27" s="282" t="str">
        <f t="shared" ca="1" si="5"/>
        <v/>
      </c>
      <c r="AP27" s="427"/>
      <c r="AQ27" s="427"/>
      <c r="AR27" s="427"/>
      <c r="AS27" s="427"/>
      <c r="AT27" s="427"/>
      <c r="AU27" s="427"/>
      <c r="AV27" s="427"/>
      <c r="AW27" s="427" t="str">
        <f>IFERROR(AA27/'2025'!N27,"")</f>
        <v/>
      </c>
    </row>
    <row r="28" spans="1:49" ht="13.05" x14ac:dyDescent="0.3">
      <c r="A28" s="424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135607</v>
      </c>
      <c r="H28" s="74">
        <f t="shared" ca="1" si="1"/>
        <v>141030</v>
      </c>
      <c r="I28" s="74">
        <f t="shared" ca="1" si="1"/>
        <v>146670</v>
      </c>
      <c r="J28" s="74">
        <f t="shared" ca="1" si="1"/>
        <v>152537</v>
      </c>
      <c r="K28" s="74">
        <f t="shared" ca="1" si="1"/>
        <v>158638</v>
      </c>
      <c r="L28" s="74">
        <f t="shared" ca="1" si="1"/>
        <v>0</v>
      </c>
      <c r="M28" s="74">
        <f t="shared" ca="1" si="1"/>
        <v>0</v>
      </c>
      <c r="N28" s="72"/>
      <c r="P28" s="187" t="str">
        <f t="shared" si="9"/>
        <v>01449C</v>
      </c>
      <c r="Q28" s="191" t="s">
        <v>600</v>
      </c>
      <c r="R28" s="188" t="str">
        <f t="shared" si="10"/>
        <v xml:space="preserve">Building Official </v>
      </c>
      <c r="S28" s="189" t="str">
        <f t="shared" si="11"/>
        <v>106</v>
      </c>
      <c r="T28" s="186" cm="1">
        <f t="array" aca="1" ref="T28" ca="1">ROUND(IF($Q28="Y",VLOOKUP($P28, INDIRECT($Q$3),T$8,0)*INDIRECT($P$2),VLOOKUP($P28, INDIRECT($Q$3),T$8,0)),IF($E28="E",0,3))</f>
        <v>135607</v>
      </c>
      <c r="U28" s="186" cm="1">
        <f t="array" aca="1" ref="U28" ca="1">ROUND(IF($Q28="Y",VLOOKUP($P28, INDIRECT($Q$3),U$8,0)*INDIRECT($P$2),VLOOKUP($P28, INDIRECT($Q$3),U$8,0)),IF($E28="E",0,3))</f>
        <v>141030</v>
      </c>
      <c r="V28" s="186" cm="1">
        <f t="array" aca="1" ref="V28" ca="1">ROUND(IF($Q28="Y",VLOOKUP($P28, INDIRECT($Q$3),V$8,0)*INDIRECT($P$2),VLOOKUP($P28, INDIRECT($Q$3),V$8,0)),IF($E28="E",0,3))</f>
        <v>146670</v>
      </c>
      <c r="W28" s="186" cm="1">
        <f t="array" aca="1" ref="W28" ca="1">ROUND(IF($Q28="Y",VLOOKUP($P28, INDIRECT($Q$3),W$8,0)*INDIRECT($P$2),VLOOKUP($P28, INDIRECT($Q$3),W$8,0)),IF($E28="E",0,3))</f>
        <v>152537</v>
      </c>
      <c r="X28" s="186" cm="1">
        <f t="array" aca="1" ref="X28" ca="1">ROUND(IF($Q28="Y",VLOOKUP($P28, INDIRECT($Q$3),X$8,0)*INDIRECT($P$2),VLOOKUP($P28, INDIRECT($Q$3),X$8,0)),IF($E28="E",0,3))</f>
        <v>158638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2"/>
        <v>01449C</v>
      </c>
      <c r="AC28" s="130" t="str">
        <f t="shared" si="12"/>
        <v xml:space="preserve">Building Official </v>
      </c>
      <c r="AD28" s="284" t="str">
        <f t="shared" si="13"/>
        <v>106</v>
      </c>
      <c r="AE28" s="282">
        <f t="shared" ca="1" si="5"/>
        <v>65.195999999999998</v>
      </c>
      <c r="AF28" s="282">
        <f t="shared" ca="1" si="5"/>
        <v>67.803000000000011</v>
      </c>
      <c r="AG28" s="282">
        <f t="shared" ca="1" si="5"/>
        <v>70.515000000000001</v>
      </c>
      <c r="AH28" s="282">
        <f t="shared" ca="1" si="5"/>
        <v>73.335999999999999</v>
      </c>
      <c r="AI28" s="282">
        <f t="shared" ca="1" si="5"/>
        <v>76.269000000000005</v>
      </c>
      <c r="AJ28" s="282" t="str">
        <f t="shared" ca="1" si="5"/>
        <v/>
      </c>
      <c r="AK28" s="282" t="str">
        <f t="shared" ca="1" si="5"/>
        <v/>
      </c>
      <c r="AP28" s="427"/>
      <c r="AQ28" s="427"/>
      <c r="AR28" s="427"/>
      <c r="AS28" s="427"/>
      <c r="AT28" s="427"/>
      <c r="AU28" s="427"/>
      <c r="AV28" s="427"/>
      <c r="AW28" s="427" t="str">
        <f>IFERROR(AA28/'2025'!N28,"")</f>
        <v/>
      </c>
    </row>
    <row r="29" spans="1:49" ht="13.05" x14ac:dyDescent="0.3">
      <c r="A29" s="424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103200</v>
      </c>
      <c r="H29" s="74">
        <f t="shared" ca="1" si="1"/>
        <v>107332</v>
      </c>
      <c r="I29" s="74">
        <f t="shared" ca="1" si="1"/>
        <v>111628</v>
      </c>
      <c r="J29" s="74">
        <f t="shared" ca="1" si="1"/>
        <v>116099</v>
      </c>
      <c r="K29" s="74">
        <f t="shared" ca="1" si="1"/>
        <v>120746</v>
      </c>
      <c r="L29" s="74">
        <f t="shared" ca="1" si="1"/>
        <v>0</v>
      </c>
      <c r="M29" s="74">
        <f t="shared" ca="1" si="1"/>
        <v>0</v>
      </c>
      <c r="N29" s="72"/>
      <c r="P29" s="187" t="str">
        <f t="shared" si="9"/>
        <v>01457C</v>
      </c>
      <c r="Q29" s="191" t="s">
        <v>600</v>
      </c>
      <c r="R29" s="188" t="str">
        <f t="shared" si="10"/>
        <v>Business Application Manager - Supervisory</v>
      </c>
      <c r="S29" s="189" t="str">
        <f t="shared" si="11"/>
        <v>085</v>
      </c>
      <c r="T29" s="186" cm="1">
        <f t="array" aca="1" ref="T29" ca="1">ROUND(IF($Q29="Y",VLOOKUP($P29, INDIRECT($Q$3),T$8,0)*INDIRECT($P$2),VLOOKUP($P29, INDIRECT($Q$3),T$8,0)),IF($E29="E",0,3))</f>
        <v>103200</v>
      </c>
      <c r="U29" s="186" cm="1">
        <f t="array" aca="1" ref="U29" ca="1">ROUND(IF($Q29="Y",VLOOKUP($P29, INDIRECT($Q$3),U$8,0)*INDIRECT($P$2),VLOOKUP($P29, INDIRECT($Q$3),U$8,0)),IF($E29="E",0,3))</f>
        <v>107332</v>
      </c>
      <c r="V29" s="186" cm="1">
        <f t="array" aca="1" ref="V29" ca="1">ROUND(IF($Q29="Y",VLOOKUP($P29, INDIRECT($Q$3),V$8,0)*INDIRECT($P$2),VLOOKUP($P29, INDIRECT($Q$3),V$8,0)),IF($E29="E",0,3))</f>
        <v>111628</v>
      </c>
      <c r="W29" s="186" cm="1">
        <f t="array" aca="1" ref="W29" ca="1">ROUND(IF($Q29="Y",VLOOKUP($P29, INDIRECT($Q$3),W$8,0)*INDIRECT($P$2),VLOOKUP($P29, INDIRECT($Q$3),W$8,0)),IF($E29="E",0,3))</f>
        <v>116099</v>
      </c>
      <c r="X29" s="186" cm="1">
        <f t="array" aca="1" ref="X29" ca="1">ROUND(IF($Q29="Y",VLOOKUP($P29, INDIRECT($Q$3),X$8,0)*INDIRECT($P$2),VLOOKUP($P29, INDIRECT($Q$3),X$8,0)),IF($E29="E",0,3))</f>
        <v>120746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"/>
        <v>01457C</v>
      </c>
      <c r="AC29" s="130" t="str">
        <f t="shared" si="12"/>
        <v>Business Application Manager - Supervisory</v>
      </c>
      <c r="AD29" s="284" t="str">
        <f t="shared" si="13"/>
        <v>085</v>
      </c>
      <c r="AE29" s="282">
        <f t="shared" ca="1" si="5"/>
        <v>49.616</v>
      </c>
      <c r="AF29" s="282">
        <f t="shared" ca="1" si="5"/>
        <v>51.601999999999997</v>
      </c>
      <c r="AG29" s="282">
        <f t="shared" ca="1" si="5"/>
        <v>53.667999999999999</v>
      </c>
      <c r="AH29" s="282">
        <f t="shared" ca="1" si="5"/>
        <v>55.817</v>
      </c>
      <c r="AI29" s="282">
        <f t="shared" ca="1" si="5"/>
        <v>58.050999999999995</v>
      </c>
      <c r="AJ29" s="282" t="str">
        <f t="shared" ca="1" si="5"/>
        <v/>
      </c>
      <c r="AK29" s="282" t="str">
        <f t="shared" ca="1" si="5"/>
        <v/>
      </c>
      <c r="AP29" s="427"/>
      <c r="AQ29" s="427"/>
      <c r="AR29" s="427"/>
      <c r="AS29" s="427"/>
      <c r="AT29" s="427"/>
      <c r="AU29" s="427"/>
      <c r="AV29" s="427"/>
      <c r="AW29" s="427" t="str">
        <f>IFERROR(AA29/'2025'!N29,"")</f>
        <v/>
      </c>
    </row>
    <row r="30" spans="1:49" ht="13.05" x14ac:dyDescent="0.3">
      <c r="A30" s="424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123077</v>
      </c>
      <c r="H30" s="74">
        <f t="shared" ca="1" si="1"/>
        <v>127999</v>
      </c>
      <c r="I30" s="74">
        <f t="shared" ca="1" si="1"/>
        <v>133118</v>
      </c>
      <c r="J30" s="74">
        <f t="shared" ca="1" si="1"/>
        <v>138443</v>
      </c>
      <c r="K30" s="74">
        <f t="shared" ca="1" si="1"/>
        <v>143980</v>
      </c>
      <c r="L30" s="74">
        <f t="shared" ca="1" si="1"/>
        <v>0</v>
      </c>
      <c r="M30" s="74">
        <f t="shared" ca="1" si="1"/>
        <v>0</v>
      </c>
      <c r="N30" s="72"/>
      <c r="P30" s="187" t="str">
        <f t="shared" si="9"/>
        <v>10160C</v>
      </c>
      <c r="Q30" s="191" t="s">
        <v>600</v>
      </c>
      <c r="R30" s="188" t="str">
        <f t="shared" si="10"/>
        <v>City Planning Manager</v>
      </c>
      <c r="S30" s="189" t="str">
        <f t="shared" si="11"/>
        <v>105</v>
      </c>
      <c r="T30" s="186" cm="1">
        <f t="array" aca="1" ref="T30" ca="1">ROUND(IF($Q30="Y",VLOOKUP($P30, INDIRECT($Q$3),T$8,0)*INDIRECT($P$2),VLOOKUP($P30, INDIRECT($Q$3),T$8,0)),IF($E30="E",0,3))</f>
        <v>123077</v>
      </c>
      <c r="U30" s="186" cm="1">
        <f t="array" aca="1" ref="U30" ca="1">ROUND(IF($Q30="Y",VLOOKUP($P30, INDIRECT($Q$3),U$8,0)*INDIRECT($P$2),VLOOKUP($P30, INDIRECT($Q$3),U$8,0)),IF($E30="E",0,3))</f>
        <v>127999</v>
      </c>
      <c r="V30" s="186" cm="1">
        <f t="array" aca="1" ref="V30" ca="1">ROUND(IF($Q30="Y",VLOOKUP($P30, INDIRECT($Q$3),V$8,0)*INDIRECT($P$2),VLOOKUP($P30, INDIRECT($Q$3),V$8,0)),IF($E30="E",0,3))</f>
        <v>133118</v>
      </c>
      <c r="W30" s="186" cm="1">
        <f t="array" aca="1" ref="W30" ca="1">ROUND(IF($Q30="Y",VLOOKUP($P30, INDIRECT($Q$3),W$8,0)*INDIRECT($P$2),VLOOKUP($P30, INDIRECT($Q$3),W$8,0)),IF($E30="E",0,3))</f>
        <v>138443</v>
      </c>
      <c r="X30" s="186" cm="1">
        <f t="array" aca="1" ref="X30" ca="1">ROUND(IF($Q30="Y",VLOOKUP($P30, INDIRECT($Q$3),X$8,0)*INDIRECT($P$2),VLOOKUP($P30, INDIRECT($Q$3),X$8,0)),IF($E30="E",0,3))</f>
        <v>143980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10160C</v>
      </c>
      <c r="AC30" s="130" t="str">
        <f t="shared" si="12"/>
        <v>City Planning Manager</v>
      </c>
      <c r="AD30" s="284" t="str">
        <f t="shared" si="13"/>
        <v>105</v>
      </c>
      <c r="AE30" s="282">
        <f t="shared" ca="1" si="5"/>
        <v>59.171999999999997</v>
      </c>
      <c r="AF30" s="282">
        <f t="shared" ca="1" si="5"/>
        <v>61.537999999999997</v>
      </c>
      <c r="AG30" s="282">
        <f t="shared" ca="1" si="5"/>
        <v>64</v>
      </c>
      <c r="AH30" s="282">
        <f t="shared" ca="1" si="5"/>
        <v>66.56</v>
      </c>
      <c r="AI30" s="282">
        <f t="shared" ca="1" si="5"/>
        <v>69.222000000000008</v>
      </c>
      <c r="AJ30" s="282" t="str">
        <f t="shared" ca="1" si="5"/>
        <v/>
      </c>
      <c r="AK30" s="282" t="str">
        <f t="shared" ca="1" si="5"/>
        <v/>
      </c>
      <c r="AP30" s="427"/>
      <c r="AQ30" s="427"/>
      <c r="AR30" s="427"/>
      <c r="AS30" s="427"/>
      <c r="AT30" s="427"/>
      <c r="AU30" s="427"/>
      <c r="AV30" s="427"/>
      <c r="AW30" s="427" t="str">
        <f>IFERROR(AA30/'2025'!N30,"")</f>
        <v/>
      </c>
    </row>
    <row r="31" spans="1:49" x14ac:dyDescent="0.3">
      <c r="A31" s="424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90531</v>
      </c>
      <c r="H31" s="74">
        <f t="shared" ca="1" si="1"/>
        <v>95293</v>
      </c>
      <c r="I31" s="74">
        <f t="shared" ca="1" si="1"/>
        <v>100320</v>
      </c>
      <c r="J31" s="74">
        <f t="shared" ca="1" si="1"/>
        <v>111093</v>
      </c>
      <c r="K31" s="74">
        <f t="shared" ca="1" si="1"/>
        <v>114202</v>
      </c>
      <c r="L31" s="74">
        <f t="shared" ca="1" si="1"/>
        <v>117401</v>
      </c>
      <c r="M31" s="74">
        <f t="shared" ca="1" si="1"/>
        <v>120745</v>
      </c>
      <c r="N31" s="72"/>
      <c r="P31" s="187" t="str">
        <f t="shared" si="9"/>
        <v>08703C</v>
      </c>
      <c r="Q31" s="191" t="s">
        <v>600</v>
      </c>
      <c r="R31" s="188" t="str">
        <f t="shared" si="10"/>
        <v xml:space="preserve">City Records Manager </v>
      </c>
      <c r="S31" s="189" t="str">
        <f t="shared" si="11"/>
        <v>85</v>
      </c>
      <c r="T31" s="186" cm="1">
        <f t="array" aca="1" ref="T31" ca="1">ROUND(IF($Q31="Y",VLOOKUP($P31, INDIRECT($Q$3),T$8,0)*INDIRECT($P$2),VLOOKUP($P31, INDIRECT($Q$3),T$8,0)),IF($E31="E",0,3))</f>
        <v>90531</v>
      </c>
      <c r="U31" s="186" cm="1">
        <f t="array" aca="1" ref="U31" ca="1">ROUND(IF($Q31="Y",VLOOKUP($P31, INDIRECT($Q$3),U$8,0)*INDIRECT($P$2),VLOOKUP($P31, INDIRECT($Q$3),U$8,0)),IF($E31="E",0,3))</f>
        <v>95293</v>
      </c>
      <c r="V31" s="186" cm="1">
        <f t="array" aca="1" ref="V31" ca="1">ROUND(IF($Q31="Y",VLOOKUP($P31, INDIRECT($Q$3),V$8,0)*INDIRECT($P$2),VLOOKUP($P31, INDIRECT($Q$3),V$8,0)),IF($E31="E",0,3))</f>
        <v>100320</v>
      </c>
      <c r="W31" s="186" cm="1">
        <f t="array" aca="1" ref="W31" ca="1">ROUND(IF($Q31="Y",VLOOKUP($P31, INDIRECT($Q$3),W$8,0)*INDIRECT($P$2),VLOOKUP($P31, INDIRECT($Q$3),W$8,0)),IF($E31="E",0,3))</f>
        <v>111093</v>
      </c>
      <c r="X31" s="186" cm="1">
        <f t="array" aca="1" ref="X31" ca="1">ROUND(IF($Q31="Y",VLOOKUP($P31, INDIRECT($Q$3),X$8,0)*INDIRECT($P$2),VLOOKUP($P31, INDIRECT($Q$3),X$8,0)),IF($E31="E",0,3))</f>
        <v>114202</v>
      </c>
      <c r="Y31" s="186" cm="1">
        <f t="array" aca="1" ref="Y31" ca="1">ROUND(IF($Q31="Y",VLOOKUP($P31, INDIRECT($Q$3),Y$8,0)*INDIRECT($P$2),VLOOKUP($P31, INDIRECT($Q$3),Y$8,0)),IF($E31="E",0,3))</f>
        <v>117401</v>
      </c>
      <c r="Z31" s="186" cm="1">
        <f t="array" aca="1" ref="Z31" ca="1">ROUND(IF($Q31="Y",VLOOKUP($P31, INDIRECT($Q$3),Z$8,0)*INDIRECT($P$2),VLOOKUP($P31, INDIRECT($Q$3),Z$8,0)),IF($E31="E",0,3))</f>
        <v>120745</v>
      </c>
      <c r="AA31" s="186"/>
      <c r="AB31" s="282" t="str">
        <f t="shared" si="2"/>
        <v>08703C</v>
      </c>
      <c r="AC31" s="130" t="str">
        <f t="shared" si="12"/>
        <v xml:space="preserve">City Records Manager </v>
      </c>
      <c r="AD31" s="284" t="str">
        <f t="shared" si="13"/>
        <v>85</v>
      </c>
      <c r="AE31" s="282">
        <f t="shared" ca="1" si="5"/>
        <v>43.524999999999999</v>
      </c>
      <c r="AF31" s="282">
        <f t="shared" ca="1" si="5"/>
        <v>45.814</v>
      </c>
      <c r="AG31" s="282">
        <f t="shared" ca="1" si="5"/>
        <v>48.230999999999995</v>
      </c>
      <c r="AH31" s="282">
        <f t="shared" ca="1" si="5"/>
        <v>53.410999999999994</v>
      </c>
      <c r="AI31" s="282">
        <f t="shared" ca="1" si="5"/>
        <v>54.905000000000001</v>
      </c>
      <c r="AJ31" s="282">
        <f t="shared" ca="1" si="5"/>
        <v>56.442999999999998</v>
      </c>
      <c r="AK31" s="282">
        <f t="shared" ca="1" si="5"/>
        <v>58.050999999999995</v>
      </c>
      <c r="AP31" s="427"/>
      <c r="AQ31" s="427"/>
      <c r="AR31" s="427"/>
      <c r="AS31" s="427"/>
      <c r="AT31" s="427"/>
      <c r="AU31" s="427"/>
      <c r="AV31" s="427"/>
      <c r="AW31" s="427" t="str">
        <f>IFERROR(AA31/'2025'!N31,"")</f>
        <v/>
      </c>
    </row>
    <row r="32" spans="1:49" x14ac:dyDescent="0.3">
      <c r="A32" s="424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82791</v>
      </c>
      <c r="H32" s="74">
        <f t="shared" ca="1" si="1"/>
        <v>87155</v>
      </c>
      <c r="I32" s="74">
        <f t="shared" ca="1" si="1"/>
        <v>92367</v>
      </c>
      <c r="J32" s="74">
        <f t="shared" ca="1" si="1"/>
        <v>97581</v>
      </c>
      <c r="K32" s="74">
        <f t="shared" ca="1" si="1"/>
        <v>100313</v>
      </c>
      <c r="L32" s="74">
        <f t="shared" ca="1" si="1"/>
        <v>103124</v>
      </c>
      <c r="M32" s="74">
        <f t="shared" ca="1" si="1"/>
        <v>106062</v>
      </c>
      <c r="N32" s="72"/>
      <c r="P32" s="187" t="str">
        <f t="shared" si="9"/>
        <v>59403C</v>
      </c>
      <c r="Q32" s="186" t="s">
        <v>600</v>
      </c>
      <c r="R32" s="188" t="str">
        <f t="shared" si="10"/>
        <v>Civil Paralegal Program Supervisor</v>
      </c>
      <c r="S32" s="189" t="str">
        <f t="shared" si="11"/>
        <v>25</v>
      </c>
      <c r="T32" s="186" cm="1">
        <f t="array" aca="1" ref="T32" ca="1">ROUND(IF($Q32="Y",VLOOKUP($P32, INDIRECT($Q$3),T$8,0)*INDIRECT($P$2),VLOOKUP($P32, INDIRECT($Q$3),T$8,0)),IF($E32="E",0,3))</f>
        <v>82791</v>
      </c>
      <c r="U32" s="186" cm="1">
        <f t="array" aca="1" ref="U32" ca="1">ROUND(IF($Q32="Y",VLOOKUP($P32, INDIRECT($Q$3),U$8,0)*INDIRECT($P$2),VLOOKUP($P32, INDIRECT($Q$3),U$8,0)),IF($E32="E",0,3))</f>
        <v>87155</v>
      </c>
      <c r="V32" s="186" cm="1">
        <f t="array" aca="1" ref="V32" ca="1">ROUND(IF($Q32="Y",VLOOKUP($P32, INDIRECT($Q$3),V$8,0)*INDIRECT($P$2),VLOOKUP($P32, INDIRECT($Q$3),V$8,0)),IF($E32="E",0,3))</f>
        <v>92367</v>
      </c>
      <c r="W32" s="186" cm="1">
        <f t="array" aca="1" ref="W32" ca="1">ROUND(IF($Q32="Y",VLOOKUP($P32, INDIRECT($Q$3),W$8,0)*INDIRECT($P$2),VLOOKUP($P32, INDIRECT($Q$3),W$8,0)),IF($E32="E",0,3))</f>
        <v>97581</v>
      </c>
      <c r="X32" s="186" cm="1">
        <f t="array" aca="1" ref="X32" ca="1">ROUND(IF($Q32="Y",VLOOKUP($P32, INDIRECT($Q$3),X$8,0)*INDIRECT($P$2),VLOOKUP($P32, INDIRECT($Q$3),X$8,0)),IF($E32="E",0,3))</f>
        <v>100313</v>
      </c>
      <c r="Y32" s="186" cm="1">
        <f t="array" aca="1" ref="Y32" ca="1">ROUND(IF($Q32="Y",VLOOKUP($P32, INDIRECT($Q$3),Y$8,0)*INDIRECT($P$2),VLOOKUP($P32, INDIRECT($Q$3),Y$8,0)),IF($E32="E",0,3))</f>
        <v>103124</v>
      </c>
      <c r="Z32" s="186" cm="1">
        <f t="array" aca="1" ref="Z32" ca="1">ROUND(IF($Q32="Y",VLOOKUP($P32, INDIRECT($Q$3),Z$8,0)*INDIRECT($P$2),VLOOKUP($P32, INDIRECT($Q$3),Z$8,0)),IF($E32="E",0,3))</f>
        <v>106062</v>
      </c>
      <c r="AA32" s="186"/>
      <c r="AB32" s="282" t="str">
        <f t="shared" si="2"/>
        <v>59403C</v>
      </c>
      <c r="AC32" s="130" t="str">
        <f t="shared" si="12"/>
        <v>Civil Paralegal Program Supervisor</v>
      </c>
      <c r="AD32" s="284" t="str">
        <f t="shared" si="13"/>
        <v>25</v>
      </c>
      <c r="AE32" s="282">
        <f t="shared" ca="1" si="5"/>
        <v>39.803999999999995</v>
      </c>
      <c r="AF32" s="282">
        <f t="shared" ca="1" si="5"/>
        <v>41.902000000000001</v>
      </c>
      <c r="AG32" s="282">
        <f t="shared" ca="1" si="5"/>
        <v>44.407999999999994</v>
      </c>
      <c r="AH32" s="282">
        <f t="shared" ca="1" si="5"/>
        <v>46.913999999999994</v>
      </c>
      <c r="AI32" s="282">
        <f t="shared" ca="1" si="5"/>
        <v>48.227999999999994</v>
      </c>
      <c r="AJ32" s="282">
        <f t="shared" ca="1" si="5"/>
        <v>49.579000000000001</v>
      </c>
      <c r="AK32" s="282">
        <f t="shared" ca="1" si="5"/>
        <v>50.991999999999997</v>
      </c>
      <c r="AP32" s="427"/>
      <c r="AQ32" s="427"/>
      <c r="AR32" s="427"/>
      <c r="AS32" s="427"/>
      <c r="AT32" s="427"/>
      <c r="AU32" s="427"/>
      <c r="AV32" s="427"/>
      <c r="AW32" s="427" t="str">
        <f>IFERROR(AA32/'2025'!N32,"")</f>
        <v/>
      </c>
    </row>
    <row r="33" spans="1:49" x14ac:dyDescent="0.3">
      <c r="A33" s="424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97160</v>
      </c>
      <c r="H33" s="74">
        <f t="shared" ca="1" si="1"/>
        <v>101046</v>
      </c>
      <c r="I33" s="74">
        <f t="shared" ca="1" si="1"/>
        <v>105092</v>
      </c>
      <c r="J33" s="74">
        <f t="shared" ca="1" si="1"/>
        <v>109294</v>
      </c>
      <c r="K33" s="74">
        <f t="shared" ca="1" si="1"/>
        <v>113664</v>
      </c>
      <c r="L33" s="74">
        <f t="shared" ca="1" si="1"/>
        <v>0</v>
      </c>
      <c r="M33" s="74">
        <f t="shared" ca="1" si="1"/>
        <v>0</v>
      </c>
      <c r="N33" s="72"/>
      <c r="P33" s="187" t="str">
        <f t="shared" si="9"/>
        <v>53001C</v>
      </c>
      <c r="Q33" s="191" t="s">
        <v>600</v>
      </c>
      <c r="R33" s="188" t="str">
        <f t="shared" si="10"/>
        <v>Commty Spec Coord Supv-Hlth-C</v>
      </c>
      <c r="S33" s="189" t="str">
        <f t="shared" si="11"/>
        <v>098</v>
      </c>
      <c r="T33" s="186" cm="1">
        <f t="array" aca="1" ref="T33" ca="1">ROUND(IF($Q33="Y",VLOOKUP($P33, INDIRECT($Q$3),T$8,0)*INDIRECT($P$2),VLOOKUP($P33, INDIRECT($Q$3),T$8,0)),IF($E33="E",0,3))</f>
        <v>97160</v>
      </c>
      <c r="U33" s="186" cm="1">
        <f t="array" aca="1" ref="U33" ca="1">ROUND(IF($Q33="Y",VLOOKUP($P33, INDIRECT($Q$3),U$8,0)*INDIRECT($P$2),VLOOKUP($P33, INDIRECT($Q$3),U$8,0)),IF($E33="E",0,3))</f>
        <v>101046</v>
      </c>
      <c r="V33" s="186" cm="1">
        <f t="array" aca="1" ref="V33" ca="1">ROUND(IF($Q33="Y",VLOOKUP($P33, INDIRECT($Q$3),V$8,0)*INDIRECT($P$2),VLOOKUP($P33, INDIRECT($Q$3),V$8,0)),IF($E33="E",0,3))</f>
        <v>105092</v>
      </c>
      <c r="W33" s="186" cm="1">
        <f t="array" aca="1" ref="W33" ca="1">ROUND(IF($Q33="Y",VLOOKUP($P33, INDIRECT($Q$3),W$8,0)*INDIRECT($P$2),VLOOKUP($P33, INDIRECT($Q$3),W$8,0)),IF($E33="E",0,3))</f>
        <v>109294</v>
      </c>
      <c r="X33" s="186" cm="1">
        <f t="array" aca="1" ref="X33" ca="1">ROUND(IF($Q33="Y",VLOOKUP($P33, INDIRECT($Q$3),X$8,0)*INDIRECT($P$2),VLOOKUP($P33, INDIRECT($Q$3),X$8,0)),IF($E33="E",0,3))</f>
        <v>113664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53001C</v>
      </c>
      <c r="AC33" s="130" t="str">
        <f t="shared" si="12"/>
        <v>Commty Spec Coord Supv-Hlth-C</v>
      </c>
      <c r="AD33" s="284" t="str">
        <f t="shared" si="13"/>
        <v>098</v>
      </c>
      <c r="AE33" s="282">
        <f t="shared" ca="1" si="5"/>
        <v>46.711999999999996</v>
      </c>
      <c r="AF33" s="282">
        <f t="shared" ca="1" si="5"/>
        <v>48.58</v>
      </c>
      <c r="AG33" s="282">
        <f t="shared" ca="1" si="5"/>
        <v>50.524999999999999</v>
      </c>
      <c r="AH33" s="282">
        <f t="shared" ca="1" si="5"/>
        <v>52.545999999999999</v>
      </c>
      <c r="AI33" s="282">
        <f t="shared" ca="1" si="5"/>
        <v>54.646999999999998</v>
      </c>
      <c r="AJ33" s="282" t="str">
        <f t="shared" ca="1" si="5"/>
        <v/>
      </c>
      <c r="AK33" s="282" t="str">
        <f t="shared" ca="1" si="5"/>
        <v/>
      </c>
      <c r="AP33" s="427"/>
      <c r="AQ33" s="427"/>
      <c r="AR33" s="427"/>
      <c r="AS33" s="427"/>
      <c r="AT33" s="427"/>
      <c r="AU33" s="427"/>
      <c r="AV33" s="427"/>
      <c r="AW33" s="427" t="str">
        <f>IFERROR(AA33/'2025'!N33,"")</f>
        <v/>
      </c>
    </row>
    <row r="34" spans="1:49" x14ac:dyDescent="0.3">
      <c r="A34" s="424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100411</v>
      </c>
      <c r="H34" s="74">
        <f t="shared" ca="1" si="1"/>
        <v>104433</v>
      </c>
      <c r="I34" s="74">
        <f t="shared" ca="1" si="1"/>
        <v>108616</v>
      </c>
      <c r="J34" s="74">
        <f t="shared" ca="1" si="1"/>
        <v>112962</v>
      </c>
      <c r="K34" s="74">
        <f t="shared" ca="1" si="1"/>
        <v>117487</v>
      </c>
      <c r="L34" s="74">
        <f t="shared" ca="1" si="1"/>
        <v>0</v>
      </c>
      <c r="M34" s="74">
        <f t="shared" ca="1" si="1"/>
        <v>0</v>
      </c>
      <c r="N34" s="72"/>
      <c r="P34" s="187" t="str">
        <f t="shared" si="9"/>
        <v>59464C</v>
      </c>
      <c r="Q34" s="186" t="s">
        <v>600</v>
      </c>
      <c r="R34" s="188" t="str">
        <f t="shared" si="10"/>
        <v>Communications Interagency Coordinator</v>
      </c>
      <c r="S34" s="189" t="str">
        <f t="shared" si="11"/>
        <v>065</v>
      </c>
      <c r="T34" s="186" cm="1">
        <f t="array" aca="1" ref="T34" ca="1">ROUND(IF($Q34="Y",VLOOKUP($P34, INDIRECT($Q$3),T$8,0)*INDIRECT($P$2),VLOOKUP($P34, INDIRECT($Q$3),T$8,0)),IF($E34="E",0,3))</f>
        <v>100411</v>
      </c>
      <c r="U34" s="186" cm="1">
        <f t="array" aca="1" ref="U34" ca="1">ROUND(IF($Q34="Y",VLOOKUP($P34, INDIRECT($Q$3),U$8,0)*INDIRECT($P$2),VLOOKUP($P34, INDIRECT($Q$3),U$8,0)),IF($E34="E",0,3))</f>
        <v>104433</v>
      </c>
      <c r="V34" s="186" cm="1">
        <f t="array" aca="1" ref="V34" ca="1">ROUND(IF($Q34="Y",VLOOKUP($P34, INDIRECT($Q$3),V$8,0)*INDIRECT($P$2),VLOOKUP($P34, INDIRECT($Q$3),V$8,0)),IF($E34="E",0,3))</f>
        <v>108616</v>
      </c>
      <c r="W34" s="186" cm="1">
        <f t="array" aca="1" ref="W34" ca="1">ROUND(IF($Q34="Y",VLOOKUP($P34, INDIRECT($Q$3),W$8,0)*INDIRECT($P$2),VLOOKUP($P34, INDIRECT($Q$3),W$8,0)),IF($E34="E",0,3))</f>
        <v>112962</v>
      </c>
      <c r="X34" s="186" cm="1">
        <f t="array" aca="1" ref="X34" ca="1">ROUND(IF($Q34="Y",VLOOKUP($P34, INDIRECT($Q$3),X$8,0)*INDIRECT($P$2),VLOOKUP($P34, INDIRECT($Q$3),X$8,0)),IF($E34="E",0,3))</f>
        <v>117487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59464C</v>
      </c>
      <c r="AC34" s="130" t="str">
        <f t="shared" si="12"/>
        <v>Communications Interagency Coordinator</v>
      </c>
      <c r="AD34" s="284" t="str">
        <f t="shared" si="13"/>
        <v>065</v>
      </c>
      <c r="AE34" s="282">
        <f t="shared" ca="1" si="5"/>
        <v>48.274999999999999</v>
      </c>
      <c r="AF34" s="282">
        <f t="shared" ca="1" si="5"/>
        <v>50.208999999999996</v>
      </c>
      <c r="AG34" s="282">
        <f t="shared" ca="1" si="5"/>
        <v>52.22</v>
      </c>
      <c r="AH34" s="282">
        <f t="shared" ca="1" si="5"/>
        <v>54.308999999999997</v>
      </c>
      <c r="AI34" s="282">
        <f t="shared" ca="1" si="5"/>
        <v>56.484999999999999</v>
      </c>
      <c r="AJ34" s="282" t="str">
        <f t="shared" ca="1" si="5"/>
        <v/>
      </c>
      <c r="AK34" s="282" t="str">
        <f t="shared" ca="1" si="5"/>
        <v/>
      </c>
      <c r="AP34" s="427"/>
      <c r="AQ34" s="427"/>
      <c r="AR34" s="427"/>
      <c r="AS34" s="427"/>
      <c r="AT34" s="427"/>
      <c r="AU34" s="427"/>
      <c r="AV34" s="427"/>
      <c r="AW34" s="427" t="str">
        <f>IFERROR(AA34/'2025'!N34,"")</f>
        <v/>
      </c>
    </row>
    <row r="35" spans="1:49" x14ac:dyDescent="0.3">
      <c r="A35" s="424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87029</v>
      </c>
      <c r="H35" s="74">
        <f t="shared" ca="1" si="1"/>
        <v>91608</v>
      </c>
      <c r="I35" s="74">
        <f t="shared" ca="1" si="1"/>
        <v>97161</v>
      </c>
      <c r="J35" s="74">
        <f t="shared" ca="1" si="1"/>
        <v>102719</v>
      </c>
      <c r="K35" s="74">
        <f t="shared" ca="1" si="1"/>
        <v>105591</v>
      </c>
      <c r="L35" s="74">
        <f t="shared" ca="1" si="1"/>
        <v>108549</v>
      </c>
      <c r="M35" s="74">
        <f t="shared" ca="1" si="1"/>
        <v>111645</v>
      </c>
      <c r="N35" s="72"/>
      <c r="P35" s="187" t="str">
        <f t="shared" si="9"/>
        <v>52992C</v>
      </c>
      <c r="Q35" s="186" t="s">
        <v>600</v>
      </c>
      <c r="R35" s="188" t="str">
        <f t="shared" si="10"/>
        <v>Communications Manager - Public Health</v>
      </c>
      <c r="S35" s="189" t="str">
        <f t="shared" si="11"/>
        <v>35</v>
      </c>
      <c r="T35" s="186" cm="1">
        <f t="array" aca="1" ref="T35" ca="1">ROUND(IF($Q35="Y",VLOOKUP($P35, INDIRECT($Q$3),T$8,0)*INDIRECT($P$2),VLOOKUP($P35, INDIRECT($Q$3),T$8,0)),IF($E35="E",0,3))</f>
        <v>87029</v>
      </c>
      <c r="U35" s="186" cm="1">
        <f t="array" aca="1" ref="U35" ca="1">ROUND(IF($Q35="Y",VLOOKUP($P35, INDIRECT($Q$3),U$8,0)*INDIRECT($P$2),VLOOKUP($P35, INDIRECT($Q$3),U$8,0)),IF($E35="E",0,3))</f>
        <v>91608</v>
      </c>
      <c r="V35" s="186" cm="1">
        <f t="array" aca="1" ref="V35" ca="1">ROUND(IF($Q35="Y",VLOOKUP($P35, INDIRECT($Q$3),V$8,0)*INDIRECT($P$2),VLOOKUP($P35, INDIRECT($Q$3),V$8,0)),IF($E35="E",0,3))</f>
        <v>97161</v>
      </c>
      <c r="W35" s="186" cm="1">
        <f t="array" aca="1" ref="W35" ca="1">ROUND(IF($Q35="Y",VLOOKUP($P35, INDIRECT($Q$3),W$8,0)*INDIRECT($P$2),VLOOKUP($P35, INDIRECT($Q$3),W$8,0)),IF($E35="E",0,3))</f>
        <v>102719</v>
      </c>
      <c r="X35" s="186" cm="1">
        <f t="array" aca="1" ref="X35" ca="1">ROUND(IF($Q35="Y",VLOOKUP($P35, INDIRECT($Q$3),X$8,0)*INDIRECT($P$2),VLOOKUP($P35, INDIRECT($Q$3),X$8,0)),IF($E35="E",0,3))</f>
        <v>105591</v>
      </c>
      <c r="Y35" s="186" cm="1">
        <f t="array" aca="1" ref="Y35" ca="1">ROUND(IF($Q35="Y",VLOOKUP($P35, INDIRECT($Q$3),Y$8,0)*INDIRECT($P$2),VLOOKUP($P35, INDIRECT($Q$3),Y$8,0)),IF($E35="E",0,3))</f>
        <v>108549</v>
      </c>
      <c r="Z35" s="186" cm="1">
        <f t="array" aca="1" ref="Z35" ca="1">ROUND(IF($Q35="Y",VLOOKUP($P35, INDIRECT($Q$3),Z$8,0)*INDIRECT($P$2),VLOOKUP($P35, INDIRECT($Q$3),Z$8,0)),IF($E35="E",0,3))</f>
        <v>111645</v>
      </c>
      <c r="AA35" s="186"/>
      <c r="AB35" s="282" t="str">
        <f t="shared" si="2"/>
        <v>52992C</v>
      </c>
      <c r="AC35" s="130" t="str">
        <f t="shared" si="12"/>
        <v>Communications Manager - Public Health</v>
      </c>
      <c r="AD35" s="284" t="str">
        <f t="shared" si="13"/>
        <v>35</v>
      </c>
      <c r="AE35" s="282">
        <f t="shared" ca="1" si="5"/>
        <v>41.841000000000001</v>
      </c>
      <c r="AF35" s="282">
        <f t="shared" ca="1" si="5"/>
        <v>44.042999999999999</v>
      </c>
      <c r="AG35" s="282">
        <f t="shared" ca="1" si="5"/>
        <v>46.713000000000001</v>
      </c>
      <c r="AH35" s="282">
        <f t="shared" ca="1" si="5"/>
        <v>49.384999999999998</v>
      </c>
      <c r="AI35" s="282">
        <f t="shared" ca="1" si="5"/>
        <v>50.765000000000001</v>
      </c>
      <c r="AJ35" s="282">
        <f t="shared" ca="1" si="5"/>
        <v>52.187999999999995</v>
      </c>
      <c r="AK35" s="282">
        <f t="shared" ca="1" si="5"/>
        <v>53.675999999999995</v>
      </c>
      <c r="AP35" s="427"/>
      <c r="AQ35" s="427"/>
      <c r="AR35" s="427"/>
      <c r="AS35" s="427"/>
      <c r="AT35" s="427"/>
      <c r="AU35" s="427"/>
      <c r="AV35" s="427"/>
      <c r="AW35" s="427" t="str">
        <f>IFERROR(AA35/'2025'!N35,"")</f>
        <v/>
      </c>
    </row>
    <row r="36" spans="1:49" x14ac:dyDescent="0.3">
      <c r="A36" s="424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ca="1" si="1"/>
        <v>87029</v>
      </c>
      <c r="H36" s="74">
        <f t="shared" ca="1" si="1"/>
        <v>91608</v>
      </c>
      <c r="I36" s="74">
        <f t="shared" ca="1" si="1"/>
        <v>97161</v>
      </c>
      <c r="J36" s="74">
        <f t="shared" ca="1" si="1"/>
        <v>102719</v>
      </c>
      <c r="K36" s="74">
        <f t="shared" ca="1" si="1"/>
        <v>105591</v>
      </c>
      <c r="L36" s="74">
        <f t="shared" ca="1" si="1"/>
        <v>108549</v>
      </c>
      <c r="M36" s="74">
        <f t="shared" ca="1" si="1"/>
        <v>111645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186" cm="1">
        <f t="array" aca="1" ref="T36" ca="1">ROUND(IF($Q36="Y",VLOOKUP($P36, INDIRECT($Q$3),T$8,0)*INDIRECT($P$2),VLOOKUP($P36, INDIRECT($Q$3),T$8,0)),IF($E36="E",0,3))</f>
        <v>87029</v>
      </c>
      <c r="U36" s="186" cm="1">
        <f t="array" aca="1" ref="U36" ca="1">ROUND(IF($Q36="Y",VLOOKUP($P36, INDIRECT($Q$3),U$8,0)*INDIRECT($P$2),VLOOKUP($P36, INDIRECT($Q$3),U$8,0)),IF($E36="E",0,3))</f>
        <v>91608</v>
      </c>
      <c r="V36" s="186" cm="1">
        <f t="array" aca="1" ref="V36" ca="1">ROUND(IF($Q36="Y",VLOOKUP($P36, INDIRECT($Q$3),V$8,0)*INDIRECT($P$2),VLOOKUP($P36, INDIRECT($Q$3),V$8,0)),IF($E36="E",0,3))</f>
        <v>97161</v>
      </c>
      <c r="W36" s="186" cm="1">
        <f t="array" aca="1" ref="W36" ca="1">ROUND(IF($Q36="Y",VLOOKUP($P36, INDIRECT($Q$3),W$8,0)*INDIRECT($P$2),VLOOKUP($P36, INDIRECT($Q$3),W$8,0)),IF($E36="E",0,3))</f>
        <v>102719</v>
      </c>
      <c r="X36" s="186" cm="1">
        <f t="array" aca="1" ref="X36" ca="1">ROUND(IF($Q36="Y",VLOOKUP($P36, INDIRECT($Q$3),X$8,0)*INDIRECT($P$2),VLOOKUP($P36, INDIRECT($Q$3),X$8,0)),IF($E36="E",0,3))</f>
        <v>105591</v>
      </c>
      <c r="Y36" s="186" cm="1">
        <f t="array" aca="1" ref="Y36" ca="1">ROUND(IF($Q36="Y",VLOOKUP($P36, INDIRECT($Q$3),Y$8,0)*INDIRECT($P$2),VLOOKUP($P36, INDIRECT($Q$3),Y$8,0)),IF($E36="E",0,3))</f>
        <v>108549</v>
      </c>
      <c r="Z36" s="186" cm="1">
        <f t="array" aca="1" ref="Z36" ca="1">ROUND(IF($Q36="Y",VLOOKUP($P36, INDIRECT($Q$3),Z$8,0)*INDIRECT($P$2),VLOOKUP($P36, INDIRECT($Q$3),Z$8,0)),IF($E36="E",0,3))</f>
        <v>111645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ca="1" si="5"/>
        <v>41.841000000000001</v>
      </c>
      <c r="AF36" s="282">
        <f t="shared" ca="1" si="5"/>
        <v>44.042999999999999</v>
      </c>
      <c r="AG36" s="282">
        <f t="shared" ca="1" si="5"/>
        <v>46.713000000000001</v>
      </c>
      <c r="AH36" s="282">
        <f t="shared" ca="1" si="5"/>
        <v>49.384999999999998</v>
      </c>
      <c r="AI36" s="282">
        <f t="shared" ca="1" si="5"/>
        <v>50.765000000000001</v>
      </c>
      <c r="AJ36" s="282">
        <f t="shared" ca="1" si="5"/>
        <v>52.187999999999995</v>
      </c>
      <c r="AK36" s="282">
        <f t="shared" ca="1" si="5"/>
        <v>53.675999999999995</v>
      </c>
      <c r="AP36" s="427"/>
      <c r="AQ36" s="427"/>
      <c r="AR36" s="427"/>
      <c r="AS36" s="427"/>
      <c r="AT36" s="427"/>
      <c r="AU36" s="427"/>
      <c r="AV36" s="427"/>
      <c r="AW36" s="427" t="str">
        <f>IFERROR(AA36/'2025'!N36,"")</f>
        <v/>
      </c>
    </row>
    <row r="37" spans="1:49" x14ac:dyDescent="0.3">
      <c r="A37" s="424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1"/>
        <v>109717</v>
      </c>
      <c r="H37" s="74">
        <f t="shared" ca="1" si="1"/>
        <v>114103</v>
      </c>
      <c r="I37" s="74">
        <f t="shared" ca="1" si="1"/>
        <v>118669</v>
      </c>
      <c r="J37" s="74">
        <f t="shared" ca="1" si="1"/>
        <v>123415</v>
      </c>
      <c r="K37" s="74">
        <f t="shared" ca="1" si="1"/>
        <v>128352</v>
      </c>
      <c r="L37" s="74">
        <f t="shared" ca="1" si="1"/>
        <v>0</v>
      </c>
      <c r="M37" s="74">
        <f t="shared" ca="1" si="1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109717</v>
      </c>
      <c r="U37" s="186" cm="1">
        <f t="array" aca="1" ref="U37" ca="1">ROUND(IF($Q37="Y",VLOOKUP($P37, INDIRECT($Q$3),U$8,0)*INDIRECT($P$2),VLOOKUP($P37, INDIRECT($Q$3),U$8,0)),IF($E37="E",0,3))</f>
        <v>114103</v>
      </c>
      <c r="V37" s="186" cm="1">
        <f t="array" aca="1" ref="V37" ca="1">ROUND(IF($Q37="Y",VLOOKUP($P37, INDIRECT($Q$3),V$8,0)*INDIRECT($P$2),VLOOKUP($P37, INDIRECT($Q$3),V$8,0)),IF($E37="E",0,3))</f>
        <v>118669</v>
      </c>
      <c r="W37" s="186" cm="1">
        <f t="array" aca="1" ref="W37" ca="1">ROUND(IF($Q37="Y",VLOOKUP($P37, INDIRECT($Q$3),W$8,0)*INDIRECT($P$2),VLOOKUP($P37, INDIRECT($Q$3),W$8,0)),IF($E37="E",0,3))</f>
        <v>123415</v>
      </c>
      <c r="X37" s="186" cm="1">
        <f t="array" aca="1" ref="X37" ca="1">ROUND(IF($Q37="Y",VLOOKUP($P37, INDIRECT($Q$3),X$8,0)*INDIRECT($P$2),VLOOKUP($P37, INDIRECT($Q$3),X$8,0)),IF($E37="E",0,3))</f>
        <v>128352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5"/>
        <v>52.748999999999995</v>
      </c>
      <c r="AF37" s="282">
        <f t="shared" ca="1" si="5"/>
        <v>54.857999999999997</v>
      </c>
      <c r="AG37" s="282">
        <f t="shared" ca="1" si="5"/>
        <v>57.052999999999997</v>
      </c>
      <c r="AH37" s="282">
        <f t="shared" ca="1" si="5"/>
        <v>59.335000000000001</v>
      </c>
      <c r="AI37" s="282">
        <f t="shared" ca="1" si="5"/>
        <v>61.707999999999998</v>
      </c>
      <c r="AJ37" s="282" t="str">
        <f t="shared" ca="1" si="5"/>
        <v/>
      </c>
      <c r="AK37" s="282" t="str">
        <f t="shared" ca="1" si="5"/>
        <v/>
      </c>
      <c r="AP37" s="427"/>
      <c r="AQ37" s="427"/>
      <c r="AR37" s="427"/>
      <c r="AS37" s="427"/>
      <c r="AT37" s="427"/>
      <c r="AU37" s="427"/>
      <c r="AV37" s="427"/>
      <c r="AW37" s="427" t="str">
        <f>IFERROR(AA37/'2025'!N37,"")</f>
        <v/>
      </c>
    </row>
    <row r="38" spans="1:49" x14ac:dyDescent="0.3">
      <c r="A38" s="424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93558</v>
      </c>
      <c r="H38" s="74">
        <f t="shared" ca="1" si="1"/>
        <v>98235</v>
      </c>
      <c r="I38" s="74">
        <f t="shared" ca="1" si="1"/>
        <v>103149</v>
      </c>
      <c r="J38" s="74">
        <f t="shared" ca="1" si="1"/>
        <v>110776</v>
      </c>
      <c r="K38" s="74">
        <f t="shared" ca="1" si="1"/>
        <v>113878</v>
      </c>
      <c r="L38" s="74">
        <f t="shared" ca="1" si="1"/>
        <v>117122</v>
      </c>
      <c r="M38" s="74">
        <f t="shared" ca="1" si="1"/>
        <v>0</v>
      </c>
      <c r="N38" s="72"/>
      <c r="P38" s="187" t="str">
        <f t="shared" ref="P38:P69" si="14">A38</f>
        <v>52810C</v>
      </c>
      <c r="Q38" s="191" t="s">
        <v>600</v>
      </c>
      <c r="R38" s="188" t="str">
        <f t="shared" ref="R38:R101" si="15">F38</f>
        <v xml:space="preserve">Construction Management Coordinator </v>
      </c>
      <c r="S38" s="189" t="str">
        <f t="shared" ref="S38:S73" si="16">C38</f>
        <v>33</v>
      </c>
      <c r="T38" s="186" cm="1">
        <f t="array" aca="1" ref="T38" ca="1">ROUND(IF($Q38="Y",VLOOKUP($P38, INDIRECT($Q$3),T$8,0)*INDIRECT($P$2),VLOOKUP($P38, INDIRECT($Q$3),T$8,0)),IF($E38="E",0,3))</f>
        <v>93558</v>
      </c>
      <c r="U38" s="186" cm="1">
        <f t="array" aca="1" ref="U38" ca="1">ROUND(IF($Q38="Y",VLOOKUP($P38, INDIRECT($Q$3),U$8,0)*INDIRECT($P$2),VLOOKUP($P38, INDIRECT($Q$3),U$8,0)),IF($E38="E",0,3))</f>
        <v>98235</v>
      </c>
      <c r="V38" s="186" cm="1">
        <f t="array" aca="1" ref="V38" ca="1">ROUND(IF($Q38="Y",VLOOKUP($P38, INDIRECT($Q$3),V$8,0)*INDIRECT($P$2),VLOOKUP($P38, INDIRECT($Q$3),V$8,0)),IF($E38="E",0,3))</f>
        <v>103149</v>
      </c>
      <c r="W38" s="186" cm="1">
        <f t="array" aca="1" ref="W38" ca="1">ROUND(IF($Q38="Y",VLOOKUP($P38, INDIRECT($Q$3),W$8,0)*INDIRECT($P$2),VLOOKUP($P38, INDIRECT($Q$3),W$8,0)),IF($E38="E",0,3))</f>
        <v>110776</v>
      </c>
      <c r="X38" s="186" cm="1">
        <f t="array" aca="1" ref="X38" ca="1">ROUND(IF($Q38="Y",VLOOKUP($P38, INDIRECT($Q$3),X$8,0)*INDIRECT($P$2),VLOOKUP($P38, INDIRECT($Q$3),X$8,0)),IF($E38="E",0,3))</f>
        <v>113878</v>
      </c>
      <c r="Y38" s="186" cm="1">
        <f t="array" aca="1" ref="Y38" ca="1">ROUND(IF($Q38="Y",VLOOKUP($P38, INDIRECT($Q$3),Y$8,0)*INDIRECT($P$2),VLOOKUP($P38, INDIRECT($Q$3),Y$8,0)),IF($E38="E",0,3))</f>
        <v>117122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ref="AB38:AB101" si="17">A38</f>
        <v>52810C</v>
      </c>
      <c r="AC38" s="130" t="str">
        <f t="shared" ref="AC38:AC101" si="18">F38</f>
        <v xml:space="preserve">Construction Management Coordinator </v>
      </c>
      <c r="AD38" s="284" t="str">
        <f t="shared" ref="AD38:AD101" si="19">C38</f>
        <v>33</v>
      </c>
      <c r="AE38" s="282">
        <f t="shared" ca="1" si="5"/>
        <v>44.98</v>
      </c>
      <c r="AF38" s="282">
        <f t="shared" ca="1" si="5"/>
        <v>47.228999999999999</v>
      </c>
      <c r="AG38" s="282">
        <f t="shared" ca="1" si="5"/>
        <v>49.591000000000001</v>
      </c>
      <c r="AH38" s="282">
        <f t="shared" ca="1" si="5"/>
        <v>53.257999999999996</v>
      </c>
      <c r="AI38" s="282">
        <f t="shared" ca="1" si="5"/>
        <v>54.75</v>
      </c>
      <c r="AJ38" s="282">
        <f t="shared" ca="1" si="5"/>
        <v>56.308999999999997</v>
      </c>
      <c r="AK38" s="282" t="str">
        <f t="shared" ca="1" si="5"/>
        <v/>
      </c>
      <c r="AP38" s="427"/>
      <c r="AQ38" s="427"/>
      <c r="AR38" s="427"/>
      <c r="AS38" s="427"/>
      <c r="AT38" s="427"/>
      <c r="AU38" s="427"/>
      <c r="AV38" s="427"/>
      <c r="AW38" s="427" t="str">
        <f>IFERROR(AA38/'2025'!N38,"")</f>
        <v/>
      </c>
    </row>
    <row r="39" spans="1:49" x14ac:dyDescent="0.3">
      <c r="A39" s="424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M68" ca="1" si="20">IF(E39="E",ROUND(T39,0),ROUND(T39,3))</f>
        <v>93558</v>
      </c>
      <c r="H39" s="74">
        <f t="shared" ca="1" si="20"/>
        <v>98235</v>
      </c>
      <c r="I39" s="74">
        <f t="shared" ca="1" si="20"/>
        <v>103149</v>
      </c>
      <c r="J39" s="74">
        <f t="shared" ca="1" si="20"/>
        <v>110776</v>
      </c>
      <c r="K39" s="74">
        <f t="shared" ca="1" si="20"/>
        <v>113878</v>
      </c>
      <c r="L39" s="74">
        <f t="shared" ca="1" si="20"/>
        <v>117122</v>
      </c>
      <c r="M39" s="74">
        <f t="shared" ca="1" si="20"/>
        <v>0</v>
      </c>
      <c r="N39" s="72"/>
      <c r="P39" s="187" t="str">
        <f t="shared" si="14"/>
        <v>02618C</v>
      </c>
      <c r="Q39" s="191" t="s">
        <v>600</v>
      </c>
      <c r="R39" s="188" t="str">
        <f t="shared" si="15"/>
        <v>Construction Management Coordinator - PW</v>
      </c>
      <c r="S39" s="189" t="str">
        <f t="shared" si="16"/>
        <v>33</v>
      </c>
      <c r="T39" s="186" cm="1">
        <f t="array" aca="1" ref="T39" ca="1">ROUND(IF($Q39="Y",VLOOKUP($P39, INDIRECT($Q$3),T$8,0)*INDIRECT($P$2),VLOOKUP($P39, INDIRECT($Q$3),T$8,0)),IF($E39="E",0,3))</f>
        <v>93558</v>
      </c>
      <c r="U39" s="186" cm="1">
        <f t="array" aca="1" ref="U39" ca="1">ROUND(IF($Q39="Y",VLOOKUP($P39, INDIRECT($Q$3),U$8,0)*INDIRECT($P$2),VLOOKUP($P39, INDIRECT($Q$3),U$8,0)),IF($E39="E",0,3))</f>
        <v>98235</v>
      </c>
      <c r="V39" s="186" cm="1">
        <f t="array" aca="1" ref="V39" ca="1">ROUND(IF($Q39="Y",VLOOKUP($P39, INDIRECT($Q$3),V$8,0)*INDIRECT($P$2),VLOOKUP($P39, INDIRECT($Q$3),V$8,0)),IF($E39="E",0,3))</f>
        <v>103149</v>
      </c>
      <c r="W39" s="186" cm="1">
        <f t="array" aca="1" ref="W39" ca="1">ROUND(IF($Q39="Y",VLOOKUP($P39, INDIRECT($Q$3),W$8,0)*INDIRECT($P$2),VLOOKUP($P39, INDIRECT($Q$3),W$8,0)),IF($E39="E",0,3))</f>
        <v>110776</v>
      </c>
      <c r="X39" s="186" cm="1">
        <f t="array" aca="1" ref="X39" ca="1">ROUND(IF($Q39="Y",VLOOKUP($P39, INDIRECT($Q$3),X$8,0)*INDIRECT($P$2),VLOOKUP($P39, INDIRECT($Q$3),X$8,0)),IF($E39="E",0,3))</f>
        <v>113878</v>
      </c>
      <c r="Y39" s="186" cm="1">
        <f t="array" aca="1" ref="Y39" ca="1">ROUND(IF($Q39="Y",VLOOKUP($P39, INDIRECT($Q$3),Y$8,0)*INDIRECT($P$2),VLOOKUP($P39, INDIRECT($Q$3),Y$8,0)),IF($E39="E",0,3))</f>
        <v>117122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17"/>
        <v>02618C</v>
      </c>
      <c r="AC39" s="130" t="str">
        <f t="shared" si="18"/>
        <v>Construction Management Coordinator - PW</v>
      </c>
      <c r="AD39" s="284" t="str">
        <f t="shared" si="19"/>
        <v>33</v>
      </c>
      <c r="AE39" s="282">
        <f t="shared" ref="AE39:AK68" ca="1" si="21">IF(T39=0,"",IF($E39="E",ROUNDUP(T39/2080,3),T39))</f>
        <v>44.98</v>
      </c>
      <c r="AF39" s="282">
        <f t="shared" ca="1" si="21"/>
        <v>47.228999999999999</v>
      </c>
      <c r="AG39" s="282">
        <f t="shared" ca="1" si="21"/>
        <v>49.591000000000001</v>
      </c>
      <c r="AH39" s="282">
        <f t="shared" ca="1" si="21"/>
        <v>53.257999999999996</v>
      </c>
      <c r="AI39" s="282">
        <f t="shared" ca="1" si="21"/>
        <v>54.75</v>
      </c>
      <c r="AJ39" s="282">
        <f t="shared" ca="1" si="21"/>
        <v>56.308999999999997</v>
      </c>
      <c r="AK39" s="282" t="str">
        <f t="shared" ca="1" si="21"/>
        <v/>
      </c>
      <c r="AP39" s="427"/>
      <c r="AQ39" s="427"/>
      <c r="AR39" s="427"/>
      <c r="AS39" s="427"/>
      <c r="AT39" s="427"/>
      <c r="AU39" s="427"/>
      <c r="AV39" s="427"/>
      <c r="AW39" s="427" t="str">
        <f>IFERROR(AA39/'2025'!N39,"")</f>
        <v/>
      </c>
    </row>
    <row r="40" spans="1:49" x14ac:dyDescent="0.3">
      <c r="A40" s="424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0"/>
        <v>90427</v>
      </c>
      <c r="H40" s="74">
        <f t="shared" ca="1" si="20"/>
        <v>95097</v>
      </c>
      <c r="I40" s="74">
        <f t="shared" ca="1" si="20"/>
        <v>99943</v>
      </c>
      <c r="J40" s="74">
        <f t="shared" ca="1" si="20"/>
        <v>106708</v>
      </c>
      <c r="K40" s="74">
        <f t="shared" ca="1" si="20"/>
        <v>109697</v>
      </c>
      <c r="L40" s="74">
        <f t="shared" ca="1" si="20"/>
        <v>112768</v>
      </c>
      <c r="M40" s="74">
        <f t="shared" ca="1" si="20"/>
        <v>115985</v>
      </c>
      <c r="N40" s="72"/>
      <c r="P40" s="187" t="str">
        <f t="shared" si="14"/>
        <v>02625C</v>
      </c>
      <c r="Q40" s="191" t="s">
        <v>600</v>
      </c>
      <c r="R40" s="188" t="str">
        <f t="shared" si="15"/>
        <v>Contract Administrator</v>
      </c>
      <c r="S40" s="189" t="str">
        <f t="shared" si="16"/>
        <v>34D</v>
      </c>
      <c r="T40" s="186" cm="1">
        <f t="array" aca="1" ref="T40" ca="1">ROUND(IF($Q40="Y",VLOOKUP($P40, INDIRECT($Q$3),T$8,0)*INDIRECT($P$2),VLOOKUP($P40, INDIRECT($Q$3),T$8,0)),IF($E40="E",0,3))</f>
        <v>90427</v>
      </c>
      <c r="U40" s="186" cm="1">
        <f t="array" aca="1" ref="U40" ca="1">ROUND(IF($Q40="Y",VLOOKUP($P40, INDIRECT($Q$3),U$8,0)*INDIRECT($P$2),VLOOKUP($P40, INDIRECT($Q$3),U$8,0)),IF($E40="E",0,3))</f>
        <v>95097</v>
      </c>
      <c r="V40" s="186" cm="1">
        <f t="array" aca="1" ref="V40" ca="1">ROUND(IF($Q40="Y",VLOOKUP($P40, INDIRECT($Q$3),V$8,0)*INDIRECT($P$2),VLOOKUP($P40, INDIRECT($Q$3),V$8,0)),IF($E40="E",0,3))</f>
        <v>99943</v>
      </c>
      <c r="W40" s="186" cm="1">
        <f t="array" aca="1" ref="W40" ca="1">ROUND(IF($Q40="Y",VLOOKUP($P40, INDIRECT($Q$3),W$8,0)*INDIRECT($P$2),VLOOKUP($P40, INDIRECT($Q$3),W$8,0)),IF($E40="E",0,3))</f>
        <v>106708</v>
      </c>
      <c r="X40" s="186" cm="1">
        <f t="array" aca="1" ref="X40" ca="1">ROUND(IF($Q40="Y",VLOOKUP($P40, INDIRECT($Q$3),X$8,0)*INDIRECT($P$2),VLOOKUP($P40, INDIRECT($Q$3),X$8,0)),IF($E40="E",0,3))</f>
        <v>109697</v>
      </c>
      <c r="Y40" s="186" cm="1">
        <f t="array" aca="1" ref="Y40" ca="1">ROUND(IF($Q40="Y",VLOOKUP($P40, INDIRECT($Q$3),Y$8,0)*INDIRECT($P$2),VLOOKUP($P40, INDIRECT($Q$3),Y$8,0)),IF($E40="E",0,3))</f>
        <v>112768</v>
      </c>
      <c r="Z40" s="186" cm="1">
        <f t="array" aca="1" ref="Z40" ca="1">ROUND(IF($Q40="Y",VLOOKUP($P40, INDIRECT($Q$3),Z$8,0)*INDIRECT($P$2),VLOOKUP($P40, INDIRECT($Q$3),Z$8,0)),IF($E40="E",0,3))</f>
        <v>115985</v>
      </c>
      <c r="AA40" s="186"/>
      <c r="AB40" s="282" t="str">
        <f t="shared" si="17"/>
        <v>02625C</v>
      </c>
      <c r="AC40" s="130" t="str">
        <f t="shared" si="18"/>
        <v>Contract Administrator</v>
      </c>
      <c r="AD40" s="284" t="str">
        <f t="shared" si="19"/>
        <v>34D</v>
      </c>
      <c r="AE40" s="282">
        <f t="shared" ca="1" si="21"/>
        <v>43.474999999999994</v>
      </c>
      <c r="AF40" s="282">
        <f t="shared" ca="1" si="21"/>
        <v>45.72</v>
      </c>
      <c r="AG40" s="282">
        <f t="shared" ca="1" si="21"/>
        <v>48.05</v>
      </c>
      <c r="AH40" s="282">
        <f t="shared" ca="1" si="21"/>
        <v>51.302</v>
      </c>
      <c r="AI40" s="282">
        <f t="shared" ca="1" si="21"/>
        <v>52.738999999999997</v>
      </c>
      <c r="AJ40" s="282">
        <f t="shared" ca="1" si="21"/>
        <v>54.216000000000001</v>
      </c>
      <c r="AK40" s="282">
        <f t="shared" ca="1" si="21"/>
        <v>55.762999999999998</v>
      </c>
      <c r="AP40" s="427"/>
      <c r="AQ40" s="427"/>
      <c r="AR40" s="427"/>
      <c r="AS40" s="427"/>
      <c r="AT40" s="427"/>
      <c r="AU40" s="427"/>
      <c r="AV40" s="427"/>
      <c r="AW40" s="427" t="str">
        <f>IFERROR(AA40/'2025'!N40,"")</f>
        <v/>
      </c>
    </row>
    <row r="41" spans="1:49" x14ac:dyDescent="0.3">
      <c r="A41" s="424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0"/>
        <v>82791</v>
      </c>
      <c r="H41" s="74">
        <f t="shared" ca="1" si="20"/>
        <v>87155</v>
      </c>
      <c r="I41" s="74">
        <f t="shared" ca="1" si="20"/>
        <v>92367</v>
      </c>
      <c r="J41" s="74">
        <f t="shared" ca="1" si="20"/>
        <v>97581</v>
      </c>
      <c r="K41" s="74">
        <f t="shared" ca="1" si="20"/>
        <v>100313</v>
      </c>
      <c r="L41" s="74">
        <f t="shared" ca="1" si="20"/>
        <v>103124</v>
      </c>
      <c r="M41" s="74">
        <f t="shared" ca="1" si="20"/>
        <v>106062</v>
      </c>
      <c r="N41" s="72"/>
      <c r="P41" s="187" t="str">
        <f t="shared" si="14"/>
        <v>02672C</v>
      </c>
      <c r="Q41" s="191" t="s">
        <v>600</v>
      </c>
      <c r="R41" s="188" t="str">
        <f t="shared" si="15"/>
        <v>Coordinator Legal Processes</v>
      </c>
      <c r="S41" s="189" t="str">
        <f t="shared" si="16"/>
        <v>25</v>
      </c>
      <c r="T41" s="186" cm="1">
        <f t="array" aca="1" ref="T41" ca="1">ROUND(IF($Q41="Y",VLOOKUP($P41, INDIRECT($Q$3),T$8,0)*INDIRECT($P$2),VLOOKUP($P41, INDIRECT($Q$3),T$8,0)),IF($E41="E",0,3))</f>
        <v>82791</v>
      </c>
      <c r="U41" s="186" cm="1">
        <f t="array" aca="1" ref="U41" ca="1">ROUND(IF($Q41="Y",VLOOKUP($P41, INDIRECT($Q$3),U$8,0)*INDIRECT($P$2),VLOOKUP($P41, INDIRECT($Q$3),U$8,0)),IF($E41="E",0,3))</f>
        <v>87155</v>
      </c>
      <c r="V41" s="186" cm="1">
        <f t="array" aca="1" ref="V41" ca="1">ROUND(IF($Q41="Y",VLOOKUP($P41, INDIRECT($Q$3),V$8,0)*INDIRECT($P$2),VLOOKUP($P41, INDIRECT($Q$3),V$8,0)),IF($E41="E",0,3))</f>
        <v>92367</v>
      </c>
      <c r="W41" s="186" cm="1">
        <f t="array" aca="1" ref="W41" ca="1">ROUND(IF($Q41="Y",VLOOKUP($P41, INDIRECT($Q$3),W$8,0)*INDIRECT($P$2),VLOOKUP($P41, INDIRECT($Q$3),W$8,0)),IF($E41="E",0,3))</f>
        <v>97581</v>
      </c>
      <c r="X41" s="186" cm="1">
        <f t="array" aca="1" ref="X41" ca="1">ROUND(IF($Q41="Y",VLOOKUP($P41, INDIRECT($Q$3),X$8,0)*INDIRECT($P$2),VLOOKUP($P41, INDIRECT($Q$3),X$8,0)),IF($E41="E",0,3))</f>
        <v>100313</v>
      </c>
      <c r="Y41" s="186" cm="1">
        <f t="array" aca="1" ref="Y41" ca="1">ROUND(IF($Q41="Y",VLOOKUP($P41, INDIRECT($Q$3),Y$8,0)*INDIRECT($P$2),VLOOKUP($P41, INDIRECT($Q$3),Y$8,0)),IF($E41="E",0,3))</f>
        <v>103124</v>
      </c>
      <c r="Z41" s="186" cm="1">
        <f t="array" aca="1" ref="Z41" ca="1">ROUND(IF($Q41="Y",VLOOKUP($P41, INDIRECT($Q$3),Z$8,0)*INDIRECT($P$2),VLOOKUP($P41, INDIRECT($Q$3),Z$8,0)),IF($E41="E",0,3))</f>
        <v>106062</v>
      </c>
      <c r="AA41" s="186"/>
      <c r="AB41" s="282" t="str">
        <f t="shared" si="17"/>
        <v>02672C</v>
      </c>
      <c r="AC41" s="130" t="str">
        <f t="shared" si="18"/>
        <v>Coordinator Legal Processes</v>
      </c>
      <c r="AD41" s="284" t="str">
        <f t="shared" si="19"/>
        <v>25</v>
      </c>
      <c r="AE41" s="282">
        <f t="shared" ca="1" si="21"/>
        <v>39.803999999999995</v>
      </c>
      <c r="AF41" s="282">
        <f t="shared" ca="1" si="21"/>
        <v>41.902000000000001</v>
      </c>
      <c r="AG41" s="282">
        <f t="shared" ca="1" si="21"/>
        <v>44.407999999999994</v>
      </c>
      <c r="AH41" s="282">
        <f t="shared" ca="1" si="21"/>
        <v>46.913999999999994</v>
      </c>
      <c r="AI41" s="282">
        <f t="shared" ca="1" si="21"/>
        <v>48.227999999999994</v>
      </c>
      <c r="AJ41" s="282">
        <f t="shared" ca="1" si="21"/>
        <v>49.579000000000001</v>
      </c>
      <c r="AK41" s="282">
        <f t="shared" ca="1" si="21"/>
        <v>50.991999999999997</v>
      </c>
      <c r="AP41" s="427"/>
      <c r="AQ41" s="427"/>
      <c r="AR41" s="427"/>
      <c r="AS41" s="427"/>
      <c r="AT41" s="427"/>
      <c r="AU41" s="427"/>
      <c r="AV41" s="427"/>
      <c r="AW41" s="427" t="str">
        <f>IFERROR(AA41/'2025'!N41,"")</f>
        <v/>
      </c>
    </row>
    <row r="42" spans="1:49" x14ac:dyDescent="0.3">
      <c r="A42" s="424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0"/>
        <v>85626</v>
      </c>
      <c r="H42" s="74">
        <f t="shared" ca="1" si="20"/>
        <v>89930</v>
      </c>
      <c r="I42" s="74">
        <f t="shared" ca="1" si="20"/>
        <v>94790</v>
      </c>
      <c r="J42" s="74">
        <f t="shared" ca="1" si="20"/>
        <v>102706</v>
      </c>
      <c r="K42" s="74">
        <f t="shared" ca="1" si="20"/>
        <v>105585</v>
      </c>
      <c r="L42" s="74">
        <f t="shared" ca="1" si="20"/>
        <v>111115</v>
      </c>
      <c r="M42" s="74">
        <f t="shared" ca="1" si="20"/>
        <v>117487</v>
      </c>
      <c r="N42" s="72"/>
      <c r="P42" s="187" t="str">
        <f t="shared" si="14"/>
        <v>01333C</v>
      </c>
      <c r="Q42" s="186" t="s">
        <v>600</v>
      </c>
      <c r="R42" s="188" t="str">
        <f t="shared" si="15"/>
        <v>CPED Interagency Coordinator</v>
      </c>
      <c r="S42" s="189" t="str">
        <f t="shared" si="16"/>
        <v>65</v>
      </c>
      <c r="T42" s="186" cm="1">
        <f t="array" aca="1" ref="T42" ca="1">ROUND(IF($Q42="Y",VLOOKUP($P42, INDIRECT($Q$3),T$8,0)*INDIRECT($P$2),VLOOKUP($P42, INDIRECT($Q$3),T$8,0)),IF($E42="E",0,3))</f>
        <v>85626</v>
      </c>
      <c r="U42" s="186" cm="1">
        <f t="array" aca="1" ref="U42" ca="1">ROUND(IF($Q42="Y",VLOOKUP($P42, INDIRECT($Q$3),U$8,0)*INDIRECT($P$2),VLOOKUP($P42, INDIRECT($Q$3),U$8,0)),IF($E42="E",0,3))</f>
        <v>89930</v>
      </c>
      <c r="V42" s="186" cm="1">
        <f t="array" aca="1" ref="V42" ca="1">ROUND(IF($Q42="Y",VLOOKUP($P42, INDIRECT($Q$3),V$8,0)*INDIRECT($P$2),VLOOKUP($P42, INDIRECT($Q$3),V$8,0)),IF($E42="E",0,3))</f>
        <v>94790</v>
      </c>
      <c r="W42" s="186" cm="1">
        <f t="array" aca="1" ref="W42" ca="1">ROUND(IF($Q42="Y",VLOOKUP($P42, INDIRECT($Q$3),W$8,0)*INDIRECT($P$2),VLOOKUP($P42, INDIRECT($Q$3),W$8,0)),IF($E42="E",0,3))</f>
        <v>102706</v>
      </c>
      <c r="X42" s="186" cm="1">
        <f t="array" aca="1" ref="X42" ca="1">ROUND(IF($Q42="Y",VLOOKUP($P42, INDIRECT($Q$3),X$8,0)*INDIRECT($P$2),VLOOKUP($P42, INDIRECT($Q$3),X$8,0)),IF($E42="E",0,3))</f>
        <v>105585</v>
      </c>
      <c r="Y42" s="186" cm="1">
        <f t="array" aca="1" ref="Y42" ca="1">ROUND(IF($Q42="Y",VLOOKUP($P42, INDIRECT($Q$3),Y$8,0)*INDIRECT($P$2),VLOOKUP($P42, INDIRECT($Q$3),Y$8,0)),IF($E42="E",0,3))</f>
        <v>111115</v>
      </c>
      <c r="Z42" s="186" cm="1">
        <f t="array" aca="1" ref="Z42" ca="1">ROUND(IF($Q42="Y",VLOOKUP($P42, INDIRECT($Q$3),Z$8,0)*INDIRECT($P$2),VLOOKUP($P42, INDIRECT($Q$3),Z$8,0)),IF($E42="E",0,3))</f>
        <v>117487</v>
      </c>
      <c r="AA42" s="186"/>
      <c r="AB42" s="282" t="str">
        <f t="shared" si="17"/>
        <v>01333C</v>
      </c>
      <c r="AC42" s="130" t="str">
        <f t="shared" si="18"/>
        <v>CPED Interagency Coordinator</v>
      </c>
      <c r="AD42" s="284" t="str">
        <f t="shared" si="19"/>
        <v>65</v>
      </c>
      <c r="AE42" s="282">
        <f t="shared" ca="1" si="21"/>
        <v>41.166999999999994</v>
      </c>
      <c r="AF42" s="282">
        <f t="shared" ca="1" si="21"/>
        <v>43.235999999999997</v>
      </c>
      <c r="AG42" s="282">
        <f t="shared" ca="1" si="21"/>
        <v>45.573</v>
      </c>
      <c r="AH42" s="282">
        <f t="shared" ca="1" si="21"/>
        <v>49.378</v>
      </c>
      <c r="AI42" s="282">
        <f t="shared" ca="1" si="21"/>
        <v>50.762999999999998</v>
      </c>
      <c r="AJ42" s="282">
        <f t="shared" ca="1" si="21"/>
        <v>53.420999999999999</v>
      </c>
      <c r="AK42" s="282">
        <f t="shared" ca="1" si="21"/>
        <v>56.484999999999999</v>
      </c>
      <c r="AP42" s="427"/>
      <c r="AQ42" s="427"/>
      <c r="AR42" s="427"/>
      <c r="AS42" s="427"/>
      <c r="AT42" s="427"/>
      <c r="AU42" s="427"/>
      <c r="AV42" s="427"/>
      <c r="AW42" s="427" t="str">
        <f>IFERROR(AA42/'2025'!N42,"")</f>
        <v/>
      </c>
    </row>
    <row r="43" spans="1:49" x14ac:dyDescent="0.3">
      <c r="A43" s="424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0"/>
        <v>119252</v>
      </c>
      <c r="H43" s="74">
        <f t="shared" ca="1" si="20"/>
        <v>124026</v>
      </c>
      <c r="I43" s="74">
        <f t="shared" ca="1" si="20"/>
        <v>128991</v>
      </c>
      <c r="J43" s="74">
        <f t="shared" ca="1" si="20"/>
        <v>134156</v>
      </c>
      <c r="K43" s="74">
        <f t="shared" ca="1" si="20"/>
        <v>139530</v>
      </c>
      <c r="L43" s="74">
        <f t="shared" ca="1" si="20"/>
        <v>0</v>
      </c>
      <c r="M43" s="74">
        <f t="shared" ca="1" si="20"/>
        <v>0</v>
      </c>
      <c r="N43" s="72"/>
      <c r="P43" s="187" t="str">
        <f t="shared" si="14"/>
        <v>03016C</v>
      </c>
      <c r="Q43" s="191" t="s">
        <v>600</v>
      </c>
      <c r="R43" s="188" t="str">
        <f t="shared" si="15"/>
        <v>Deputy Controller</v>
      </c>
      <c r="S43" s="189" t="str">
        <f t="shared" si="16"/>
        <v>044</v>
      </c>
      <c r="T43" s="186" cm="1">
        <f t="array" aca="1" ref="T43" ca="1">ROUND(IF($Q43="Y",VLOOKUP($P43, INDIRECT($Q$3),T$8,0)*INDIRECT($P$2),VLOOKUP($P43, INDIRECT($Q$3),T$8,0)),IF($E43="E",0,3))</f>
        <v>119252</v>
      </c>
      <c r="U43" s="186" cm="1">
        <f t="array" aca="1" ref="U43" ca="1">ROUND(IF($Q43="Y",VLOOKUP($P43, INDIRECT($Q$3),U$8,0)*INDIRECT($P$2),VLOOKUP($P43, INDIRECT($Q$3),U$8,0)),IF($E43="E",0,3))</f>
        <v>124026</v>
      </c>
      <c r="V43" s="186" cm="1">
        <f t="array" aca="1" ref="V43" ca="1">ROUND(IF($Q43="Y",VLOOKUP($P43, INDIRECT($Q$3),V$8,0)*INDIRECT($P$2),VLOOKUP($P43, INDIRECT($Q$3),V$8,0)),IF($E43="E",0,3))</f>
        <v>128991</v>
      </c>
      <c r="W43" s="186" cm="1">
        <f t="array" aca="1" ref="W43" ca="1">ROUND(IF($Q43="Y",VLOOKUP($P43, INDIRECT($Q$3),W$8,0)*INDIRECT($P$2),VLOOKUP($P43, INDIRECT($Q$3),W$8,0)),IF($E43="E",0,3))</f>
        <v>134156</v>
      </c>
      <c r="X43" s="186" cm="1">
        <f t="array" aca="1" ref="X43" ca="1">ROUND(IF($Q43="Y",VLOOKUP($P43, INDIRECT($Q$3),X$8,0)*INDIRECT($P$2),VLOOKUP($P43, INDIRECT($Q$3),X$8,0)),IF($E43="E",0,3))</f>
        <v>139530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17"/>
        <v>03016C</v>
      </c>
      <c r="AC43" s="130" t="str">
        <f t="shared" si="18"/>
        <v>Deputy Controller</v>
      </c>
      <c r="AD43" s="284" t="str">
        <f t="shared" si="19"/>
        <v>044</v>
      </c>
      <c r="AE43" s="282">
        <f t="shared" ca="1" si="21"/>
        <v>57.332999999999998</v>
      </c>
      <c r="AF43" s="282">
        <f t="shared" ca="1" si="21"/>
        <v>59.628</v>
      </c>
      <c r="AG43" s="282">
        <f t="shared" ca="1" si="21"/>
        <v>62.015000000000001</v>
      </c>
      <c r="AH43" s="282">
        <f t="shared" ca="1" si="21"/>
        <v>64.499000000000009</v>
      </c>
      <c r="AI43" s="282">
        <f t="shared" ca="1" si="21"/>
        <v>67.082000000000008</v>
      </c>
      <c r="AJ43" s="282" t="str">
        <f t="shared" ca="1" si="21"/>
        <v/>
      </c>
      <c r="AK43" s="282" t="str">
        <f t="shared" ca="1" si="21"/>
        <v/>
      </c>
      <c r="AP43" s="427"/>
      <c r="AQ43" s="427"/>
      <c r="AR43" s="427"/>
      <c r="AS43" s="427"/>
      <c r="AT43" s="427"/>
      <c r="AU43" s="427"/>
      <c r="AV43" s="427"/>
      <c r="AW43" s="427" t="str">
        <f>IFERROR(AA43/'2025'!N43,"")</f>
        <v/>
      </c>
    </row>
    <row r="44" spans="1:49" x14ac:dyDescent="0.3">
      <c r="A44" s="424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0"/>
        <v>90427</v>
      </c>
      <c r="H44" s="74">
        <f t="shared" ca="1" si="20"/>
        <v>95097</v>
      </c>
      <c r="I44" s="74">
        <f t="shared" ca="1" si="20"/>
        <v>99943</v>
      </c>
      <c r="J44" s="74">
        <f t="shared" ca="1" si="20"/>
        <v>106708</v>
      </c>
      <c r="K44" s="74">
        <f t="shared" ca="1" si="20"/>
        <v>109697</v>
      </c>
      <c r="L44" s="74">
        <f t="shared" ca="1" si="20"/>
        <v>112768</v>
      </c>
      <c r="M44" s="74">
        <f t="shared" ca="1" si="20"/>
        <v>115985</v>
      </c>
      <c r="N44" s="72"/>
      <c r="P44" s="187" t="str">
        <f t="shared" si="14"/>
        <v>03057C</v>
      </c>
      <c r="Q44" s="191" t="s">
        <v>600</v>
      </c>
      <c r="R44" s="188" t="str">
        <f t="shared" si="15"/>
        <v>Development Coordinator III</v>
      </c>
      <c r="S44" s="189" t="str">
        <f t="shared" si="16"/>
        <v>34D</v>
      </c>
      <c r="T44" s="186" cm="1">
        <f t="array" aca="1" ref="T44" ca="1">ROUND(IF($Q44="Y",VLOOKUP($P44, INDIRECT($Q$3),T$8,0)*INDIRECT($P$2),VLOOKUP($P44, INDIRECT($Q$3),T$8,0)),IF($E44="E",0,3))</f>
        <v>90427</v>
      </c>
      <c r="U44" s="186" cm="1">
        <f t="array" aca="1" ref="U44" ca="1">ROUND(IF($Q44="Y",VLOOKUP($P44, INDIRECT($Q$3),U$8,0)*INDIRECT($P$2),VLOOKUP($P44, INDIRECT($Q$3),U$8,0)),IF($E44="E",0,3))</f>
        <v>95097</v>
      </c>
      <c r="V44" s="186" cm="1">
        <f t="array" aca="1" ref="V44" ca="1">ROUND(IF($Q44="Y",VLOOKUP($P44, INDIRECT($Q$3),V$8,0)*INDIRECT($P$2),VLOOKUP($P44, INDIRECT($Q$3),V$8,0)),IF($E44="E",0,3))</f>
        <v>99943</v>
      </c>
      <c r="W44" s="186" cm="1">
        <f t="array" aca="1" ref="W44" ca="1">ROUND(IF($Q44="Y",VLOOKUP($P44, INDIRECT($Q$3),W$8,0)*INDIRECT($P$2),VLOOKUP($P44, INDIRECT($Q$3),W$8,0)),IF($E44="E",0,3))</f>
        <v>106708</v>
      </c>
      <c r="X44" s="186" cm="1">
        <f t="array" aca="1" ref="X44" ca="1">ROUND(IF($Q44="Y",VLOOKUP($P44, INDIRECT($Q$3),X$8,0)*INDIRECT($P$2),VLOOKUP($P44, INDIRECT($Q$3),X$8,0)),IF($E44="E",0,3))</f>
        <v>109697</v>
      </c>
      <c r="Y44" s="186" cm="1">
        <f t="array" aca="1" ref="Y44" ca="1">ROUND(IF($Q44="Y",VLOOKUP($P44, INDIRECT($Q$3),Y$8,0)*INDIRECT($P$2),VLOOKUP($P44, INDIRECT($Q$3),Y$8,0)),IF($E44="E",0,3))</f>
        <v>112768</v>
      </c>
      <c r="Z44" s="186" cm="1">
        <f t="array" aca="1" ref="Z44" ca="1">ROUND(IF($Q44="Y",VLOOKUP($P44, INDIRECT($Q$3),Z$8,0)*INDIRECT($P$2),VLOOKUP($P44, INDIRECT($Q$3),Z$8,0)),IF($E44="E",0,3))</f>
        <v>115985</v>
      </c>
      <c r="AA44" s="186"/>
      <c r="AB44" s="282" t="str">
        <f t="shared" si="17"/>
        <v>03057C</v>
      </c>
      <c r="AC44" s="130" t="str">
        <f t="shared" si="18"/>
        <v>Development Coordinator III</v>
      </c>
      <c r="AD44" s="284" t="str">
        <f t="shared" si="19"/>
        <v>34D</v>
      </c>
      <c r="AE44" s="282">
        <f t="shared" ca="1" si="21"/>
        <v>43.474999999999994</v>
      </c>
      <c r="AF44" s="282">
        <f t="shared" ca="1" si="21"/>
        <v>45.72</v>
      </c>
      <c r="AG44" s="282">
        <f t="shared" ca="1" si="21"/>
        <v>48.05</v>
      </c>
      <c r="AH44" s="282">
        <f t="shared" ca="1" si="21"/>
        <v>51.302</v>
      </c>
      <c r="AI44" s="282">
        <f t="shared" ca="1" si="21"/>
        <v>52.738999999999997</v>
      </c>
      <c r="AJ44" s="282">
        <f t="shared" ca="1" si="21"/>
        <v>54.216000000000001</v>
      </c>
      <c r="AK44" s="282">
        <f t="shared" ca="1" si="21"/>
        <v>55.762999999999998</v>
      </c>
      <c r="AP44" s="427"/>
      <c r="AQ44" s="427"/>
      <c r="AR44" s="427"/>
      <c r="AS44" s="427"/>
      <c r="AT44" s="427"/>
      <c r="AU44" s="427"/>
      <c r="AV44" s="427"/>
      <c r="AW44" s="427" t="str">
        <f>IFERROR(AA44/'2025'!N44,"")</f>
        <v/>
      </c>
    </row>
    <row r="45" spans="1:49" x14ac:dyDescent="0.3">
      <c r="A45" s="424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0"/>
        <v>19.911000000000001</v>
      </c>
      <c r="H45" s="74">
        <f t="shared" ca="1" si="20"/>
        <v>20.478999999999999</v>
      </c>
      <c r="I45" s="74">
        <f t="shared" ca="1" si="20"/>
        <v>0</v>
      </c>
      <c r="J45" s="74">
        <f t="shared" ca="1" si="20"/>
        <v>0</v>
      </c>
      <c r="K45" s="74">
        <f t="shared" ca="1" si="20"/>
        <v>0</v>
      </c>
      <c r="L45" s="74">
        <f t="shared" ca="1" si="20"/>
        <v>0</v>
      </c>
      <c r="M45" s="74">
        <f t="shared" ca="1" si="20"/>
        <v>0</v>
      </c>
      <c r="N45" s="72"/>
      <c r="P45" s="187" t="str">
        <f t="shared" si="14"/>
        <v>03800C</v>
      </c>
      <c r="Q45" s="191" t="s">
        <v>600</v>
      </c>
      <c r="R45" s="188" t="str">
        <f t="shared" si="15"/>
        <v>Election Helper</v>
      </c>
      <c r="S45" s="189" t="str">
        <f t="shared" si="16"/>
        <v>05</v>
      </c>
      <c r="T45" s="186" cm="1">
        <f t="array" aca="1" ref="T45" ca="1">ROUND(IF($Q45="Y",VLOOKUP($P45, INDIRECT($Q$3),T$8,0)*INDIRECT($P$2),VLOOKUP($P45, INDIRECT($Q$3),T$8,0)),IF($E45="E",0,3))</f>
        <v>19.911000000000001</v>
      </c>
      <c r="U45" s="186" cm="1">
        <f t="array" aca="1" ref="U45" ca="1">ROUND(IF($Q45="Y",VLOOKUP($P45, INDIRECT($Q$3),U$8,0)*INDIRECT($P$2),VLOOKUP($P45, INDIRECT($Q$3),U$8,0)),IF($E45="E",0,3))</f>
        <v>20.478999999999999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17"/>
        <v>03800C</v>
      </c>
      <c r="AC45" s="130" t="str">
        <f t="shared" si="18"/>
        <v>Election Helper</v>
      </c>
      <c r="AD45" s="284" t="str">
        <f t="shared" si="19"/>
        <v>05</v>
      </c>
      <c r="AE45" s="282">
        <f t="shared" ca="1" si="21"/>
        <v>19.911000000000001</v>
      </c>
      <c r="AF45" s="282">
        <f t="shared" ca="1" si="21"/>
        <v>20.478999999999999</v>
      </c>
      <c r="AG45" s="282" t="str">
        <f t="shared" ca="1" si="21"/>
        <v/>
      </c>
      <c r="AH45" s="282" t="str">
        <f t="shared" ca="1" si="21"/>
        <v/>
      </c>
      <c r="AI45" s="282" t="str">
        <f t="shared" ca="1" si="21"/>
        <v/>
      </c>
      <c r="AJ45" s="282" t="str">
        <f t="shared" ca="1" si="21"/>
        <v/>
      </c>
      <c r="AK45" s="282" t="str">
        <f t="shared" ca="1" si="21"/>
        <v/>
      </c>
      <c r="AP45" s="427"/>
      <c r="AQ45" s="427"/>
      <c r="AR45" s="427"/>
      <c r="AS45" s="427"/>
      <c r="AT45" s="427"/>
      <c r="AU45" s="427"/>
      <c r="AV45" s="427"/>
      <c r="AW45" s="427" t="str">
        <f>IFERROR(AA45/'2025'!N45,"")</f>
        <v/>
      </c>
    </row>
    <row r="46" spans="1:49" x14ac:dyDescent="0.3">
      <c r="A46" s="424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0"/>
        <v>100461</v>
      </c>
      <c r="H46" s="74">
        <f t="shared" ca="1" si="20"/>
        <v>104485</v>
      </c>
      <c r="I46" s="74">
        <f t="shared" ca="1" si="20"/>
        <v>108668</v>
      </c>
      <c r="J46" s="74">
        <f t="shared" ca="1" si="20"/>
        <v>113020</v>
      </c>
      <c r="K46" s="74">
        <f t="shared" ca="1" si="20"/>
        <v>117545</v>
      </c>
      <c r="L46" s="74">
        <f t="shared" ca="1" si="20"/>
        <v>0</v>
      </c>
      <c r="M46" s="74">
        <f t="shared" ca="1" si="20"/>
        <v>0</v>
      </c>
      <c r="N46" s="72"/>
      <c r="P46" s="187" t="str">
        <f t="shared" si="14"/>
        <v>59485C</v>
      </c>
      <c r="Q46" s="191" t="s">
        <v>600</v>
      </c>
      <c r="R46" s="188" t="str">
        <f t="shared" si="15"/>
        <v>Emergency Management Manager</v>
      </c>
      <c r="S46" s="189" t="str">
        <f t="shared" si="16"/>
        <v>148</v>
      </c>
      <c r="T46" s="186" cm="1">
        <f t="array" aca="1" ref="T46" ca="1">ROUND(IF($Q46="Y",VLOOKUP($P46, INDIRECT($Q$3),T$8,0)*INDIRECT($P$2),VLOOKUP($P46, INDIRECT($Q$3),T$8,0)),IF($E46="E",0,3))</f>
        <v>100461</v>
      </c>
      <c r="U46" s="186" cm="1">
        <f t="array" aca="1" ref="U46" ca="1">ROUND(IF($Q46="Y",VLOOKUP($P46, INDIRECT($Q$3),U$8,0)*INDIRECT($P$2),VLOOKUP($P46, INDIRECT($Q$3),U$8,0)),IF($E46="E",0,3))</f>
        <v>104485</v>
      </c>
      <c r="V46" s="186" cm="1">
        <f t="array" aca="1" ref="V46" ca="1">ROUND(IF($Q46="Y",VLOOKUP($P46, INDIRECT($Q$3),V$8,0)*INDIRECT($P$2),VLOOKUP($P46, INDIRECT($Q$3),V$8,0)),IF($E46="E",0,3))</f>
        <v>108668</v>
      </c>
      <c r="W46" s="186" cm="1">
        <f t="array" aca="1" ref="W46" ca="1">ROUND(IF($Q46="Y",VLOOKUP($P46, INDIRECT($Q$3),W$8,0)*INDIRECT($P$2),VLOOKUP($P46, INDIRECT($Q$3),W$8,0)),IF($E46="E",0,3))</f>
        <v>113020</v>
      </c>
      <c r="X46" s="186" cm="1">
        <f t="array" aca="1" ref="X46" ca="1">ROUND(IF($Q46="Y",VLOOKUP($P46, INDIRECT($Q$3),X$8,0)*INDIRECT($P$2),VLOOKUP($P46, INDIRECT($Q$3),X$8,0)),IF($E46="E",0,3))</f>
        <v>117545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17"/>
        <v>59485C</v>
      </c>
      <c r="AC46" s="130" t="str">
        <f t="shared" si="18"/>
        <v>Emergency Management Manager</v>
      </c>
      <c r="AD46" s="284" t="str">
        <f t="shared" si="19"/>
        <v>148</v>
      </c>
      <c r="AE46" s="282">
        <f t="shared" ca="1" si="21"/>
        <v>48.298999999999999</v>
      </c>
      <c r="AF46" s="282">
        <f t="shared" ca="1" si="21"/>
        <v>50.233999999999995</v>
      </c>
      <c r="AG46" s="282">
        <f t="shared" ca="1" si="21"/>
        <v>52.244999999999997</v>
      </c>
      <c r="AH46" s="282">
        <f t="shared" ca="1" si="21"/>
        <v>54.336999999999996</v>
      </c>
      <c r="AI46" s="282">
        <f t="shared" ca="1" si="21"/>
        <v>56.512999999999998</v>
      </c>
      <c r="AJ46" s="282" t="str">
        <f t="shared" ca="1" si="21"/>
        <v/>
      </c>
      <c r="AK46" s="282" t="str">
        <f t="shared" ca="1" si="21"/>
        <v/>
      </c>
      <c r="AP46" s="427"/>
      <c r="AQ46" s="427"/>
      <c r="AR46" s="427"/>
      <c r="AS46" s="427"/>
      <c r="AT46" s="427"/>
      <c r="AU46" s="427"/>
      <c r="AV46" s="427"/>
      <c r="AW46" s="427" t="str">
        <f>IFERROR(AA46/'2025'!N46,"")</f>
        <v/>
      </c>
    </row>
    <row r="47" spans="1:49" x14ac:dyDescent="0.3">
      <c r="A47" s="424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0"/>
        <v>99788</v>
      </c>
      <c r="H47" s="74">
        <f t="shared" ca="1" si="20"/>
        <v>105042</v>
      </c>
      <c r="I47" s="74">
        <f t="shared" ca="1" si="20"/>
        <v>110568</v>
      </c>
      <c r="J47" s="74">
        <f t="shared" ca="1" si="20"/>
        <v>118087</v>
      </c>
      <c r="K47" s="74">
        <f t="shared" ca="1" si="20"/>
        <v>121395</v>
      </c>
      <c r="L47" s="74">
        <f t="shared" ca="1" si="20"/>
        <v>124796</v>
      </c>
      <c r="M47" s="74">
        <f t="shared" ca="1" si="20"/>
        <v>128352</v>
      </c>
      <c r="N47" s="72"/>
      <c r="P47" s="187" t="str">
        <f t="shared" si="14"/>
        <v>03951C</v>
      </c>
      <c r="Q47" s="191" t="s">
        <v>600</v>
      </c>
      <c r="R47" s="188" t="str">
        <f t="shared" si="15"/>
        <v>Emergency Management Planning Administrative Supervisor</v>
      </c>
      <c r="S47" s="189" t="str">
        <f t="shared" si="16"/>
        <v>41C</v>
      </c>
      <c r="T47" s="186" cm="1">
        <f t="array" aca="1" ref="T47" ca="1">ROUND(IF($Q47="Y",VLOOKUP($P47, INDIRECT($Q$3),T$8,0)*INDIRECT($P$2),VLOOKUP($P47, INDIRECT($Q$3),T$8,0)),IF($E47="E",0,3))</f>
        <v>99788</v>
      </c>
      <c r="U47" s="186" cm="1">
        <f t="array" aca="1" ref="U47" ca="1">ROUND(IF($Q47="Y",VLOOKUP($P47, INDIRECT($Q$3),U$8,0)*INDIRECT($P$2),VLOOKUP($P47, INDIRECT($Q$3),U$8,0)),IF($E47="E",0,3))</f>
        <v>105042</v>
      </c>
      <c r="V47" s="186" cm="1">
        <f t="array" aca="1" ref="V47" ca="1">ROUND(IF($Q47="Y",VLOOKUP($P47, INDIRECT($Q$3),V$8,0)*INDIRECT($P$2),VLOOKUP($P47, INDIRECT($Q$3),V$8,0)),IF($E47="E",0,3))</f>
        <v>110568</v>
      </c>
      <c r="W47" s="186" cm="1">
        <f t="array" aca="1" ref="W47" ca="1">ROUND(IF($Q47="Y",VLOOKUP($P47, INDIRECT($Q$3),W$8,0)*INDIRECT($P$2),VLOOKUP($P47, INDIRECT($Q$3),W$8,0)),IF($E47="E",0,3))</f>
        <v>118087</v>
      </c>
      <c r="X47" s="186" cm="1">
        <f t="array" aca="1" ref="X47" ca="1">ROUND(IF($Q47="Y",VLOOKUP($P47, INDIRECT($Q$3),X$8,0)*INDIRECT($P$2),VLOOKUP($P47, INDIRECT($Q$3),X$8,0)),IF($E47="E",0,3))</f>
        <v>121395</v>
      </c>
      <c r="Y47" s="186" cm="1">
        <f t="array" aca="1" ref="Y47" ca="1">ROUND(IF($Q47="Y",VLOOKUP($P47, INDIRECT($Q$3),Y$8,0)*INDIRECT($P$2),VLOOKUP($P47, INDIRECT($Q$3),Y$8,0)),IF($E47="E",0,3))</f>
        <v>124796</v>
      </c>
      <c r="Z47" s="186" cm="1">
        <f t="array" aca="1" ref="Z47" ca="1">ROUND(IF($Q47="Y",VLOOKUP($P47, INDIRECT($Q$3),Z$8,0)*INDIRECT($P$2),VLOOKUP($P47, INDIRECT($Q$3),Z$8,0)),IF($E47="E",0,3))</f>
        <v>128352</v>
      </c>
      <c r="AA47" s="186"/>
      <c r="AB47" s="282" t="str">
        <f t="shared" si="17"/>
        <v>03951C</v>
      </c>
      <c r="AC47" s="130" t="str">
        <f t="shared" si="18"/>
        <v>Emergency Management Planning Administrative Supervisor</v>
      </c>
      <c r="AD47" s="284" t="str">
        <f t="shared" si="19"/>
        <v>41C</v>
      </c>
      <c r="AE47" s="282">
        <f t="shared" ca="1" si="21"/>
        <v>47.975000000000001</v>
      </c>
      <c r="AF47" s="282">
        <f t="shared" ca="1" si="21"/>
        <v>50.500999999999998</v>
      </c>
      <c r="AG47" s="282">
        <f t="shared" ca="1" si="21"/>
        <v>53.157999999999994</v>
      </c>
      <c r="AH47" s="282">
        <f t="shared" ca="1" si="21"/>
        <v>56.772999999999996</v>
      </c>
      <c r="AI47" s="282">
        <f t="shared" ca="1" si="21"/>
        <v>58.363</v>
      </c>
      <c r="AJ47" s="282">
        <f t="shared" ca="1" si="21"/>
        <v>59.998999999999995</v>
      </c>
      <c r="AK47" s="282">
        <f t="shared" ca="1" si="21"/>
        <v>61.707999999999998</v>
      </c>
      <c r="AP47" s="427"/>
      <c r="AQ47" s="427"/>
      <c r="AR47" s="427"/>
      <c r="AS47" s="427"/>
      <c r="AT47" s="427"/>
      <c r="AU47" s="427"/>
      <c r="AV47" s="427"/>
      <c r="AW47" s="427" t="str">
        <f>IFERROR(AA47/'2025'!N47,"")</f>
        <v/>
      </c>
    </row>
    <row r="48" spans="1:49" x14ac:dyDescent="0.3">
      <c r="A48" s="424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0"/>
        <v>95846</v>
      </c>
      <c r="H48" s="74">
        <f t="shared" ca="1" si="20"/>
        <v>100889</v>
      </c>
      <c r="I48" s="74">
        <f t="shared" ca="1" si="20"/>
        <v>106199</v>
      </c>
      <c r="J48" s="74">
        <f t="shared" ca="1" si="20"/>
        <v>111790</v>
      </c>
      <c r="K48" s="74">
        <f t="shared" ca="1" si="20"/>
        <v>114916</v>
      </c>
      <c r="L48" s="74">
        <f t="shared" ca="1" si="20"/>
        <v>118138</v>
      </c>
      <c r="M48" s="74">
        <f t="shared" ca="1" si="20"/>
        <v>121505</v>
      </c>
      <c r="N48" s="72"/>
      <c r="P48" s="187" t="str">
        <f t="shared" si="14"/>
        <v>04066C</v>
      </c>
      <c r="Q48" s="191" t="s">
        <v>600</v>
      </c>
      <c r="R48" s="188" t="str">
        <f t="shared" si="15"/>
        <v>Engineering Applications Manager</v>
      </c>
      <c r="S48" s="189" t="str">
        <f t="shared" si="16"/>
        <v>83</v>
      </c>
      <c r="T48" s="186" cm="1">
        <f t="array" aca="1" ref="T48" ca="1">ROUND(IF($Q48="Y",VLOOKUP($P48, INDIRECT($Q$3),T$8,0)*INDIRECT($P$2),VLOOKUP($P48, INDIRECT($Q$3),T$8,0)),IF($E48="E",0,3))</f>
        <v>95846</v>
      </c>
      <c r="U48" s="186" cm="1">
        <f t="array" aca="1" ref="U48" ca="1">ROUND(IF($Q48="Y",VLOOKUP($P48, INDIRECT($Q$3),U$8,0)*INDIRECT($P$2),VLOOKUP($P48, INDIRECT($Q$3),U$8,0)),IF($E48="E",0,3))</f>
        <v>100889</v>
      </c>
      <c r="V48" s="186" cm="1">
        <f t="array" aca="1" ref="V48" ca="1">ROUND(IF($Q48="Y",VLOOKUP($P48, INDIRECT($Q$3),V$8,0)*INDIRECT($P$2),VLOOKUP($P48, INDIRECT($Q$3),V$8,0)),IF($E48="E",0,3))</f>
        <v>106199</v>
      </c>
      <c r="W48" s="186" cm="1">
        <f t="array" aca="1" ref="W48" ca="1">ROUND(IF($Q48="Y",VLOOKUP($P48, INDIRECT($Q$3),W$8,0)*INDIRECT($P$2),VLOOKUP($P48, INDIRECT($Q$3),W$8,0)),IF($E48="E",0,3))</f>
        <v>111790</v>
      </c>
      <c r="X48" s="186" cm="1">
        <f t="array" aca="1" ref="X48" ca="1">ROUND(IF($Q48="Y",VLOOKUP($P48, INDIRECT($Q$3),X$8,0)*INDIRECT($P$2),VLOOKUP($P48, INDIRECT($Q$3),X$8,0)),IF($E48="E",0,3))</f>
        <v>114916</v>
      </c>
      <c r="Y48" s="186" cm="1">
        <f t="array" aca="1" ref="Y48" ca="1">ROUND(IF($Q48="Y",VLOOKUP($P48, INDIRECT($Q$3),Y$8,0)*INDIRECT($P$2),VLOOKUP($P48, INDIRECT($Q$3),Y$8,0)),IF($E48="E",0,3))</f>
        <v>118138</v>
      </c>
      <c r="Z48" s="186" cm="1">
        <f t="array" aca="1" ref="Z48" ca="1">ROUND(IF($Q48="Y",VLOOKUP($P48, INDIRECT($Q$3),Z$8,0)*INDIRECT($P$2),VLOOKUP($P48, INDIRECT($Q$3),Z$8,0)),IF($E48="E",0,3))</f>
        <v>121505</v>
      </c>
      <c r="AA48" s="186"/>
      <c r="AB48" s="282" t="str">
        <f t="shared" si="17"/>
        <v>04066C</v>
      </c>
      <c r="AC48" s="130" t="str">
        <f t="shared" si="18"/>
        <v>Engineering Applications Manager</v>
      </c>
      <c r="AD48" s="284" t="str">
        <f t="shared" si="19"/>
        <v>83</v>
      </c>
      <c r="AE48" s="282">
        <f t="shared" ca="1" si="21"/>
        <v>46.08</v>
      </c>
      <c r="AF48" s="282">
        <f t="shared" ca="1" si="21"/>
        <v>48.504999999999995</v>
      </c>
      <c r="AG48" s="282">
        <f t="shared" ca="1" si="21"/>
        <v>51.058</v>
      </c>
      <c r="AH48" s="282">
        <f t="shared" ca="1" si="21"/>
        <v>53.745999999999995</v>
      </c>
      <c r="AI48" s="282">
        <f t="shared" ca="1" si="21"/>
        <v>55.248999999999995</v>
      </c>
      <c r="AJ48" s="282">
        <f t="shared" ca="1" si="21"/>
        <v>56.797999999999995</v>
      </c>
      <c r="AK48" s="282">
        <f t="shared" ca="1" si="21"/>
        <v>58.415999999999997</v>
      </c>
      <c r="AP48" s="427"/>
      <c r="AQ48" s="427"/>
      <c r="AR48" s="427"/>
      <c r="AS48" s="427"/>
      <c r="AT48" s="427"/>
      <c r="AU48" s="427"/>
      <c r="AV48" s="427"/>
      <c r="AW48" s="427" t="str">
        <f>IFERROR(AA48/'2025'!N48,"")</f>
        <v/>
      </c>
    </row>
    <row r="49" spans="1:49" x14ac:dyDescent="0.3">
      <c r="A49" s="424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0"/>
        <v>95097</v>
      </c>
      <c r="H49" s="74">
        <f t="shared" ca="1" si="20"/>
        <v>99943</v>
      </c>
      <c r="I49" s="74">
        <f t="shared" ca="1" si="20"/>
        <v>106708</v>
      </c>
      <c r="J49" s="74">
        <f t="shared" ca="1" si="20"/>
        <v>109697</v>
      </c>
      <c r="K49" s="74">
        <f t="shared" ca="1" si="20"/>
        <v>112768</v>
      </c>
      <c r="L49" s="74">
        <f t="shared" ca="1" si="20"/>
        <v>115985</v>
      </c>
      <c r="M49" s="74">
        <f t="shared" ca="1" si="20"/>
        <v>119251</v>
      </c>
      <c r="N49" s="72"/>
      <c r="P49" s="187" t="str">
        <f t="shared" si="14"/>
        <v>04103C</v>
      </c>
      <c r="Q49" s="186" t="s">
        <v>600</v>
      </c>
      <c r="R49" s="188" t="str">
        <f t="shared" si="15"/>
        <v>Enterprise Contract Adminstrator</v>
      </c>
      <c r="S49" s="189" t="str">
        <f t="shared" si="16"/>
        <v>90</v>
      </c>
      <c r="T49" s="186" cm="1">
        <f t="array" aca="1" ref="T49" ca="1">ROUND(IF($Q49="Y",VLOOKUP($P49, INDIRECT($Q$3),T$8,0)*INDIRECT($P$2),VLOOKUP($P49, INDIRECT($Q$3),T$8,0)),IF($E49="E",0,3))</f>
        <v>95097</v>
      </c>
      <c r="U49" s="186" cm="1">
        <f t="array" aca="1" ref="U49" ca="1">ROUND(IF($Q49="Y",VLOOKUP($P49, INDIRECT($Q$3),U$8,0)*INDIRECT($P$2),VLOOKUP($P49, INDIRECT($Q$3),U$8,0)),IF($E49="E",0,3))</f>
        <v>99943</v>
      </c>
      <c r="V49" s="186" cm="1">
        <f t="array" aca="1" ref="V49" ca="1">ROUND(IF($Q49="Y",VLOOKUP($P49, INDIRECT($Q$3),V$8,0)*INDIRECT($P$2),VLOOKUP($P49, INDIRECT($Q$3),V$8,0)),IF($E49="E",0,3))</f>
        <v>106708</v>
      </c>
      <c r="W49" s="186" cm="1">
        <f t="array" aca="1" ref="W49" ca="1">ROUND(IF($Q49="Y",VLOOKUP($P49, INDIRECT($Q$3),W$8,0)*INDIRECT($P$2),VLOOKUP($P49, INDIRECT($Q$3),W$8,0)),IF($E49="E",0,3))</f>
        <v>109697</v>
      </c>
      <c r="X49" s="186" cm="1">
        <f t="array" aca="1" ref="X49" ca="1">ROUND(IF($Q49="Y",VLOOKUP($P49, INDIRECT($Q$3),X$8,0)*INDIRECT($P$2),VLOOKUP($P49, INDIRECT($Q$3),X$8,0)),IF($E49="E",0,3))</f>
        <v>112768</v>
      </c>
      <c r="Y49" s="186" cm="1">
        <f t="array" aca="1" ref="Y49" ca="1">ROUND(IF($Q49="Y",VLOOKUP($P49, INDIRECT($Q$3),Y$8,0)*INDIRECT($P$2),VLOOKUP($P49, INDIRECT($Q$3),Y$8,0)),IF($E49="E",0,3))</f>
        <v>115985</v>
      </c>
      <c r="Z49" s="186" cm="1">
        <f t="array" aca="1" ref="Z49" ca="1">ROUND(IF($Q49="Y",VLOOKUP($P49, INDIRECT($Q$3),Z$8,0)*INDIRECT($P$2),VLOOKUP($P49, INDIRECT($Q$3),Z$8,0)),IF($E49="E",0,3))</f>
        <v>119251</v>
      </c>
      <c r="AA49" s="186"/>
      <c r="AB49" s="282" t="str">
        <f t="shared" si="17"/>
        <v>04103C</v>
      </c>
      <c r="AC49" s="130" t="str">
        <f t="shared" si="18"/>
        <v>Enterprise Contract Adminstrator</v>
      </c>
      <c r="AD49" s="284" t="str">
        <f t="shared" si="19"/>
        <v>90</v>
      </c>
      <c r="AE49" s="282">
        <f t="shared" ca="1" si="21"/>
        <v>45.72</v>
      </c>
      <c r="AF49" s="282">
        <f t="shared" ca="1" si="21"/>
        <v>48.05</v>
      </c>
      <c r="AG49" s="282">
        <f t="shared" ca="1" si="21"/>
        <v>51.302</v>
      </c>
      <c r="AH49" s="282">
        <f t="shared" ca="1" si="21"/>
        <v>52.738999999999997</v>
      </c>
      <c r="AI49" s="282">
        <f t="shared" ca="1" si="21"/>
        <v>54.216000000000001</v>
      </c>
      <c r="AJ49" s="282">
        <f t="shared" ca="1" si="21"/>
        <v>55.762999999999998</v>
      </c>
      <c r="AK49" s="282">
        <f t="shared" ca="1" si="21"/>
        <v>57.332999999999998</v>
      </c>
      <c r="AP49" s="427"/>
      <c r="AQ49" s="427"/>
      <c r="AR49" s="427"/>
      <c r="AS49" s="427"/>
      <c r="AT49" s="427"/>
      <c r="AU49" s="427"/>
      <c r="AV49" s="427"/>
      <c r="AW49" s="427" t="str">
        <f>IFERROR(AA49/'2025'!N49,"")</f>
        <v/>
      </c>
    </row>
    <row r="50" spans="1:49" x14ac:dyDescent="0.3">
      <c r="A50" s="424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0"/>
        <v>109717</v>
      </c>
      <c r="H50" s="74">
        <f t="shared" ca="1" si="20"/>
        <v>114102</v>
      </c>
      <c r="I50" s="74">
        <f t="shared" ca="1" si="20"/>
        <v>118669</v>
      </c>
      <c r="J50" s="74">
        <f t="shared" ca="1" si="20"/>
        <v>123415</v>
      </c>
      <c r="K50" s="74">
        <f t="shared" ca="1" si="20"/>
        <v>128352</v>
      </c>
      <c r="L50" s="74">
        <f t="shared" ca="1" si="20"/>
        <v>0</v>
      </c>
      <c r="M50" s="74">
        <f t="shared" ca="1" si="20"/>
        <v>0</v>
      </c>
      <c r="N50" s="72"/>
      <c r="P50" s="187" t="str">
        <f t="shared" si="14"/>
        <v>53085C</v>
      </c>
      <c r="Q50" s="186" t="s">
        <v>600</v>
      </c>
      <c r="R50" s="188" t="str">
        <f t="shared" si="15"/>
        <v>Enterprise Information Management Analyst - Supervisory</v>
      </c>
      <c r="S50" s="189" t="str">
        <f t="shared" si="16"/>
        <v>152</v>
      </c>
      <c r="T50" s="186" cm="1">
        <f t="array" aca="1" ref="T50" ca="1">ROUND(IF($Q50="Y",VLOOKUP($P50, INDIRECT($Q$3),T$8,0)*INDIRECT($P$2),VLOOKUP($P50, INDIRECT($Q$3),T$8,0)),IF($E50="E",0,3))</f>
        <v>109717</v>
      </c>
      <c r="U50" s="186" cm="1">
        <f t="array" aca="1" ref="U50" ca="1">ROUND(IF($Q50="Y",VLOOKUP($P50, INDIRECT($Q$3),U$8,0)*INDIRECT($P$2),VLOOKUP($P50, INDIRECT($Q$3),U$8,0)),IF($E50="E",0,3))</f>
        <v>114102</v>
      </c>
      <c r="V50" s="186" cm="1">
        <f t="array" aca="1" ref="V50" ca="1">ROUND(IF($Q50="Y",VLOOKUP($P50, INDIRECT($Q$3),V$8,0)*INDIRECT($P$2),VLOOKUP($P50, INDIRECT($Q$3),V$8,0)),IF($E50="E",0,3))</f>
        <v>118669</v>
      </c>
      <c r="W50" s="186" cm="1">
        <f t="array" aca="1" ref="W50" ca="1">ROUND(IF($Q50="Y",VLOOKUP($P50, INDIRECT($Q$3),W$8,0)*INDIRECT($P$2),VLOOKUP($P50, INDIRECT($Q$3),W$8,0)),IF($E50="E",0,3))</f>
        <v>123415</v>
      </c>
      <c r="X50" s="186" cm="1">
        <f t="array" aca="1" ref="X50" ca="1">ROUND(IF($Q50="Y",VLOOKUP($P50, INDIRECT($Q$3),X$8,0)*INDIRECT($P$2),VLOOKUP($P50, INDIRECT($Q$3),X$8,0)),IF($E50="E",0,3))</f>
        <v>128352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17"/>
        <v>53085C</v>
      </c>
      <c r="AC50" s="130" t="str">
        <f t="shared" si="18"/>
        <v>Enterprise Information Management Analyst - Supervisory</v>
      </c>
      <c r="AD50" s="284" t="str">
        <f t="shared" si="19"/>
        <v>152</v>
      </c>
      <c r="AE50" s="282">
        <f t="shared" ca="1" si="21"/>
        <v>52.748999999999995</v>
      </c>
      <c r="AF50" s="282">
        <f t="shared" ca="1" si="21"/>
        <v>54.856999999999999</v>
      </c>
      <c r="AG50" s="282">
        <f t="shared" ca="1" si="21"/>
        <v>57.052999999999997</v>
      </c>
      <c r="AH50" s="282">
        <f t="shared" ca="1" si="21"/>
        <v>59.335000000000001</v>
      </c>
      <c r="AI50" s="282">
        <f t="shared" ca="1" si="21"/>
        <v>61.707999999999998</v>
      </c>
      <c r="AJ50" s="282" t="str">
        <f t="shared" ca="1" si="21"/>
        <v/>
      </c>
      <c r="AK50" s="282" t="str">
        <f t="shared" ca="1" si="21"/>
        <v/>
      </c>
      <c r="AP50" s="427"/>
      <c r="AQ50" s="427"/>
      <c r="AR50" s="427"/>
      <c r="AS50" s="427"/>
      <c r="AT50" s="427"/>
      <c r="AU50" s="427"/>
      <c r="AV50" s="427"/>
      <c r="AW50" s="427" t="str">
        <f>IFERROR(AA50/'2025'!N50,"")</f>
        <v/>
      </c>
    </row>
    <row r="51" spans="1:49" x14ac:dyDescent="0.3">
      <c r="A51" s="424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0"/>
        <v>92141</v>
      </c>
      <c r="H51" s="74">
        <f t="shared" ca="1" si="20"/>
        <v>96727</v>
      </c>
      <c r="I51" s="74">
        <f t="shared" ca="1" si="20"/>
        <v>101577</v>
      </c>
      <c r="J51" s="74">
        <f t="shared" ca="1" si="20"/>
        <v>108144</v>
      </c>
      <c r="K51" s="74">
        <f t="shared" ca="1" si="20"/>
        <v>111170</v>
      </c>
      <c r="L51" s="74">
        <f t="shared" ca="1" si="20"/>
        <v>114287</v>
      </c>
      <c r="M51" s="74">
        <f t="shared" ca="1" si="20"/>
        <v>117544</v>
      </c>
      <c r="N51" s="72"/>
      <c r="P51" s="187" t="str">
        <f t="shared" si="14"/>
        <v>04112C</v>
      </c>
      <c r="Q51" s="191" t="s">
        <v>600</v>
      </c>
      <c r="R51" s="188" t="str">
        <f t="shared" si="15"/>
        <v>Enterprise Procurement Specialist</v>
      </c>
      <c r="S51" s="189" t="str">
        <f t="shared" si="16"/>
        <v>34M</v>
      </c>
      <c r="T51" s="186" cm="1">
        <f t="array" aca="1" ref="T51" ca="1">ROUND(IF($Q51="Y",VLOOKUP($P51, INDIRECT($Q$3),T$8,0)*INDIRECT($P$2),VLOOKUP($P51, INDIRECT($Q$3),T$8,0)),IF($E51="E",0,3))</f>
        <v>92141</v>
      </c>
      <c r="U51" s="186" cm="1">
        <f t="array" aca="1" ref="U51" ca="1">ROUND(IF($Q51="Y",VLOOKUP($P51, INDIRECT($Q$3),U$8,0)*INDIRECT($P$2),VLOOKUP($P51, INDIRECT($Q$3),U$8,0)),IF($E51="E",0,3))</f>
        <v>96727</v>
      </c>
      <c r="V51" s="186" cm="1">
        <f t="array" aca="1" ref="V51" ca="1">ROUND(IF($Q51="Y",VLOOKUP($P51, INDIRECT($Q$3),V$8,0)*INDIRECT($P$2),VLOOKUP($P51, INDIRECT($Q$3),V$8,0)),IF($E51="E",0,3))</f>
        <v>101577</v>
      </c>
      <c r="W51" s="186" cm="1">
        <f t="array" aca="1" ref="W51" ca="1">ROUND(IF($Q51="Y",VLOOKUP($P51, INDIRECT($Q$3),W$8,0)*INDIRECT($P$2),VLOOKUP($P51, INDIRECT($Q$3),W$8,0)),IF($E51="E",0,3))</f>
        <v>108144</v>
      </c>
      <c r="X51" s="186" cm="1">
        <f t="array" aca="1" ref="X51" ca="1">ROUND(IF($Q51="Y",VLOOKUP($P51, INDIRECT($Q$3),X$8,0)*INDIRECT($P$2),VLOOKUP($P51, INDIRECT($Q$3),X$8,0)),IF($E51="E",0,3))</f>
        <v>111170</v>
      </c>
      <c r="Y51" s="186" cm="1">
        <f t="array" aca="1" ref="Y51" ca="1">ROUND(IF($Q51="Y",VLOOKUP($P51, INDIRECT($Q$3),Y$8,0)*INDIRECT($P$2),VLOOKUP($P51, INDIRECT($Q$3),Y$8,0)),IF($E51="E",0,3))</f>
        <v>114287</v>
      </c>
      <c r="Z51" s="186" cm="1">
        <f t="array" aca="1" ref="Z51" ca="1">ROUND(IF($Q51="Y",VLOOKUP($P51, INDIRECT($Q$3),Z$8,0)*INDIRECT($P$2),VLOOKUP($P51, INDIRECT($Q$3),Z$8,0)),IF($E51="E",0,3))</f>
        <v>117544</v>
      </c>
      <c r="AA51" s="186"/>
      <c r="AB51" s="282" t="str">
        <f t="shared" si="17"/>
        <v>04112C</v>
      </c>
      <c r="AC51" s="130" t="str">
        <f t="shared" si="18"/>
        <v>Enterprise Procurement Specialist</v>
      </c>
      <c r="AD51" s="284" t="str">
        <f t="shared" si="19"/>
        <v>34M</v>
      </c>
      <c r="AE51" s="282">
        <f t="shared" ca="1" si="21"/>
        <v>44.298999999999999</v>
      </c>
      <c r="AF51" s="282">
        <f t="shared" ca="1" si="21"/>
        <v>46.503999999999998</v>
      </c>
      <c r="AG51" s="282">
        <f t="shared" ca="1" si="21"/>
        <v>48.835999999999999</v>
      </c>
      <c r="AH51" s="282">
        <f t="shared" ca="1" si="21"/>
        <v>51.992999999999995</v>
      </c>
      <c r="AI51" s="282">
        <f t="shared" ca="1" si="21"/>
        <v>53.448</v>
      </c>
      <c r="AJ51" s="282">
        <f t="shared" ca="1" si="21"/>
        <v>54.945999999999998</v>
      </c>
      <c r="AK51" s="282">
        <f t="shared" ca="1" si="21"/>
        <v>56.512</v>
      </c>
      <c r="AP51" s="427"/>
      <c r="AQ51" s="427"/>
      <c r="AR51" s="427"/>
      <c r="AS51" s="427"/>
      <c r="AT51" s="427"/>
      <c r="AU51" s="427"/>
      <c r="AV51" s="427"/>
      <c r="AW51" s="427" t="str">
        <f>IFERROR(AA51/'2025'!N51,"")</f>
        <v/>
      </c>
    </row>
    <row r="52" spans="1:49" x14ac:dyDescent="0.3">
      <c r="A52" s="424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0"/>
        <v>108054</v>
      </c>
      <c r="H52" s="74">
        <f t="shared" ca="1" si="20"/>
        <v>113457</v>
      </c>
      <c r="I52" s="74">
        <f t="shared" ca="1" si="20"/>
        <v>119128</v>
      </c>
      <c r="J52" s="74">
        <f t="shared" ca="1" si="20"/>
        <v>126909</v>
      </c>
      <c r="K52" s="74">
        <f t="shared" ca="1" si="20"/>
        <v>130465</v>
      </c>
      <c r="L52" s="74">
        <f t="shared" ca="1" si="20"/>
        <v>134120</v>
      </c>
      <c r="M52" s="74">
        <f t="shared" ca="1" si="20"/>
        <v>137940</v>
      </c>
      <c r="N52" s="72"/>
      <c r="P52" s="187" t="str">
        <f t="shared" si="14"/>
        <v>52906C</v>
      </c>
      <c r="Q52" s="191" t="s">
        <v>600</v>
      </c>
      <c r="R52" s="188" t="str">
        <f t="shared" si="15"/>
        <v>Epidemiology, Research, Evaluation &amp; Emergency Response Manager</v>
      </c>
      <c r="S52" s="189" t="str">
        <f t="shared" si="16"/>
        <v>50</v>
      </c>
      <c r="T52" s="186" cm="1">
        <f t="array" aca="1" ref="T52" ca="1">ROUND(IF($Q52="Y",VLOOKUP($P52, INDIRECT($Q$3),T$8,0)*INDIRECT($P$2),VLOOKUP($P52, INDIRECT($Q$3),T$8,0)),IF($E52="E",0,3))</f>
        <v>108054</v>
      </c>
      <c r="U52" s="186" cm="1">
        <f t="array" aca="1" ref="U52" ca="1">ROUND(IF($Q52="Y",VLOOKUP($P52, INDIRECT($Q$3),U$8,0)*INDIRECT($P$2),VLOOKUP($P52, INDIRECT($Q$3),U$8,0)),IF($E52="E",0,3))</f>
        <v>113457</v>
      </c>
      <c r="V52" s="186" cm="1">
        <f t="array" aca="1" ref="V52" ca="1">ROUND(IF($Q52="Y",VLOOKUP($P52, INDIRECT($Q$3),V$8,0)*INDIRECT($P$2),VLOOKUP($P52, INDIRECT($Q$3),V$8,0)),IF($E52="E",0,3))</f>
        <v>119128</v>
      </c>
      <c r="W52" s="186" cm="1">
        <f t="array" aca="1" ref="W52" ca="1">ROUND(IF($Q52="Y",VLOOKUP($P52, INDIRECT($Q$3),W$8,0)*INDIRECT($P$2),VLOOKUP($P52, INDIRECT($Q$3),W$8,0)),IF($E52="E",0,3))</f>
        <v>126909</v>
      </c>
      <c r="X52" s="186" cm="1">
        <f t="array" aca="1" ref="X52" ca="1">ROUND(IF($Q52="Y",VLOOKUP($P52, INDIRECT($Q$3),X$8,0)*INDIRECT($P$2),VLOOKUP($P52, INDIRECT($Q$3),X$8,0)),IF($E52="E",0,3))</f>
        <v>130465</v>
      </c>
      <c r="Y52" s="186" cm="1">
        <f t="array" aca="1" ref="Y52" ca="1">ROUND(IF($Q52="Y",VLOOKUP($P52, INDIRECT($Q$3),Y$8,0)*INDIRECT($P$2),VLOOKUP($P52, INDIRECT($Q$3),Y$8,0)),IF($E52="E",0,3))</f>
        <v>134120</v>
      </c>
      <c r="Z52" s="186" cm="1">
        <f t="array" aca="1" ref="Z52" ca="1">ROUND(IF($Q52="Y",VLOOKUP($P52, INDIRECT($Q$3),Z$8,0)*INDIRECT($P$2),VLOOKUP($P52, INDIRECT($Q$3),Z$8,0)),IF($E52="E",0,3))</f>
        <v>137940</v>
      </c>
      <c r="AA52" s="186"/>
      <c r="AB52" s="282" t="str">
        <f t="shared" si="17"/>
        <v>52906C</v>
      </c>
      <c r="AC52" s="130" t="str">
        <f t="shared" si="18"/>
        <v>Epidemiology, Research, Evaluation &amp; Emergency Response Manager</v>
      </c>
      <c r="AD52" s="284" t="str">
        <f t="shared" si="19"/>
        <v>50</v>
      </c>
      <c r="AE52" s="282">
        <f t="shared" ca="1" si="21"/>
        <v>51.949999999999996</v>
      </c>
      <c r="AF52" s="282">
        <f t="shared" ca="1" si="21"/>
        <v>54.546999999999997</v>
      </c>
      <c r="AG52" s="282">
        <f t="shared" ca="1" si="21"/>
        <v>57.274000000000001</v>
      </c>
      <c r="AH52" s="282">
        <f t="shared" ca="1" si="21"/>
        <v>61.013999999999996</v>
      </c>
      <c r="AI52" s="282">
        <f t="shared" ca="1" si="21"/>
        <v>62.723999999999997</v>
      </c>
      <c r="AJ52" s="282">
        <f t="shared" ca="1" si="21"/>
        <v>64.481000000000009</v>
      </c>
      <c r="AK52" s="282">
        <f t="shared" ca="1" si="21"/>
        <v>66.317999999999998</v>
      </c>
      <c r="AP52" s="427"/>
      <c r="AQ52" s="427"/>
      <c r="AR52" s="427"/>
      <c r="AS52" s="427"/>
      <c r="AT52" s="427"/>
      <c r="AU52" s="427"/>
      <c r="AV52" s="427"/>
      <c r="AW52" s="427" t="str">
        <f>IFERROR(AA52/'2025'!N52,"")</f>
        <v/>
      </c>
    </row>
    <row r="53" spans="1:49" x14ac:dyDescent="0.3">
      <c r="A53" s="424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0"/>
        <v>84659</v>
      </c>
      <c r="H53" s="74">
        <f t="shared" ca="1" si="20"/>
        <v>88051</v>
      </c>
      <c r="I53" s="74">
        <f t="shared" ca="1" si="20"/>
        <v>91574</v>
      </c>
      <c r="J53" s="74">
        <f t="shared" ca="1" si="20"/>
        <v>95240</v>
      </c>
      <c r="K53" s="74">
        <f t="shared" ca="1" si="20"/>
        <v>99056</v>
      </c>
      <c r="L53" s="74">
        <f t="shared" ca="1" si="20"/>
        <v>0</v>
      </c>
      <c r="M53" s="74">
        <f t="shared" ca="1" si="20"/>
        <v>0</v>
      </c>
      <c r="N53" s="72"/>
      <c r="P53" s="187" t="str">
        <f t="shared" si="14"/>
        <v>04245C</v>
      </c>
      <c r="Q53" s="186" t="s">
        <v>600</v>
      </c>
      <c r="R53" s="188" t="str">
        <f t="shared" si="15"/>
        <v xml:space="preserve">Executive Assistant to Police Chief </v>
      </c>
      <c r="S53" s="189" t="str">
        <f t="shared" si="16"/>
        <v>099</v>
      </c>
      <c r="T53" s="186" cm="1">
        <f t="array" aca="1" ref="T53" ca="1">ROUND(IF($Q53="Y",VLOOKUP($P53, INDIRECT($Q$3),T$8,0)*INDIRECT($P$2),VLOOKUP($P53, INDIRECT($Q$3),T$8,0)),IF($E53="E",0,3))</f>
        <v>84659</v>
      </c>
      <c r="U53" s="186" cm="1">
        <f t="array" aca="1" ref="U53" ca="1">ROUND(IF($Q53="Y",VLOOKUP($P53, INDIRECT($Q$3),U$8,0)*INDIRECT($P$2),VLOOKUP($P53, INDIRECT($Q$3),U$8,0)),IF($E53="E",0,3))</f>
        <v>88051</v>
      </c>
      <c r="V53" s="186" cm="1">
        <f t="array" aca="1" ref="V53" ca="1">ROUND(IF($Q53="Y",VLOOKUP($P53, INDIRECT($Q$3),V$8,0)*INDIRECT($P$2),VLOOKUP($P53, INDIRECT($Q$3),V$8,0)),IF($E53="E",0,3))</f>
        <v>91574</v>
      </c>
      <c r="W53" s="186" cm="1">
        <f t="array" aca="1" ref="W53" ca="1">ROUND(IF($Q53="Y",VLOOKUP($P53, INDIRECT($Q$3),W$8,0)*INDIRECT($P$2),VLOOKUP($P53, INDIRECT($Q$3),W$8,0)),IF($E53="E",0,3))</f>
        <v>95240</v>
      </c>
      <c r="X53" s="186" cm="1">
        <f t="array" aca="1" ref="X53" ca="1">ROUND(IF($Q53="Y",VLOOKUP($P53, INDIRECT($Q$3),X$8,0)*INDIRECT($P$2),VLOOKUP($P53, INDIRECT($Q$3),X$8,0)),IF($E53="E",0,3))</f>
        <v>99056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17"/>
        <v>04245C</v>
      </c>
      <c r="AC53" s="130" t="str">
        <f t="shared" si="18"/>
        <v xml:space="preserve">Executive Assistant to Police Chief </v>
      </c>
      <c r="AD53" s="284" t="str">
        <f t="shared" si="19"/>
        <v>099</v>
      </c>
      <c r="AE53" s="282">
        <f t="shared" ca="1" si="21"/>
        <v>40.701999999999998</v>
      </c>
      <c r="AF53" s="282">
        <f t="shared" ca="1" si="21"/>
        <v>42.332999999999998</v>
      </c>
      <c r="AG53" s="282">
        <f t="shared" ca="1" si="21"/>
        <v>44.025999999999996</v>
      </c>
      <c r="AH53" s="282">
        <f t="shared" ca="1" si="21"/>
        <v>45.788999999999994</v>
      </c>
      <c r="AI53" s="282">
        <f t="shared" ca="1" si="21"/>
        <v>47.623999999999995</v>
      </c>
      <c r="AJ53" s="282" t="str">
        <f t="shared" ca="1" si="21"/>
        <v/>
      </c>
      <c r="AK53" s="282" t="str">
        <f t="shared" ca="1" si="21"/>
        <v/>
      </c>
      <c r="AP53" s="427"/>
      <c r="AQ53" s="427"/>
      <c r="AR53" s="427"/>
      <c r="AS53" s="427"/>
      <c r="AT53" s="427"/>
      <c r="AU53" s="427"/>
      <c r="AV53" s="427"/>
      <c r="AW53" s="427" t="str">
        <f>IFERROR(AA53/'2025'!N53,"")</f>
        <v/>
      </c>
    </row>
    <row r="54" spans="1:49" x14ac:dyDescent="0.3">
      <c r="A54" s="424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0"/>
        <v>123474</v>
      </c>
      <c r="H54" s="74">
        <f t="shared" ca="1" si="20"/>
        <v>128411</v>
      </c>
      <c r="I54" s="74">
        <f t="shared" ca="1" si="20"/>
        <v>133548</v>
      </c>
      <c r="J54" s="74">
        <f t="shared" ca="1" si="20"/>
        <v>138890</v>
      </c>
      <c r="K54" s="74">
        <f t="shared" ca="1" si="20"/>
        <v>144447</v>
      </c>
      <c r="L54" s="74">
        <f t="shared" ca="1" si="20"/>
        <v>0</v>
      </c>
      <c r="M54" s="74">
        <f t="shared" ca="1" si="20"/>
        <v>0</v>
      </c>
      <c r="N54" s="72"/>
      <c r="P54" s="187" t="str">
        <f t="shared" si="14"/>
        <v>03400C</v>
      </c>
      <c r="Q54" s="191" t="s">
        <v>600</v>
      </c>
      <c r="R54" s="188" t="str">
        <f t="shared" si="15"/>
        <v>Executive Manager Minneapolis Employment and Training Program</v>
      </c>
      <c r="S54" s="189" t="str">
        <f t="shared" si="16"/>
        <v>63</v>
      </c>
      <c r="T54" s="186" cm="1">
        <f t="array" aca="1" ref="T54" ca="1">ROUND(IF($Q54="Y",VLOOKUP($P54, INDIRECT($Q$3),T$8,0)*INDIRECT($P$2),VLOOKUP($P54, INDIRECT($Q$3),T$8,0)),IF($E54="E",0,3))</f>
        <v>123474</v>
      </c>
      <c r="U54" s="186" cm="1">
        <f t="array" aca="1" ref="U54" ca="1">ROUND(IF($Q54="Y",VLOOKUP($P54, INDIRECT($Q$3),U$8,0)*INDIRECT($P$2),VLOOKUP($P54, INDIRECT($Q$3),U$8,0)),IF($E54="E",0,3))</f>
        <v>128411</v>
      </c>
      <c r="V54" s="186" cm="1">
        <f t="array" aca="1" ref="V54" ca="1">ROUND(IF($Q54="Y",VLOOKUP($P54, INDIRECT($Q$3),V$8,0)*INDIRECT($P$2),VLOOKUP($P54, INDIRECT($Q$3),V$8,0)),IF($E54="E",0,3))</f>
        <v>133548</v>
      </c>
      <c r="W54" s="186" cm="1">
        <f t="array" aca="1" ref="W54" ca="1">ROUND(IF($Q54="Y",VLOOKUP($P54, INDIRECT($Q$3),W$8,0)*INDIRECT($P$2),VLOOKUP($P54, INDIRECT($Q$3),W$8,0)),IF($E54="E",0,3))</f>
        <v>138890</v>
      </c>
      <c r="X54" s="186" cm="1">
        <f t="array" aca="1" ref="X54" ca="1">ROUND(IF($Q54="Y",VLOOKUP($P54, INDIRECT($Q$3),X$8,0)*INDIRECT($P$2),VLOOKUP($P54, INDIRECT($Q$3),X$8,0)),IF($E54="E",0,3))</f>
        <v>144447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17"/>
        <v>03400C</v>
      </c>
      <c r="AC54" s="130" t="str">
        <f t="shared" si="18"/>
        <v>Executive Manager Minneapolis Employment and Training Program</v>
      </c>
      <c r="AD54" s="284" t="str">
        <f t="shared" si="19"/>
        <v>63</v>
      </c>
      <c r="AE54" s="282">
        <f t="shared" ca="1" si="21"/>
        <v>59.363</v>
      </c>
      <c r="AF54" s="282">
        <f t="shared" ca="1" si="21"/>
        <v>61.736999999999995</v>
      </c>
      <c r="AG54" s="282">
        <f t="shared" ca="1" si="21"/>
        <v>64.206000000000003</v>
      </c>
      <c r="AH54" s="282">
        <f t="shared" ca="1" si="21"/>
        <v>66.775000000000006</v>
      </c>
      <c r="AI54" s="282">
        <f t="shared" ca="1" si="21"/>
        <v>69.445999999999998</v>
      </c>
      <c r="AJ54" s="282" t="str">
        <f t="shared" ca="1" si="21"/>
        <v/>
      </c>
      <c r="AK54" s="282" t="str">
        <f t="shared" ca="1" si="21"/>
        <v/>
      </c>
      <c r="AP54" s="427"/>
      <c r="AQ54" s="427"/>
      <c r="AR54" s="427"/>
      <c r="AS54" s="427"/>
      <c r="AT54" s="427"/>
      <c r="AU54" s="427"/>
      <c r="AV54" s="427"/>
      <c r="AW54" s="427" t="str">
        <f>IFERROR(AA54/'2025'!N54,"")</f>
        <v/>
      </c>
    </row>
    <row r="55" spans="1:49" x14ac:dyDescent="0.3">
      <c r="A55" s="424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0"/>
        <v>109698</v>
      </c>
      <c r="H55" s="74">
        <f t="shared" ca="1" si="20"/>
        <v>114090</v>
      </c>
      <c r="I55" s="74">
        <f t="shared" ca="1" si="20"/>
        <v>118660</v>
      </c>
      <c r="J55" s="74">
        <f t="shared" ca="1" si="20"/>
        <v>123411</v>
      </c>
      <c r="K55" s="74">
        <f t="shared" ca="1" si="20"/>
        <v>128352</v>
      </c>
      <c r="L55" s="74">
        <f t="shared" ca="1" si="20"/>
        <v>0</v>
      </c>
      <c r="M55" s="74">
        <f t="shared" ca="1" si="20"/>
        <v>0</v>
      </c>
      <c r="N55" s="72"/>
      <c r="P55" s="187" t="str">
        <f t="shared" si="14"/>
        <v>04239C</v>
      </c>
      <c r="Q55" s="191" t="s">
        <v>600</v>
      </c>
      <c r="R55" s="188" t="str">
        <f t="shared" si="15"/>
        <v>Executive Manager of Arts</v>
      </c>
      <c r="S55" s="189" t="str">
        <f t="shared" si="16"/>
        <v>041</v>
      </c>
      <c r="T55" s="186" cm="1">
        <f t="array" aca="1" ref="T55" ca="1">ROUND(IF($Q55="Y",VLOOKUP($P55, INDIRECT($Q$3),T$8,0)*INDIRECT($P$2),VLOOKUP($P55, INDIRECT($Q$3),T$8,0)),IF($E55="E",0,3))</f>
        <v>109698</v>
      </c>
      <c r="U55" s="186" cm="1">
        <f t="array" aca="1" ref="U55" ca="1">ROUND(IF($Q55="Y",VLOOKUP($P55, INDIRECT($Q$3),U$8,0)*INDIRECT($P$2),VLOOKUP($P55, INDIRECT($Q$3),U$8,0)),IF($E55="E",0,3))</f>
        <v>114090</v>
      </c>
      <c r="V55" s="186" cm="1">
        <f t="array" aca="1" ref="V55" ca="1">ROUND(IF($Q55="Y",VLOOKUP($P55, INDIRECT($Q$3),V$8,0)*INDIRECT($P$2),VLOOKUP($P55, INDIRECT($Q$3),V$8,0)),IF($E55="E",0,3))</f>
        <v>118660</v>
      </c>
      <c r="W55" s="186" cm="1">
        <f t="array" aca="1" ref="W55" ca="1">ROUND(IF($Q55="Y",VLOOKUP($P55, INDIRECT($Q$3),W$8,0)*INDIRECT($P$2),VLOOKUP($P55, INDIRECT($Q$3),W$8,0)),IF($E55="E",0,3))</f>
        <v>123411</v>
      </c>
      <c r="X55" s="186" cm="1">
        <f t="array" aca="1" ref="X55" ca="1">ROUND(IF($Q55="Y",VLOOKUP($P55, INDIRECT($Q$3),X$8,0)*INDIRECT($P$2),VLOOKUP($P55, INDIRECT($Q$3),X$8,0)),IF($E55="E",0,3))</f>
        <v>128352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17"/>
        <v>04239C</v>
      </c>
      <c r="AC55" s="130" t="str">
        <f t="shared" si="18"/>
        <v>Executive Manager of Arts</v>
      </c>
      <c r="AD55" s="284" t="str">
        <f t="shared" si="19"/>
        <v>041</v>
      </c>
      <c r="AE55" s="282">
        <f t="shared" ca="1" si="21"/>
        <v>52.739999999999995</v>
      </c>
      <c r="AF55" s="282">
        <f t="shared" ca="1" si="21"/>
        <v>54.850999999999999</v>
      </c>
      <c r="AG55" s="282">
        <f t="shared" ca="1" si="21"/>
        <v>57.048999999999999</v>
      </c>
      <c r="AH55" s="282">
        <f t="shared" ca="1" si="21"/>
        <v>59.332999999999998</v>
      </c>
      <c r="AI55" s="282">
        <f t="shared" ca="1" si="21"/>
        <v>61.707999999999998</v>
      </c>
      <c r="AJ55" s="282" t="str">
        <f t="shared" ca="1" si="21"/>
        <v/>
      </c>
      <c r="AK55" s="282" t="str">
        <f t="shared" ca="1" si="21"/>
        <v/>
      </c>
      <c r="AP55" s="427"/>
      <c r="AQ55" s="427"/>
      <c r="AR55" s="427"/>
      <c r="AS55" s="427"/>
      <c r="AT55" s="427"/>
      <c r="AU55" s="427"/>
      <c r="AV55" s="427"/>
      <c r="AW55" s="427" t="str">
        <f>IFERROR(AA55/'2025'!N55,"")</f>
        <v/>
      </c>
    </row>
    <row r="56" spans="1:49" x14ac:dyDescent="0.3">
      <c r="A56" s="424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0"/>
        <v>123474</v>
      </c>
      <c r="H56" s="74">
        <f t="shared" ca="1" si="20"/>
        <v>128411</v>
      </c>
      <c r="I56" s="74">
        <f t="shared" ca="1" si="20"/>
        <v>133548</v>
      </c>
      <c r="J56" s="74">
        <f t="shared" ca="1" si="20"/>
        <v>138890</v>
      </c>
      <c r="K56" s="74">
        <f t="shared" ca="1" si="20"/>
        <v>144447</v>
      </c>
      <c r="L56" s="74">
        <f t="shared" ca="1" si="20"/>
        <v>0</v>
      </c>
      <c r="M56" s="74">
        <f t="shared" ca="1" si="20"/>
        <v>0</v>
      </c>
      <c r="N56" s="72"/>
      <c r="P56" s="187" t="str">
        <f t="shared" si="14"/>
        <v>04295C</v>
      </c>
      <c r="Q56" s="191" t="s">
        <v>600</v>
      </c>
      <c r="R56" s="188" t="str">
        <f t="shared" si="15"/>
        <v>Facility Manager</v>
      </c>
      <c r="S56" s="189" t="str">
        <f t="shared" si="16"/>
        <v>63</v>
      </c>
      <c r="T56" s="186" cm="1">
        <f t="array" aca="1" ref="T56" ca="1">ROUND(IF($Q56="Y",VLOOKUP($P56, INDIRECT($Q$3),T$8,0)*INDIRECT($P$2),VLOOKUP($P56, INDIRECT($Q$3),T$8,0)),IF($E56="E",0,3))</f>
        <v>123474</v>
      </c>
      <c r="U56" s="186" cm="1">
        <f t="array" aca="1" ref="U56" ca="1">ROUND(IF($Q56="Y",VLOOKUP($P56, INDIRECT($Q$3),U$8,0)*INDIRECT($P$2),VLOOKUP($P56, INDIRECT($Q$3),U$8,0)),IF($E56="E",0,3))</f>
        <v>128411</v>
      </c>
      <c r="V56" s="186" cm="1">
        <f t="array" aca="1" ref="V56" ca="1">ROUND(IF($Q56="Y",VLOOKUP($P56, INDIRECT($Q$3),V$8,0)*INDIRECT($P$2),VLOOKUP($P56, INDIRECT($Q$3),V$8,0)),IF($E56="E",0,3))</f>
        <v>133548</v>
      </c>
      <c r="W56" s="186" cm="1">
        <f t="array" aca="1" ref="W56" ca="1">ROUND(IF($Q56="Y",VLOOKUP($P56, INDIRECT($Q$3),W$8,0)*INDIRECT($P$2),VLOOKUP($P56, INDIRECT($Q$3),W$8,0)),IF($E56="E",0,3))</f>
        <v>138890</v>
      </c>
      <c r="X56" s="186" cm="1">
        <f t="array" aca="1" ref="X56" ca="1">ROUND(IF($Q56="Y",VLOOKUP($P56, INDIRECT($Q$3),X$8,0)*INDIRECT($P$2),VLOOKUP($P56, INDIRECT($Q$3),X$8,0)),IF($E56="E",0,3))</f>
        <v>144447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17"/>
        <v>04295C</v>
      </c>
      <c r="AC56" s="130" t="str">
        <f t="shared" si="18"/>
        <v>Facility Manager</v>
      </c>
      <c r="AD56" s="284" t="str">
        <f t="shared" si="19"/>
        <v>63</v>
      </c>
      <c r="AE56" s="282">
        <f t="shared" ca="1" si="21"/>
        <v>59.363</v>
      </c>
      <c r="AF56" s="282">
        <f t="shared" ca="1" si="21"/>
        <v>61.736999999999995</v>
      </c>
      <c r="AG56" s="282">
        <f t="shared" ca="1" si="21"/>
        <v>64.206000000000003</v>
      </c>
      <c r="AH56" s="282">
        <f t="shared" ca="1" si="21"/>
        <v>66.775000000000006</v>
      </c>
      <c r="AI56" s="282">
        <f t="shared" ca="1" si="21"/>
        <v>69.445999999999998</v>
      </c>
      <c r="AJ56" s="282" t="str">
        <f t="shared" ca="1" si="21"/>
        <v/>
      </c>
      <c r="AK56" s="282" t="str">
        <f t="shared" ca="1" si="21"/>
        <v/>
      </c>
      <c r="AP56" s="427"/>
      <c r="AQ56" s="427"/>
      <c r="AR56" s="427"/>
      <c r="AS56" s="427"/>
      <c r="AT56" s="427"/>
      <c r="AU56" s="427"/>
      <c r="AV56" s="427"/>
      <c r="AW56" s="427" t="str">
        <f>IFERROR(AA56/'2025'!N56,"")</f>
        <v/>
      </c>
    </row>
    <row r="57" spans="1:49" s="73" customFormat="1" x14ac:dyDescent="0.3">
      <c r="A57" s="424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0"/>
        <v>23.395</v>
      </c>
      <c r="H57" s="74">
        <f t="shared" ca="1" si="20"/>
        <v>24.245999999999999</v>
      </c>
      <c r="I57" s="74">
        <f t="shared" ca="1" si="20"/>
        <v>25.123999999999999</v>
      </c>
      <c r="J57" s="74">
        <f t="shared" ca="1" si="20"/>
        <v>0</v>
      </c>
      <c r="K57" s="74">
        <f t="shared" ca="1" si="20"/>
        <v>0</v>
      </c>
      <c r="L57" s="74">
        <f t="shared" ca="1" si="20"/>
        <v>0</v>
      </c>
      <c r="M57" s="74">
        <f t="shared" ca="1" si="20"/>
        <v>0</v>
      </c>
      <c r="N57" s="72"/>
      <c r="O57" s="71"/>
      <c r="P57" s="187" t="str">
        <f t="shared" si="14"/>
        <v>02230C</v>
      </c>
      <c r="Q57" s="191" t="s">
        <v>600</v>
      </c>
      <c r="R57" s="188" t="str">
        <f t="shared" si="15"/>
        <v xml:space="preserve">Guest Services Ambassador </v>
      </c>
      <c r="S57" s="189" t="str">
        <f t="shared" si="16"/>
        <v>110</v>
      </c>
      <c r="T57" s="186" cm="1">
        <f t="array" aca="1" ref="T57" ca="1">ROUND(IF($Q57="Y",VLOOKUP($P57, INDIRECT($Q$3),T$8,0)*INDIRECT($P$2),VLOOKUP($P57, INDIRECT($Q$3),T$8,0)),IF($E57="E",0,3))</f>
        <v>23.395</v>
      </c>
      <c r="U57" s="186" cm="1">
        <f t="array" aca="1" ref="U57" ca="1">ROUND(IF($Q57="Y",VLOOKUP($P57, INDIRECT($Q$3),U$8,0)*INDIRECT($P$2),VLOOKUP($P57, INDIRECT($Q$3),U$8,0)),IF($E57="E",0,3))</f>
        <v>24.245999999999999</v>
      </c>
      <c r="V57" s="186" cm="1">
        <f t="array" aca="1" ref="V57" ca="1">ROUND(IF($Q57="Y",VLOOKUP($P57, INDIRECT($Q$3),V$8,0)*INDIRECT($P$2),VLOOKUP($P57, INDIRECT($Q$3),V$8,0)),IF($E57="E",0,3))</f>
        <v>25.123999999999999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17"/>
        <v>02230C</v>
      </c>
      <c r="AC57" s="130" t="str">
        <f t="shared" si="18"/>
        <v xml:space="preserve">Guest Services Ambassador </v>
      </c>
      <c r="AD57" s="284" t="str">
        <f t="shared" si="19"/>
        <v>110</v>
      </c>
      <c r="AE57" s="282">
        <f t="shared" ca="1" si="21"/>
        <v>23.395</v>
      </c>
      <c r="AF57" s="282">
        <f t="shared" ca="1" si="21"/>
        <v>24.245999999999999</v>
      </c>
      <c r="AG57" s="282">
        <f t="shared" ca="1" si="21"/>
        <v>25.123999999999999</v>
      </c>
      <c r="AH57" s="282" t="str">
        <f t="shared" ca="1" si="21"/>
        <v/>
      </c>
      <c r="AI57" s="282" t="str">
        <f t="shared" ca="1" si="21"/>
        <v/>
      </c>
      <c r="AJ57" s="282" t="str">
        <f t="shared" ca="1" si="21"/>
        <v/>
      </c>
      <c r="AK57" s="282" t="str">
        <f t="shared" ca="1" si="21"/>
        <v/>
      </c>
      <c r="AL57" s="129"/>
      <c r="AP57" s="427"/>
      <c r="AQ57" s="427"/>
      <c r="AR57" s="427"/>
      <c r="AS57" s="427"/>
      <c r="AT57" s="427"/>
      <c r="AU57" s="427"/>
      <c r="AV57" s="427"/>
      <c r="AW57" s="427" t="str">
        <f>IFERROR(AA57/'2025'!N57,"")</f>
        <v/>
      </c>
    </row>
    <row r="58" spans="1:49" x14ac:dyDescent="0.3">
      <c r="A58" s="424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0"/>
        <v>100411</v>
      </c>
      <c r="H58" s="74">
        <f t="shared" ca="1" si="20"/>
        <v>104433</v>
      </c>
      <c r="I58" s="74">
        <f t="shared" ca="1" si="20"/>
        <v>108616</v>
      </c>
      <c r="J58" s="74">
        <f t="shared" ca="1" si="20"/>
        <v>112962</v>
      </c>
      <c r="K58" s="74">
        <f t="shared" ca="1" si="20"/>
        <v>117487</v>
      </c>
      <c r="L58" s="74">
        <f t="shared" ca="1" si="20"/>
        <v>0</v>
      </c>
      <c r="M58" s="74">
        <f t="shared" ca="1" si="20"/>
        <v>0</v>
      </c>
      <c r="N58" s="72"/>
      <c r="P58" s="187" t="str">
        <f t="shared" si="14"/>
        <v>52946C</v>
      </c>
      <c r="Q58" s="191" t="s">
        <v>600</v>
      </c>
      <c r="R58" s="188" t="str">
        <f t="shared" si="15"/>
        <v>Health Program Coordinator</v>
      </c>
      <c r="S58" s="189" t="str">
        <f t="shared" si="16"/>
        <v>065</v>
      </c>
      <c r="T58" s="186" cm="1">
        <f t="array" aca="1" ref="T58" ca="1">ROUND(IF($Q58="Y",VLOOKUP($P58, INDIRECT($Q$3),T$8,0)*INDIRECT($P$2),VLOOKUP($P58, INDIRECT($Q$3),T$8,0)),IF($E58="E",0,3))</f>
        <v>100411</v>
      </c>
      <c r="U58" s="186" cm="1">
        <f t="array" aca="1" ref="U58" ca="1">ROUND(IF($Q58="Y",VLOOKUP($P58, INDIRECT($Q$3),U$8,0)*INDIRECT($P$2),VLOOKUP($P58, INDIRECT($Q$3),U$8,0)),IF($E58="E",0,3))</f>
        <v>104433</v>
      </c>
      <c r="V58" s="186" cm="1">
        <f t="array" aca="1" ref="V58" ca="1">ROUND(IF($Q58="Y",VLOOKUP($P58, INDIRECT($Q$3),V$8,0)*INDIRECT($P$2),VLOOKUP($P58, INDIRECT($Q$3),V$8,0)),IF($E58="E",0,3))</f>
        <v>108616</v>
      </c>
      <c r="W58" s="186" cm="1">
        <f t="array" aca="1" ref="W58" ca="1">ROUND(IF($Q58="Y",VLOOKUP($P58, INDIRECT($Q$3),W$8,0)*INDIRECT($P$2),VLOOKUP($P58, INDIRECT($Q$3),W$8,0)),IF($E58="E",0,3))</f>
        <v>112962</v>
      </c>
      <c r="X58" s="186" cm="1">
        <f t="array" aca="1" ref="X58" ca="1">ROUND(IF($Q58="Y",VLOOKUP($P58, INDIRECT($Q$3),X$8,0)*INDIRECT($P$2),VLOOKUP($P58, INDIRECT($Q$3),X$8,0)),IF($E58="E",0,3))</f>
        <v>117487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17"/>
        <v>52946C</v>
      </c>
      <c r="AC58" s="130" t="str">
        <f t="shared" si="18"/>
        <v>Health Program Coordinator</v>
      </c>
      <c r="AD58" s="284" t="str">
        <f t="shared" si="19"/>
        <v>065</v>
      </c>
      <c r="AE58" s="282">
        <f t="shared" ca="1" si="21"/>
        <v>48.274999999999999</v>
      </c>
      <c r="AF58" s="282">
        <f t="shared" ca="1" si="21"/>
        <v>50.208999999999996</v>
      </c>
      <c r="AG58" s="282">
        <f t="shared" ca="1" si="21"/>
        <v>52.22</v>
      </c>
      <c r="AH58" s="282">
        <f t="shared" ca="1" si="21"/>
        <v>54.308999999999997</v>
      </c>
      <c r="AI58" s="282">
        <f t="shared" ca="1" si="21"/>
        <v>56.484999999999999</v>
      </c>
      <c r="AJ58" s="282" t="str">
        <f t="shared" ca="1" si="21"/>
        <v/>
      </c>
      <c r="AK58" s="282" t="str">
        <f t="shared" ca="1" si="21"/>
        <v/>
      </c>
      <c r="AP58" s="427"/>
      <c r="AQ58" s="427"/>
      <c r="AR58" s="427"/>
      <c r="AS58" s="427"/>
      <c r="AT58" s="427"/>
      <c r="AU58" s="427"/>
      <c r="AV58" s="427"/>
      <c r="AW58" s="427" t="str">
        <f>IFERROR(AA58/'2025'!N58,"")</f>
        <v/>
      </c>
    </row>
    <row r="59" spans="1:49" x14ac:dyDescent="0.3">
      <c r="A59" s="424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0"/>
        <v>92141</v>
      </c>
      <c r="H59" s="74">
        <f t="shared" ca="1" si="20"/>
        <v>96727</v>
      </c>
      <c r="I59" s="74">
        <f t="shared" ca="1" si="20"/>
        <v>101577</v>
      </c>
      <c r="J59" s="74">
        <f t="shared" ca="1" si="20"/>
        <v>108144</v>
      </c>
      <c r="K59" s="74">
        <f t="shared" ca="1" si="20"/>
        <v>111170</v>
      </c>
      <c r="L59" s="74">
        <f t="shared" ca="1" si="20"/>
        <v>114287</v>
      </c>
      <c r="M59" s="74">
        <f t="shared" ca="1" si="20"/>
        <v>117544</v>
      </c>
      <c r="N59" s="72"/>
      <c r="P59" s="187" t="str">
        <f t="shared" si="14"/>
        <v>05403C</v>
      </c>
      <c r="Q59" s="191" t="s">
        <v>600</v>
      </c>
      <c r="R59" s="188" t="str">
        <f t="shared" si="15"/>
        <v xml:space="preserve">Health Program Manager </v>
      </c>
      <c r="S59" s="189" t="str">
        <f t="shared" si="16"/>
        <v>34M</v>
      </c>
      <c r="T59" s="186" cm="1">
        <f t="array" aca="1" ref="T59" ca="1">ROUND(IF($Q59="Y",VLOOKUP($P59, INDIRECT($Q$3),T$8,0)*INDIRECT($P$2),VLOOKUP($P59, INDIRECT($Q$3),T$8,0)),IF($E59="E",0,3))</f>
        <v>92141</v>
      </c>
      <c r="U59" s="186" cm="1">
        <f t="array" aca="1" ref="U59" ca="1">ROUND(IF($Q59="Y",VLOOKUP($P59, INDIRECT($Q$3),U$8,0)*INDIRECT($P$2),VLOOKUP($P59, INDIRECT($Q$3),U$8,0)),IF($E59="E",0,3))</f>
        <v>96727</v>
      </c>
      <c r="V59" s="186" cm="1">
        <f t="array" aca="1" ref="V59" ca="1">ROUND(IF($Q59="Y",VLOOKUP($P59, INDIRECT($Q$3),V$8,0)*INDIRECT($P$2),VLOOKUP($P59, INDIRECT($Q$3),V$8,0)),IF($E59="E",0,3))</f>
        <v>101577</v>
      </c>
      <c r="W59" s="186" cm="1">
        <f t="array" aca="1" ref="W59" ca="1">ROUND(IF($Q59="Y",VLOOKUP($P59, INDIRECT($Q$3),W$8,0)*INDIRECT($P$2),VLOOKUP($P59, INDIRECT($Q$3),W$8,0)),IF($E59="E",0,3))</f>
        <v>108144</v>
      </c>
      <c r="X59" s="186" cm="1">
        <f t="array" aca="1" ref="X59" ca="1">ROUND(IF($Q59="Y",VLOOKUP($P59, INDIRECT($Q$3),X$8,0)*INDIRECT($P$2),VLOOKUP($P59, INDIRECT($Q$3),X$8,0)),IF($E59="E",0,3))</f>
        <v>111170</v>
      </c>
      <c r="Y59" s="186" cm="1">
        <f t="array" aca="1" ref="Y59" ca="1">ROUND(IF($Q59="Y",VLOOKUP($P59, INDIRECT($Q$3),Y$8,0)*INDIRECT($P$2),VLOOKUP($P59, INDIRECT($Q$3),Y$8,0)),IF($E59="E",0,3))</f>
        <v>114287</v>
      </c>
      <c r="Z59" s="186" cm="1">
        <f t="array" aca="1" ref="Z59" ca="1">ROUND(IF($Q59="Y",VLOOKUP($P59, INDIRECT($Q$3),Z$8,0)*INDIRECT($P$2),VLOOKUP($P59, INDIRECT($Q$3),Z$8,0)),IF($E59="E",0,3))</f>
        <v>117544</v>
      </c>
      <c r="AA59" s="186"/>
      <c r="AB59" s="282" t="str">
        <f t="shared" si="17"/>
        <v>05403C</v>
      </c>
      <c r="AC59" s="130" t="str">
        <f t="shared" si="18"/>
        <v xml:space="preserve">Health Program Manager </v>
      </c>
      <c r="AD59" s="284" t="str">
        <f t="shared" si="19"/>
        <v>34M</v>
      </c>
      <c r="AE59" s="282">
        <f t="shared" ca="1" si="21"/>
        <v>44.298999999999999</v>
      </c>
      <c r="AF59" s="282">
        <f t="shared" ca="1" si="21"/>
        <v>46.503999999999998</v>
      </c>
      <c r="AG59" s="282">
        <f t="shared" ca="1" si="21"/>
        <v>48.835999999999999</v>
      </c>
      <c r="AH59" s="282">
        <f t="shared" ca="1" si="21"/>
        <v>51.992999999999995</v>
      </c>
      <c r="AI59" s="282">
        <f t="shared" ca="1" si="21"/>
        <v>53.448</v>
      </c>
      <c r="AJ59" s="282">
        <f t="shared" ca="1" si="21"/>
        <v>54.945999999999998</v>
      </c>
      <c r="AK59" s="282">
        <f t="shared" ca="1" si="21"/>
        <v>56.512</v>
      </c>
      <c r="AP59" s="427"/>
      <c r="AQ59" s="427"/>
      <c r="AR59" s="427"/>
      <c r="AS59" s="427"/>
      <c r="AT59" s="427"/>
      <c r="AU59" s="427"/>
      <c r="AV59" s="427"/>
      <c r="AW59" s="427" t="str">
        <f>IFERROR(AA59/'2025'!N59,"")</f>
        <v/>
      </c>
    </row>
    <row r="60" spans="1:49" x14ac:dyDescent="0.3">
      <c r="A60" s="424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0"/>
        <v>38.606000000000002</v>
      </c>
      <c r="H60" s="74">
        <f t="shared" ca="1" si="20"/>
        <v>40.637999999999998</v>
      </c>
      <c r="I60" s="74">
        <f t="shared" ca="1" si="20"/>
        <v>41.776000000000003</v>
      </c>
      <c r="J60" s="74">
        <f t="shared" ca="1" si="20"/>
        <v>42.945</v>
      </c>
      <c r="K60" s="74">
        <f t="shared" ca="1" si="20"/>
        <v>44.662999999999997</v>
      </c>
      <c r="L60" s="74">
        <f t="shared" ca="1" si="20"/>
        <v>0</v>
      </c>
      <c r="M60" s="74">
        <f t="shared" ca="1" si="20"/>
        <v>0</v>
      </c>
      <c r="N60" s="72"/>
      <c r="P60" s="187" t="str">
        <f t="shared" si="14"/>
        <v>53029C</v>
      </c>
      <c r="Q60" s="191" t="s">
        <v>600</v>
      </c>
      <c r="R60" s="188" t="str">
        <f t="shared" si="15"/>
        <v>HR Administrative Specialist</v>
      </c>
      <c r="S60" s="189" t="str">
        <f t="shared" si="16"/>
        <v>108</v>
      </c>
      <c r="T60" s="186" cm="1">
        <f t="array" aca="1" ref="T60" ca="1">ROUND(IF($Q60="Y",VLOOKUP($P60, INDIRECT($Q$3),T$8,0)*INDIRECT($P$2),VLOOKUP($P60, INDIRECT($Q$3),T$8,0)),IF($E60="E",0,3))</f>
        <v>38.606000000000002</v>
      </c>
      <c r="U60" s="186" cm="1">
        <f t="array" aca="1" ref="U60" ca="1">ROUND(IF($Q60="Y",VLOOKUP($P60, INDIRECT($Q$3),U$8,0)*INDIRECT($P$2),VLOOKUP($P60, INDIRECT($Q$3),U$8,0)),IF($E60="E",0,3))</f>
        <v>40.637999999999998</v>
      </c>
      <c r="V60" s="186" cm="1">
        <f t="array" aca="1" ref="V60" ca="1">ROUND(IF($Q60="Y",VLOOKUP($P60, INDIRECT($Q$3),V$8,0)*INDIRECT($P$2),VLOOKUP($P60, INDIRECT($Q$3),V$8,0)),IF($E60="E",0,3))</f>
        <v>41.776000000000003</v>
      </c>
      <c r="W60" s="186" cm="1">
        <f t="array" aca="1" ref="W60" ca="1">ROUND(IF($Q60="Y",VLOOKUP($P60, INDIRECT($Q$3),W$8,0)*INDIRECT($P$2),VLOOKUP($P60, INDIRECT($Q$3),W$8,0)),IF($E60="E",0,3))</f>
        <v>42.945</v>
      </c>
      <c r="X60" s="186" cm="1">
        <f t="array" aca="1" ref="X60" ca="1">ROUND(IF($Q60="Y",VLOOKUP($P60, INDIRECT($Q$3),X$8,0)*INDIRECT($P$2),VLOOKUP($P60, INDIRECT($Q$3),X$8,0)),IF($E60="E",0,3))</f>
        <v>44.662999999999997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17"/>
        <v>53029C</v>
      </c>
      <c r="AC60" s="130" t="str">
        <f t="shared" si="18"/>
        <v>HR Administrative Specialist</v>
      </c>
      <c r="AD60" s="284" t="str">
        <f t="shared" si="19"/>
        <v>108</v>
      </c>
      <c r="AE60" s="282">
        <f t="shared" ca="1" si="21"/>
        <v>38.606000000000002</v>
      </c>
      <c r="AF60" s="282">
        <f t="shared" ca="1" si="21"/>
        <v>40.637999999999998</v>
      </c>
      <c r="AG60" s="282">
        <f t="shared" ca="1" si="21"/>
        <v>41.776000000000003</v>
      </c>
      <c r="AH60" s="282">
        <f t="shared" ca="1" si="21"/>
        <v>42.945</v>
      </c>
      <c r="AI60" s="282">
        <f t="shared" ca="1" si="21"/>
        <v>44.662999999999997</v>
      </c>
      <c r="AJ60" s="282" t="str">
        <f t="shared" ca="1" si="21"/>
        <v/>
      </c>
      <c r="AK60" s="282" t="str">
        <f t="shared" ca="1" si="21"/>
        <v/>
      </c>
      <c r="AP60" s="427"/>
      <c r="AQ60" s="427"/>
      <c r="AR60" s="427"/>
      <c r="AS60" s="427"/>
      <c r="AT60" s="427"/>
      <c r="AU60" s="427"/>
      <c r="AV60" s="427"/>
      <c r="AW60" s="427" t="str">
        <f>IFERROR(AA60/'2025'!N60,"")</f>
        <v/>
      </c>
    </row>
    <row r="61" spans="1:49" x14ac:dyDescent="0.3">
      <c r="A61" s="424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0"/>
        <v>38.052999999999997</v>
      </c>
      <c r="H61" s="74">
        <f t="shared" ca="1" si="20"/>
        <v>39.576999999999998</v>
      </c>
      <c r="I61" s="74">
        <f t="shared" ca="1" si="20"/>
        <v>41.16</v>
      </c>
      <c r="J61" s="74">
        <f t="shared" ca="1" si="20"/>
        <v>42.81</v>
      </c>
      <c r="K61" s="74">
        <f t="shared" ca="1" si="20"/>
        <v>44.521999999999998</v>
      </c>
      <c r="L61" s="74">
        <f t="shared" ca="1" si="20"/>
        <v>0</v>
      </c>
      <c r="M61" s="74">
        <f t="shared" ca="1" si="20"/>
        <v>0</v>
      </c>
      <c r="N61" s="72"/>
      <c r="P61" s="187" t="str">
        <f t="shared" si="14"/>
        <v>05416C</v>
      </c>
      <c r="Q61" s="191" t="s">
        <v>600</v>
      </c>
      <c r="R61" s="188" t="str">
        <f t="shared" si="15"/>
        <v>HR Associate Representative</v>
      </c>
      <c r="S61" s="189" t="str">
        <f t="shared" si="16"/>
        <v>059</v>
      </c>
      <c r="T61" s="186" cm="1">
        <f t="array" aca="1" ref="T61" ca="1">ROUND(IF($Q61="Y",VLOOKUP($P61, INDIRECT($Q$3),T$8,0)*INDIRECT($P$2),VLOOKUP($P61, INDIRECT($Q$3),T$8,0)),IF($E61="E",0,3))</f>
        <v>38.052999999999997</v>
      </c>
      <c r="U61" s="186" cm="1">
        <f t="array" aca="1" ref="U61" ca="1">ROUND(IF($Q61="Y",VLOOKUP($P61, INDIRECT($Q$3),U$8,0)*INDIRECT($P$2),VLOOKUP($P61, INDIRECT($Q$3),U$8,0)),IF($E61="E",0,3))</f>
        <v>39.576999999999998</v>
      </c>
      <c r="V61" s="186" cm="1">
        <f t="array" aca="1" ref="V61" ca="1">ROUND(IF($Q61="Y",VLOOKUP($P61, INDIRECT($Q$3),V$8,0)*INDIRECT($P$2),VLOOKUP($P61, INDIRECT($Q$3),V$8,0)),IF($E61="E",0,3))</f>
        <v>41.16</v>
      </c>
      <c r="W61" s="186" cm="1">
        <f t="array" aca="1" ref="W61" ca="1">ROUND(IF($Q61="Y",VLOOKUP($P61, INDIRECT($Q$3),W$8,0)*INDIRECT($P$2),VLOOKUP($P61, INDIRECT($Q$3),W$8,0)),IF($E61="E",0,3))</f>
        <v>42.81</v>
      </c>
      <c r="X61" s="186" cm="1">
        <f t="array" aca="1" ref="X61" ca="1">ROUND(IF($Q61="Y",VLOOKUP($P61, INDIRECT($Q$3),X$8,0)*INDIRECT($P$2),VLOOKUP($P61, INDIRECT($Q$3),X$8,0)),IF($E61="E",0,3))</f>
        <v>44.521999999999998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17"/>
        <v>05416C</v>
      </c>
      <c r="AC61" s="130" t="str">
        <f t="shared" si="18"/>
        <v>HR Associate Representative</v>
      </c>
      <c r="AD61" s="284" t="str">
        <f t="shared" si="19"/>
        <v>059</v>
      </c>
      <c r="AE61" s="282">
        <f t="shared" ca="1" si="21"/>
        <v>38.052999999999997</v>
      </c>
      <c r="AF61" s="282">
        <f t="shared" ca="1" si="21"/>
        <v>39.576999999999998</v>
      </c>
      <c r="AG61" s="282">
        <f t="shared" ca="1" si="21"/>
        <v>41.16</v>
      </c>
      <c r="AH61" s="282">
        <f t="shared" ca="1" si="21"/>
        <v>42.81</v>
      </c>
      <c r="AI61" s="282">
        <f t="shared" ca="1" si="21"/>
        <v>44.521999999999998</v>
      </c>
      <c r="AJ61" s="282" t="str">
        <f t="shared" ca="1" si="21"/>
        <v/>
      </c>
      <c r="AK61" s="282" t="str">
        <f t="shared" ca="1" si="21"/>
        <v/>
      </c>
      <c r="AP61" s="427"/>
      <c r="AQ61" s="427"/>
      <c r="AR61" s="427"/>
      <c r="AS61" s="427"/>
      <c r="AT61" s="427"/>
      <c r="AU61" s="427"/>
      <c r="AV61" s="427"/>
      <c r="AW61" s="427" t="str">
        <f>IFERROR(AA61/'2025'!N61,"")</f>
        <v/>
      </c>
    </row>
    <row r="62" spans="1:49" x14ac:dyDescent="0.3">
      <c r="A62" s="424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0"/>
        <v>25.266999999999999</v>
      </c>
      <c r="H62" s="74">
        <f t="shared" ca="1" si="20"/>
        <v>26.184999999999999</v>
      </c>
      <c r="I62" s="74">
        <f t="shared" ca="1" si="20"/>
        <v>27.135999999999999</v>
      </c>
      <c r="J62" s="74">
        <f t="shared" ca="1" si="20"/>
        <v>0</v>
      </c>
      <c r="K62" s="74">
        <f t="shared" ca="1" si="20"/>
        <v>0</v>
      </c>
      <c r="L62" s="74">
        <f t="shared" ca="1" si="20"/>
        <v>0</v>
      </c>
      <c r="M62" s="74">
        <f t="shared" ca="1" si="20"/>
        <v>0</v>
      </c>
      <c r="N62" s="72"/>
      <c r="P62" s="187" t="str">
        <f t="shared" si="14"/>
        <v>52908C</v>
      </c>
      <c r="Q62" s="191" t="s">
        <v>600</v>
      </c>
      <c r="R62" s="188" t="str">
        <f t="shared" si="15"/>
        <v>HR Associate Trainee</v>
      </c>
      <c r="S62" s="189" t="str">
        <f t="shared" si="16"/>
        <v>134</v>
      </c>
      <c r="T62" s="186" cm="1">
        <f t="array" aca="1" ref="T62" ca="1">ROUND(IF($Q62="Y",VLOOKUP($P62, INDIRECT($Q$3),T$8,0)*INDIRECT($P$2),VLOOKUP($P62, INDIRECT($Q$3),T$8,0)),IF($E62="E",0,3))</f>
        <v>25.266999999999999</v>
      </c>
      <c r="U62" s="186" cm="1">
        <f t="array" aca="1" ref="U62" ca="1">ROUND(IF($Q62="Y",VLOOKUP($P62, INDIRECT($Q$3),U$8,0)*INDIRECT($P$2),VLOOKUP($P62, INDIRECT($Q$3),U$8,0)),IF($E62="E",0,3))</f>
        <v>26.184999999999999</v>
      </c>
      <c r="V62" s="186" cm="1">
        <f t="array" aca="1" ref="V62" ca="1">ROUND(IF($Q62="Y",VLOOKUP($P62, INDIRECT($Q$3),V$8,0)*INDIRECT($P$2),VLOOKUP($P62, INDIRECT($Q$3),V$8,0)),IF($E62="E",0,3))</f>
        <v>27.135999999999999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17"/>
        <v>52908C</v>
      </c>
      <c r="AC62" s="130" t="str">
        <f t="shared" si="18"/>
        <v>HR Associate Trainee</v>
      </c>
      <c r="AD62" s="284" t="str">
        <f t="shared" si="19"/>
        <v>134</v>
      </c>
      <c r="AE62" s="282">
        <f t="shared" ca="1" si="21"/>
        <v>25.266999999999999</v>
      </c>
      <c r="AF62" s="282">
        <f t="shared" ca="1" si="21"/>
        <v>26.184999999999999</v>
      </c>
      <c r="AG62" s="282">
        <f t="shared" ca="1" si="21"/>
        <v>27.135999999999999</v>
      </c>
      <c r="AH62" s="282" t="str">
        <f t="shared" ca="1" si="21"/>
        <v/>
      </c>
      <c r="AI62" s="282" t="str">
        <f t="shared" ca="1" si="21"/>
        <v/>
      </c>
      <c r="AJ62" s="282" t="str">
        <f t="shared" ca="1" si="21"/>
        <v/>
      </c>
      <c r="AK62" s="282" t="str">
        <f t="shared" ca="1" si="21"/>
        <v/>
      </c>
      <c r="AP62" s="427"/>
      <c r="AQ62" s="427"/>
      <c r="AR62" s="427"/>
      <c r="AS62" s="427"/>
      <c r="AT62" s="427"/>
      <c r="AU62" s="427"/>
      <c r="AV62" s="427"/>
      <c r="AW62" s="427" t="str">
        <f>IFERROR(AA62/'2025'!N62,"")</f>
        <v/>
      </c>
    </row>
    <row r="63" spans="1:49" x14ac:dyDescent="0.3">
      <c r="A63" s="424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0"/>
        <v>118493</v>
      </c>
      <c r="H63" s="74">
        <f t="shared" ca="1" si="20"/>
        <v>123230</v>
      </c>
      <c r="I63" s="74">
        <f t="shared" ca="1" si="20"/>
        <v>128162</v>
      </c>
      <c r="J63" s="74">
        <f t="shared" ca="1" si="20"/>
        <v>133287</v>
      </c>
      <c r="K63" s="74">
        <f t="shared" ca="1" si="20"/>
        <v>138620</v>
      </c>
      <c r="L63" s="74">
        <f t="shared" ca="1" si="20"/>
        <v>0</v>
      </c>
      <c r="M63" s="74">
        <f t="shared" ca="1" si="20"/>
        <v>0</v>
      </c>
      <c r="N63" s="72"/>
      <c r="P63" s="187" t="str">
        <f t="shared" si="14"/>
        <v>52969C</v>
      </c>
      <c r="Q63" s="191" t="s">
        <v>600</v>
      </c>
      <c r="R63" s="188" t="str">
        <f t="shared" si="15"/>
        <v>HR Benefits Manager</v>
      </c>
      <c r="S63" s="189" t="str">
        <f t="shared" si="16"/>
        <v>133</v>
      </c>
      <c r="T63" s="186" cm="1">
        <f t="array" aca="1" ref="T63" ca="1">ROUND(IF($Q63="Y",VLOOKUP($P63, INDIRECT($Q$3),T$8,0)*INDIRECT($P$2),VLOOKUP($P63, INDIRECT($Q$3),T$8,0)),IF($E63="E",0,3))</f>
        <v>118493</v>
      </c>
      <c r="U63" s="186" cm="1">
        <f t="array" aca="1" ref="U63" ca="1">ROUND(IF($Q63="Y",VLOOKUP($P63, INDIRECT($Q$3),U$8,0)*INDIRECT($P$2),VLOOKUP($P63, INDIRECT($Q$3),U$8,0)),IF($E63="E",0,3))</f>
        <v>123230</v>
      </c>
      <c r="V63" s="186" cm="1">
        <f t="array" aca="1" ref="V63" ca="1">ROUND(IF($Q63="Y",VLOOKUP($P63, INDIRECT($Q$3),V$8,0)*INDIRECT($P$2),VLOOKUP($P63, INDIRECT($Q$3),V$8,0)),IF($E63="E",0,3))</f>
        <v>128162</v>
      </c>
      <c r="W63" s="186" cm="1">
        <f t="array" aca="1" ref="W63" ca="1">ROUND(IF($Q63="Y",VLOOKUP($P63, INDIRECT($Q$3),W$8,0)*INDIRECT($P$2),VLOOKUP($P63, INDIRECT($Q$3),W$8,0)),IF($E63="E",0,3))</f>
        <v>133287</v>
      </c>
      <c r="X63" s="186" cm="1">
        <f t="array" aca="1" ref="X63" ca="1">ROUND(IF($Q63="Y",VLOOKUP($P63, INDIRECT($Q$3),X$8,0)*INDIRECT($P$2),VLOOKUP($P63, INDIRECT($Q$3),X$8,0)),IF($E63="E",0,3))</f>
        <v>138620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17"/>
        <v>52969C</v>
      </c>
      <c r="AC63" s="130" t="str">
        <f t="shared" si="18"/>
        <v>HR Benefits Manager</v>
      </c>
      <c r="AD63" s="284" t="str">
        <f t="shared" si="19"/>
        <v>133</v>
      </c>
      <c r="AE63" s="282">
        <f t="shared" ca="1" si="21"/>
        <v>56.967999999999996</v>
      </c>
      <c r="AF63" s="282">
        <f t="shared" ca="1" si="21"/>
        <v>59.245999999999995</v>
      </c>
      <c r="AG63" s="282">
        <f t="shared" ca="1" si="21"/>
        <v>61.616999999999997</v>
      </c>
      <c r="AH63" s="282">
        <f t="shared" ca="1" si="21"/>
        <v>64.081000000000003</v>
      </c>
      <c r="AI63" s="282">
        <f t="shared" ca="1" si="21"/>
        <v>66.64500000000001</v>
      </c>
      <c r="AJ63" s="282" t="str">
        <f t="shared" ca="1" si="21"/>
        <v/>
      </c>
      <c r="AK63" s="282" t="str">
        <f t="shared" ca="1" si="21"/>
        <v/>
      </c>
      <c r="AP63" s="427"/>
      <c r="AQ63" s="427"/>
      <c r="AR63" s="427"/>
      <c r="AS63" s="427"/>
      <c r="AT63" s="427"/>
      <c r="AU63" s="427"/>
      <c r="AV63" s="427"/>
      <c r="AW63" s="427" t="str">
        <f>IFERROR(AA63/'2025'!N63,"")</f>
        <v/>
      </c>
    </row>
    <row r="64" spans="1:49" x14ac:dyDescent="0.3">
      <c r="A64" s="424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0"/>
        <v>38.606000000000002</v>
      </c>
      <c r="H64" s="74">
        <f t="shared" ca="1" si="20"/>
        <v>40.637999999999998</v>
      </c>
      <c r="I64" s="74">
        <f t="shared" ca="1" si="20"/>
        <v>41.776000000000003</v>
      </c>
      <c r="J64" s="74">
        <f t="shared" ca="1" si="20"/>
        <v>42.945</v>
      </c>
      <c r="K64" s="74">
        <f t="shared" ca="1" si="20"/>
        <v>44.662999999999997</v>
      </c>
      <c r="L64" s="74">
        <f t="shared" ca="1" si="20"/>
        <v>0</v>
      </c>
      <c r="M64" s="74">
        <f t="shared" ca="1" si="20"/>
        <v>0</v>
      </c>
      <c r="N64" s="72"/>
      <c r="P64" s="187" t="str">
        <f t="shared" si="14"/>
        <v>52952C</v>
      </c>
      <c r="Q64" s="191" t="s">
        <v>600</v>
      </c>
      <c r="R64" s="188" t="str">
        <f t="shared" si="15"/>
        <v>HR Benefits Specialist</v>
      </c>
      <c r="S64" s="189" t="str">
        <f t="shared" si="16"/>
        <v>108</v>
      </c>
      <c r="T64" s="186" cm="1">
        <f t="array" aca="1" ref="T64" ca="1">ROUND(IF($Q64="Y",VLOOKUP($P64, INDIRECT($Q$3),T$8,0)*INDIRECT($P$2),VLOOKUP($P64, INDIRECT($Q$3),T$8,0)),IF($E64="E",0,3))</f>
        <v>38.606000000000002</v>
      </c>
      <c r="U64" s="186" cm="1">
        <f t="array" aca="1" ref="U64" ca="1">ROUND(IF($Q64="Y",VLOOKUP($P64, INDIRECT($Q$3),U$8,0)*INDIRECT($P$2),VLOOKUP($P64, INDIRECT($Q$3),U$8,0)),IF($E64="E",0,3))</f>
        <v>40.637999999999998</v>
      </c>
      <c r="V64" s="186" cm="1">
        <f t="array" aca="1" ref="V64" ca="1">ROUND(IF($Q64="Y",VLOOKUP($P64, INDIRECT($Q$3),V$8,0)*INDIRECT($P$2),VLOOKUP($P64, INDIRECT($Q$3),V$8,0)),IF($E64="E",0,3))</f>
        <v>41.776000000000003</v>
      </c>
      <c r="W64" s="186" cm="1">
        <f t="array" aca="1" ref="W64" ca="1">ROUND(IF($Q64="Y",VLOOKUP($P64, INDIRECT($Q$3),W$8,0)*INDIRECT($P$2),VLOOKUP($P64, INDIRECT($Q$3),W$8,0)),IF($E64="E",0,3))</f>
        <v>42.945</v>
      </c>
      <c r="X64" s="186" cm="1">
        <f t="array" aca="1" ref="X64" ca="1">ROUND(IF($Q64="Y",VLOOKUP($P64, INDIRECT($Q$3),X$8,0)*INDIRECT($P$2),VLOOKUP($P64, INDIRECT($Q$3),X$8,0)),IF($E64="E",0,3))</f>
        <v>44.662999999999997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17"/>
        <v>52952C</v>
      </c>
      <c r="AC64" s="130" t="str">
        <f t="shared" si="18"/>
        <v>HR Benefits Specialist</v>
      </c>
      <c r="AD64" s="284" t="str">
        <f t="shared" si="19"/>
        <v>108</v>
      </c>
      <c r="AE64" s="282">
        <f t="shared" ca="1" si="21"/>
        <v>38.606000000000002</v>
      </c>
      <c r="AF64" s="282">
        <f t="shared" ca="1" si="21"/>
        <v>40.637999999999998</v>
      </c>
      <c r="AG64" s="282">
        <f t="shared" ca="1" si="21"/>
        <v>41.776000000000003</v>
      </c>
      <c r="AH64" s="282">
        <f t="shared" ca="1" si="21"/>
        <v>42.945</v>
      </c>
      <c r="AI64" s="282">
        <f t="shared" ca="1" si="21"/>
        <v>44.662999999999997</v>
      </c>
      <c r="AJ64" s="282" t="str">
        <f t="shared" ca="1" si="21"/>
        <v/>
      </c>
      <c r="AK64" s="282" t="str">
        <f t="shared" ca="1" si="21"/>
        <v/>
      </c>
      <c r="AP64" s="427"/>
      <c r="AQ64" s="427"/>
      <c r="AR64" s="427"/>
      <c r="AS64" s="427"/>
      <c r="AT64" s="427"/>
      <c r="AU64" s="427"/>
      <c r="AV64" s="427"/>
      <c r="AW64" s="427" t="str">
        <f>IFERROR(AA64/'2025'!N64,"")</f>
        <v/>
      </c>
    </row>
    <row r="65" spans="1:49" x14ac:dyDescent="0.3">
      <c r="A65" s="424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0"/>
        <v>110441</v>
      </c>
      <c r="H65" s="74">
        <f t="shared" ca="1" si="20"/>
        <v>113536</v>
      </c>
      <c r="I65" s="74">
        <f t="shared" ca="1" si="20"/>
        <v>116713</v>
      </c>
      <c r="J65" s="74">
        <f t="shared" ca="1" si="20"/>
        <v>119981</v>
      </c>
      <c r="K65" s="74">
        <f t="shared" ca="1" si="20"/>
        <v>123339</v>
      </c>
      <c r="L65" s="74">
        <f t="shared" ca="1" si="20"/>
        <v>126798</v>
      </c>
      <c r="M65" s="74">
        <f t="shared" ca="1" si="20"/>
        <v>130407</v>
      </c>
      <c r="N65" s="72"/>
      <c r="P65" s="187" t="str">
        <f t="shared" si="14"/>
        <v>05420C</v>
      </c>
      <c r="Q65" s="191" t="s">
        <v>600</v>
      </c>
      <c r="R65" s="188" t="str">
        <f t="shared" si="15"/>
        <v>HR Business Partner</v>
      </c>
      <c r="S65" s="189" t="str">
        <f t="shared" si="16"/>
        <v>135</v>
      </c>
      <c r="T65" s="186" cm="1">
        <f t="array" aca="1" ref="T65" ca="1">ROUND(IF($Q65="Y",VLOOKUP($P65, INDIRECT($Q$3),T$8,0)*INDIRECT($P$2),VLOOKUP($P65, INDIRECT($Q$3),T$8,0)),IF($E65="E",0,3))</f>
        <v>110441</v>
      </c>
      <c r="U65" s="186" cm="1">
        <f t="array" aca="1" ref="U65" ca="1">ROUND(IF($Q65="Y",VLOOKUP($P65, INDIRECT($Q$3),U$8,0)*INDIRECT($P$2),VLOOKUP($P65, INDIRECT($Q$3),U$8,0)),IF($E65="E",0,3))</f>
        <v>113536</v>
      </c>
      <c r="V65" s="186" cm="1">
        <f t="array" aca="1" ref="V65" ca="1">ROUND(IF($Q65="Y",VLOOKUP($P65, INDIRECT($Q$3),V$8,0)*INDIRECT($P$2),VLOOKUP($P65, INDIRECT($Q$3),V$8,0)),IF($E65="E",0,3))</f>
        <v>116713</v>
      </c>
      <c r="W65" s="186" cm="1">
        <f t="array" aca="1" ref="W65" ca="1">ROUND(IF($Q65="Y",VLOOKUP($P65, INDIRECT($Q$3),W$8,0)*INDIRECT($P$2),VLOOKUP($P65, INDIRECT($Q$3),W$8,0)),IF($E65="E",0,3))</f>
        <v>119981</v>
      </c>
      <c r="X65" s="186" cm="1">
        <f t="array" aca="1" ref="X65" ca="1">ROUND(IF($Q65="Y",VLOOKUP($P65, INDIRECT($Q$3),X$8,0)*INDIRECT($P$2),VLOOKUP($P65, INDIRECT($Q$3),X$8,0)),IF($E65="E",0,3))</f>
        <v>123339</v>
      </c>
      <c r="Y65" s="186" cm="1">
        <f t="array" aca="1" ref="Y65" ca="1">ROUND(IF($Q65="Y",VLOOKUP($P65, INDIRECT($Q$3),Y$8,0)*INDIRECT($P$2),VLOOKUP($P65, INDIRECT($Q$3),Y$8,0)),IF($E65="E",0,3))</f>
        <v>126798</v>
      </c>
      <c r="Z65" s="186" cm="1">
        <f t="array" aca="1" ref="Z65" ca="1">ROUND(IF($Q65="Y",VLOOKUP($P65, INDIRECT($Q$3),Z$8,0)*INDIRECT($P$2),VLOOKUP($P65, INDIRECT($Q$3),Z$8,0)),IF($E65="E",0,3))</f>
        <v>130407</v>
      </c>
      <c r="AA65" s="186"/>
      <c r="AB65" s="282" t="str">
        <f t="shared" si="17"/>
        <v>05420C</v>
      </c>
      <c r="AC65" s="130" t="str">
        <f t="shared" si="18"/>
        <v>HR Business Partner</v>
      </c>
      <c r="AD65" s="284" t="str">
        <f t="shared" si="19"/>
        <v>135</v>
      </c>
      <c r="AE65" s="282">
        <f t="shared" ca="1" si="21"/>
        <v>53.096999999999994</v>
      </c>
      <c r="AF65" s="282">
        <f t="shared" ca="1" si="21"/>
        <v>54.585000000000001</v>
      </c>
      <c r="AG65" s="282">
        <f t="shared" ca="1" si="21"/>
        <v>56.113</v>
      </c>
      <c r="AH65" s="282">
        <f t="shared" ca="1" si="21"/>
        <v>57.683999999999997</v>
      </c>
      <c r="AI65" s="282">
        <f t="shared" ca="1" si="21"/>
        <v>59.297999999999995</v>
      </c>
      <c r="AJ65" s="282">
        <f t="shared" ca="1" si="21"/>
        <v>60.960999999999999</v>
      </c>
      <c r="AK65" s="282">
        <f t="shared" ca="1" si="21"/>
        <v>62.695999999999998</v>
      </c>
      <c r="AP65" s="427"/>
      <c r="AQ65" s="427"/>
      <c r="AR65" s="427"/>
      <c r="AS65" s="427"/>
      <c r="AT65" s="427"/>
      <c r="AU65" s="427"/>
      <c r="AV65" s="427"/>
      <c r="AW65" s="427" t="str">
        <f>IFERROR(AA65/'2025'!N65,"")</f>
        <v/>
      </c>
    </row>
    <row r="66" spans="1:49" x14ac:dyDescent="0.3">
      <c r="A66" s="424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0"/>
        <v>93603</v>
      </c>
      <c r="H66" s="74">
        <f t="shared" ca="1" si="20"/>
        <v>97350</v>
      </c>
      <c r="I66" s="74">
        <f t="shared" ca="1" si="20"/>
        <v>101247</v>
      </c>
      <c r="J66" s="74">
        <f t="shared" ca="1" si="20"/>
        <v>105303</v>
      </c>
      <c r="K66" s="74">
        <f t="shared" ca="1" si="20"/>
        <v>109519</v>
      </c>
      <c r="L66" s="74">
        <f t="shared" ca="1" si="20"/>
        <v>0</v>
      </c>
      <c r="M66" s="74">
        <f t="shared" ca="1" si="20"/>
        <v>0</v>
      </c>
      <c r="N66" s="72"/>
      <c r="P66" s="187" t="str">
        <f t="shared" si="14"/>
        <v>53008C</v>
      </c>
      <c r="Q66" s="191" t="s">
        <v>600</v>
      </c>
      <c r="R66" s="188" t="str">
        <f t="shared" si="15"/>
        <v>HR Classification &amp; Compensation Anlyst I</v>
      </c>
      <c r="S66" s="189" t="str">
        <f t="shared" si="16"/>
        <v>112</v>
      </c>
      <c r="T66" s="186" cm="1">
        <f t="array" aca="1" ref="T66" ca="1">ROUND(IF($Q66="Y",VLOOKUP($P66, INDIRECT($Q$3),T$8,0)*INDIRECT($P$2),VLOOKUP($P66, INDIRECT($Q$3),T$8,0)),IF($E66="E",0,3))</f>
        <v>93603</v>
      </c>
      <c r="U66" s="186" cm="1">
        <f t="array" aca="1" ref="U66" ca="1">ROUND(IF($Q66="Y",VLOOKUP($P66, INDIRECT($Q$3),U$8,0)*INDIRECT($P$2),VLOOKUP($P66, INDIRECT($Q$3),U$8,0)),IF($E66="E",0,3))</f>
        <v>97350</v>
      </c>
      <c r="V66" s="186" cm="1">
        <f t="array" aca="1" ref="V66" ca="1">ROUND(IF($Q66="Y",VLOOKUP($P66, INDIRECT($Q$3),V$8,0)*INDIRECT($P$2),VLOOKUP($P66, INDIRECT($Q$3),V$8,0)),IF($E66="E",0,3))</f>
        <v>101247</v>
      </c>
      <c r="W66" s="186" cm="1">
        <f t="array" aca="1" ref="W66" ca="1">ROUND(IF($Q66="Y",VLOOKUP($P66, INDIRECT($Q$3),W$8,0)*INDIRECT($P$2),VLOOKUP($P66, INDIRECT($Q$3),W$8,0)),IF($E66="E",0,3))</f>
        <v>105303</v>
      </c>
      <c r="X66" s="186" cm="1">
        <f t="array" aca="1" ref="X66" ca="1">ROUND(IF($Q66="Y",VLOOKUP($P66, INDIRECT($Q$3),X$8,0)*INDIRECT($P$2),VLOOKUP($P66, INDIRECT($Q$3),X$8,0)),IF($E66="E",0,3))</f>
        <v>109519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17"/>
        <v>53008C</v>
      </c>
      <c r="AC66" s="130" t="str">
        <f t="shared" si="18"/>
        <v>HR Classification &amp; Compensation Anlyst I</v>
      </c>
      <c r="AD66" s="284" t="str">
        <f t="shared" si="19"/>
        <v>112</v>
      </c>
      <c r="AE66" s="282">
        <f t="shared" ca="1" si="21"/>
        <v>45.001999999999995</v>
      </c>
      <c r="AF66" s="282">
        <f t="shared" ca="1" si="21"/>
        <v>46.802999999999997</v>
      </c>
      <c r="AG66" s="282">
        <f t="shared" ca="1" si="21"/>
        <v>48.677</v>
      </c>
      <c r="AH66" s="282">
        <f t="shared" ca="1" si="21"/>
        <v>50.626999999999995</v>
      </c>
      <c r="AI66" s="282">
        <f t="shared" ca="1" si="21"/>
        <v>52.653999999999996</v>
      </c>
      <c r="AJ66" s="282" t="str">
        <f t="shared" ca="1" si="21"/>
        <v/>
      </c>
      <c r="AK66" s="282" t="str">
        <f t="shared" ca="1" si="21"/>
        <v/>
      </c>
      <c r="AP66" s="427"/>
      <c r="AQ66" s="427"/>
      <c r="AR66" s="427"/>
      <c r="AS66" s="427"/>
      <c r="AT66" s="427"/>
      <c r="AU66" s="427"/>
      <c r="AV66" s="427"/>
      <c r="AW66" s="427" t="str">
        <f>IFERROR(AA66/'2025'!N66,"")</f>
        <v/>
      </c>
    </row>
    <row r="67" spans="1:49" x14ac:dyDescent="0.3">
      <c r="A67" s="424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0"/>
        <v>108445</v>
      </c>
      <c r="H67" s="74">
        <f t="shared" ca="1" si="20"/>
        <v>112787</v>
      </c>
      <c r="I67" s="74">
        <f t="shared" ca="1" si="20"/>
        <v>117305</v>
      </c>
      <c r="J67" s="74">
        <f t="shared" ca="1" si="20"/>
        <v>121999</v>
      </c>
      <c r="K67" s="74">
        <f t="shared" ca="1" si="20"/>
        <v>126884</v>
      </c>
      <c r="L67" s="74">
        <f t="shared" ca="1" si="20"/>
        <v>0</v>
      </c>
      <c r="M67" s="74">
        <f t="shared" ca="1" si="20"/>
        <v>0</v>
      </c>
      <c r="N67" s="72"/>
      <c r="P67" s="187" t="str">
        <f t="shared" si="14"/>
        <v>52966C</v>
      </c>
      <c r="Q67" s="191" t="s">
        <v>600</v>
      </c>
      <c r="R67" s="188" t="str">
        <f t="shared" si="15"/>
        <v>HR Classification &amp; Compensation Anlyst II</v>
      </c>
      <c r="S67" s="189" t="str">
        <f t="shared" si="16"/>
        <v>131</v>
      </c>
      <c r="T67" s="186" cm="1">
        <f t="array" aca="1" ref="T67" ca="1">ROUND(IF($Q67="Y",VLOOKUP($P67, INDIRECT($Q$3),T$8,0)*INDIRECT($P$2),VLOOKUP($P67, INDIRECT($Q$3),T$8,0)),IF($E67="E",0,3))</f>
        <v>108445</v>
      </c>
      <c r="U67" s="186" cm="1">
        <f t="array" aca="1" ref="U67" ca="1">ROUND(IF($Q67="Y",VLOOKUP($P67, INDIRECT($Q$3),U$8,0)*INDIRECT($P$2),VLOOKUP($P67, INDIRECT($Q$3),U$8,0)),IF($E67="E",0,3))</f>
        <v>112787</v>
      </c>
      <c r="V67" s="186" cm="1">
        <f t="array" aca="1" ref="V67" ca="1">ROUND(IF($Q67="Y",VLOOKUP($P67, INDIRECT($Q$3),V$8,0)*INDIRECT($P$2),VLOOKUP($P67, INDIRECT($Q$3),V$8,0)),IF($E67="E",0,3))</f>
        <v>117305</v>
      </c>
      <c r="W67" s="186" cm="1">
        <f t="array" aca="1" ref="W67" ca="1">ROUND(IF($Q67="Y",VLOOKUP($P67, INDIRECT($Q$3),W$8,0)*INDIRECT($P$2),VLOOKUP($P67, INDIRECT($Q$3),W$8,0)),IF($E67="E",0,3))</f>
        <v>121999</v>
      </c>
      <c r="X67" s="186" cm="1">
        <f t="array" aca="1" ref="X67" ca="1">ROUND(IF($Q67="Y",VLOOKUP($P67, INDIRECT($Q$3),X$8,0)*INDIRECT($P$2),VLOOKUP($P67, INDIRECT($Q$3),X$8,0)),IF($E67="E",0,3))</f>
        <v>126884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17"/>
        <v>52966C</v>
      </c>
      <c r="AC67" s="130" t="str">
        <f t="shared" si="18"/>
        <v>HR Classification &amp; Compensation Anlyst II</v>
      </c>
      <c r="AD67" s="284" t="str">
        <f t="shared" si="19"/>
        <v>131</v>
      </c>
      <c r="AE67" s="282">
        <f t="shared" ca="1" si="21"/>
        <v>52.137999999999998</v>
      </c>
      <c r="AF67" s="282">
        <f t="shared" ca="1" si="21"/>
        <v>54.224999999999994</v>
      </c>
      <c r="AG67" s="282">
        <f t="shared" ca="1" si="21"/>
        <v>56.396999999999998</v>
      </c>
      <c r="AH67" s="282">
        <f t="shared" ca="1" si="21"/>
        <v>58.653999999999996</v>
      </c>
      <c r="AI67" s="282">
        <f t="shared" ca="1" si="21"/>
        <v>61.001999999999995</v>
      </c>
      <c r="AJ67" s="282" t="str">
        <f t="shared" ca="1" si="21"/>
        <v/>
      </c>
      <c r="AK67" s="282" t="str">
        <f t="shared" ca="1" si="21"/>
        <v/>
      </c>
      <c r="AP67" s="427"/>
      <c r="AQ67" s="427"/>
      <c r="AR67" s="427"/>
      <c r="AS67" s="427"/>
      <c r="AT67" s="427"/>
      <c r="AU67" s="427"/>
      <c r="AV67" s="427"/>
      <c r="AW67" s="427" t="str">
        <f>IFERROR(AA67/'2025'!N67,"")</f>
        <v/>
      </c>
    </row>
    <row r="68" spans="1:49" x14ac:dyDescent="0.3">
      <c r="A68" s="424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0"/>
        <v>127325</v>
      </c>
      <c r="H68" s="74">
        <f t="shared" ca="1" si="20"/>
        <v>132423</v>
      </c>
      <c r="I68" s="74">
        <f t="shared" ca="1" si="20"/>
        <v>137725</v>
      </c>
      <c r="J68" s="74">
        <f t="shared" ca="1" si="20"/>
        <v>143240</v>
      </c>
      <c r="K68" s="74">
        <f t="shared" ca="1" si="20"/>
        <v>148976</v>
      </c>
      <c r="L68" s="74">
        <f t="shared" ca="1" si="20"/>
        <v>0</v>
      </c>
      <c r="M68" s="74">
        <f t="shared" ca="1" si="20"/>
        <v>0</v>
      </c>
      <c r="N68" s="72"/>
      <c r="P68" s="187" t="str">
        <f t="shared" si="14"/>
        <v>52967C</v>
      </c>
      <c r="Q68" s="191" t="s">
        <v>600</v>
      </c>
      <c r="R68" s="188" t="str">
        <f t="shared" si="15"/>
        <v>HR Classification &amp; Compensation Manager</v>
      </c>
      <c r="S68" s="189" t="str">
        <f t="shared" si="16"/>
        <v>129</v>
      </c>
      <c r="T68" s="186" cm="1">
        <f t="array" aca="1" ref="T68" ca="1">ROUND(IF($Q68="Y",VLOOKUP($P68, INDIRECT($Q$3),T$8,0)*INDIRECT($P$2),VLOOKUP($P68, INDIRECT($Q$3),T$8,0)),IF($E68="E",0,3))</f>
        <v>127325</v>
      </c>
      <c r="U68" s="186" cm="1">
        <f t="array" aca="1" ref="U68" ca="1">ROUND(IF($Q68="Y",VLOOKUP($P68, INDIRECT($Q$3),U$8,0)*INDIRECT($P$2),VLOOKUP($P68, INDIRECT($Q$3),U$8,0)),IF($E68="E",0,3))</f>
        <v>132423</v>
      </c>
      <c r="V68" s="186" cm="1">
        <f t="array" aca="1" ref="V68" ca="1">ROUND(IF($Q68="Y",VLOOKUP($P68, INDIRECT($Q$3),V$8,0)*INDIRECT($P$2),VLOOKUP($P68, INDIRECT($Q$3),V$8,0)),IF($E68="E",0,3))</f>
        <v>137725</v>
      </c>
      <c r="W68" s="186" cm="1">
        <f t="array" aca="1" ref="W68" ca="1">ROUND(IF($Q68="Y",VLOOKUP($P68, INDIRECT($Q$3),W$8,0)*INDIRECT($P$2),VLOOKUP($P68, INDIRECT($Q$3),W$8,0)),IF($E68="E",0,3))</f>
        <v>143240</v>
      </c>
      <c r="X68" s="186" cm="1">
        <f t="array" aca="1" ref="X68" ca="1">ROUND(IF($Q68="Y",VLOOKUP($P68, INDIRECT($Q$3),X$8,0)*INDIRECT($P$2),VLOOKUP($P68, INDIRECT($Q$3),X$8,0)),IF($E68="E",0,3))</f>
        <v>148976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17"/>
        <v>52967C</v>
      </c>
      <c r="AC68" s="130" t="str">
        <f t="shared" si="18"/>
        <v>HR Classification &amp; Compensation Manager</v>
      </c>
      <c r="AD68" s="284" t="str">
        <f t="shared" si="19"/>
        <v>129</v>
      </c>
      <c r="AE68" s="282">
        <f t="shared" ca="1" si="21"/>
        <v>61.213999999999999</v>
      </c>
      <c r="AF68" s="282">
        <f t="shared" ca="1" si="21"/>
        <v>63.664999999999999</v>
      </c>
      <c r="AG68" s="282">
        <f t="shared" ca="1" si="21"/>
        <v>66.213999999999999</v>
      </c>
      <c r="AH68" s="282">
        <f t="shared" ca="1" si="21"/>
        <v>68.866</v>
      </c>
      <c r="AI68" s="282">
        <f t="shared" ca="1" si="21"/>
        <v>71.624000000000009</v>
      </c>
      <c r="AJ68" s="282" t="str">
        <f t="shared" ca="1" si="21"/>
        <v/>
      </c>
      <c r="AK68" s="282" t="str">
        <f t="shared" ca="1" si="21"/>
        <v/>
      </c>
      <c r="AP68" s="427"/>
      <c r="AQ68" s="427"/>
      <c r="AR68" s="427"/>
      <c r="AS68" s="427"/>
      <c r="AT68" s="427"/>
      <c r="AU68" s="427"/>
      <c r="AV68" s="427"/>
      <c r="AW68" s="427" t="str">
        <f>IFERROR(AA68/'2025'!N68,"")</f>
        <v/>
      </c>
    </row>
    <row r="69" spans="1:49" x14ac:dyDescent="0.3">
      <c r="A69" s="424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M87" ca="1" si="22">IF(E69="E",ROUND(T69,0),ROUND(T69,3))</f>
        <v>118494</v>
      </c>
      <c r="H69" s="74">
        <f t="shared" ca="1" si="22"/>
        <v>123231</v>
      </c>
      <c r="I69" s="74">
        <f t="shared" ca="1" si="22"/>
        <v>128163</v>
      </c>
      <c r="J69" s="74">
        <f t="shared" ca="1" si="22"/>
        <v>133288</v>
      </c>
      <c r="K69" s="74">
        <f t="shared" ca="1" si="22"/>
        <v>138620</v>
      </c>
      <c r="L69" s="74"/>
      <c r="M69" s="74"/>
      <c r="N69" s="72"/>
      <c r="P69" s="187" t="str">
        <f t="shared" si="14"/>
        <v>53060C</v>
      </c>
      <c r="Q69" s="191" t="s">
        <v>600</v>
      </c>
      <c r="R69" s="188" t="str">
        <f t="shared" si="15"/>
        <v>HR Classification &amp; Compensation Principal Consultant</v>
      </c>
      <c r="S69" s="189" t="str">
        <f t="shared" si="16"/>
        <v>140</v>
      </c>
      <c r="T69" s="186" cm="1">
        <f t="array" aca="1" ref="T69" ca="1">ROUND(IF($Q69="Y",VLOOKUP($P69, INDIRECT($Q$3),T$8,0)*INDIRECT($P$2),VLOOKUP($P69, INDIRECT($Q$3),T$8,0)),IF($E69="E",0,3))</f>
        <v>118494</v>
      </c>
      <c r="U69" s="186" cm="1">
        <f t="array" aca="1" ref="U69" ca="1">ROUND(IF($Q69="Y",VLOOKUP($P69, INDIRECT($Q$3),U$8,0)*INDIRECT($P$2),VLOOKUP($P69, INDIRECT($Q$3),U$8,0)),IF($E69="E",0,3))</f>
        <v>123231</v>
      </c>
      <c r="V69" s="186" cm="1">
        <f t="array" aca="1" ref="V69" ca="1">ROUND(IF($Q69="Y",VLOOKUP($P69, INDIRECT($Q$3),V$8,0)*INDIRECT($P$2),VLOOKUP($P69, INDIRECT($Q$3),V$8,0)),IF($E69="E",0,3))</f>
        <v>128163</v>
      </c>
      <c r="W69" s="186" cm="1">
        <f t="array" aca="1" ref="W69" ca="1">ROUND(IF($Q69="Y",VLOOKUP($P69, INDIRECT($Q$3),W$8,0)*INDIRECT($P$2),VLOOKUP($P69, INDIRECT($Q$3),W$8,0)),IF($E69="E",0,3))</f>
        <v>133288</v>
      </c>
      <c r="X69" s="186" cm="1">
        <f t="array" aca="1" ref="X69" ca="1">ROUND(IF($Q69="Y",VLOOKUP($P69, INDIRECT($Q$3),X$8,0)*INDIRECT($P$2),VLOOKUP($P69, INDIRECT($Q$3),X$8,0)),IF($E69="E",0,3))</f>
        <v>138620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17"/>
        <v>53060C</v>
      </c>
      <c r="AC69" s="130" t="str">
        <f t="shared" si="18"/>
        <v>HR Classification &amp; Compensation Principal Consultant</v>
      </c>
      <c r="AD69" s="284" t="str">
        <f t="shared" si="19"/>
        <v>140</v>
      </c>
      <c r="AE69" s="282">
        <f t="shared" ref="AE69:AK87" ca="1" si="23">IF(T69=0,"",IF($E69="E",ROUNDUP(T69/2080,3),T69))</f>
        <v>56.969000000000001</v>
      </c>
      <c r="AF69" s="282">
        <f t="shared" ca="1" si="23"/>
        <v>59.245999999999995</v>
      </c>
      <c r="AG69" s="282">
        <f t="shared" ca="1" si="23"/>
        <v>61.616999999999997</v>
      </c>
      <c r="AH69" s="282">
        <f t="shared" ca="1" si="23"/>
        <v>64.081000000000003</v>
      </c>
      <c r="AI69" s="282">
        <f t="shared" ca="1" si="23"/>
        <v>66.64500000000001</v>
      </c>
      <c r="AJ69" s="282"/>
      <c r="AK69" s="282"/>
      <c r="AP69" s="427"/>
      <c r="AQ69" s="427"/>
      <c r="AR69" s="427"/>
      <c r="AS69" s="427"/>
      <c r="AT69" s="427"/>
      <c r="AU69" s="427"/>
      <c r="AV69" s="427"/>
      <c r="AW69" s="427" t="str">
        <f>IFERROR(AA69/'2025'!N69,"")</f>
        <v/>
      </c>
    </row>
    <row r="70" spans="1:49" x14ac:dyDescent="0.3">
      <c r="A70" s="424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22"/>
        <v>87943</v>
      </c>
      <c r="H70" s="74">
        <f t="shared" ca="1" si="22"/>
        <v>92574</v>
      </c>
      <c r="I70" s="74">
        <f t="shared" ca="1" si="22"/>
        <v>97597</v>
      </c>
      <c r="J70" s="74">
        <f t="shared" ca="1" si="22"/>
        <v>102573</v>
      </c>
      <c r="K70" s="74">
        <f t="shared" ca="1" si="22"/>
        <v>107972</v>
      </c>
      <c r="L70" s="74">
        <f t="shared" ca="1" si="22"/>
        <v>113831</v>
      </c>
      <c r="M70" s="74">
        <f t="shared" ca="1" si="22"/>
        <v>119690</v>
      </c>
      <c r="N70" s="72"/>
      <c r="P70" s="187" t="s">
        <v>948</v>
      </c>
      <c r="Q70" s="191" t="s">
        <v>600</v>
      </c>
      <c r="R70" s="188" t="str">
        <f t="shared" si="15"/>
        <v>HR Communications Coordinator</v>
      </c>
      <c r="S70" s="189" t="str">
        <f t="shared" si="16"/>
        <v>138</v>
      </c>
      <c r="T70" s="186" cm="1">
        <f t="array" aca="1" ref="T70" ca="1">ROUND(IF($Q70="Y",VLOOKUP($P70, INDIRECT($Q$3),T$8,0)*INDIRECT($P$2),VLOOKUP($P70, INDIRECT($Q$3),T$8,0)),IF($E70="E",0,3))</f>
        <v>87943</v>
      </c>
      <c r="U70" s="186" cm="1">
        <f t="array" aca="1" ref="U70" ca="1">ROUND(IF($Q70="Y",VLOOKUP($P70, INDIRECT($Q$3),U$8,0)*INDIRECT($P$2),VLOOKUP($P70, INDIRECT($Q$3),U$8,0)),IF($E70="E",0,3))</f>
        <v>92574</v>
      </c>
      <c r="V70" s="186" cm="1">
        <f t="array" aca="1" ref="V70" ca="1">ROUND(IF($Q70="Y",VLOOKUP($P70, INDIRECT($Q$3),V$8,0)*INDIRECT($P$2),VLOOKUP($P70, INDIRECT($Q$3),V$8,0)),IF($E70="E",0,3))</f>
        <v>97597</v>
      </c>
      <c r="W70" s="186" cm="1">
        <f t="array" aca="1" ref="W70" ca="1">ROUND(IF($Q70="Y",VLOOKUP($P70, INDIRECT($Q$3),W$8,0)*INDIRECT($P$2),VLOOKUP($P70, INDIRECT($Q$3),W$8,0)),IF($E70="E",0,3))</f>
        <v>102573</v>
      </c>
      <c r="X70" s="186" cm="1">
        <f t="array" aca="1" ref="X70" ca="1">ROUND(IF($Q70="Y",VLOOKUP($P70, INDIRECT($Q$3),X$8,0)*INDIRECT($P$2),VLOOKUP($P70, INDIRECT($Q$3),X$8,0)),IF($E70="E",0,3))</f>
        <v>107972</v>
      </c>
      <c r="Y70" s="186" cm="1">
        <f t="array" aca="1" ref="Y70" ca="1">ROUND(IF($Q70="Y",VLOOKUP($P70, INDIRECT($Q$3),Y$8,0)*INDIRECT($P$2),VLOOKUP($P70, INDIRECT($Q$3),Y$8,0)),IF($E70="E",0,3))</f>
        <v>113831</v>
      </c>
      <c r="Z70" s="186" cm="1">
        <f t="array" aca="1" ref="Z70" ca="1">ROUND(IF($Q70="Y",VLOOKUP($P70, INDIRECT($Q$3),Z$8,0)*INDIRECT($P$2),VLOOKUP($P70, INDIRECT($Q$3),Z$8,0)),IF($E70="E",0,3))</f>
        <v>119690</v>
      </c>
      <c r="AA70" s="186"/>
      <c r="AB70" s="282" t="str">
        <f t="shared" si="17"/>
        <v>53046C</v>
      </c>
      <c r="AC70" s="130" t="str">
        <f t="shared" si="18"/>
        <v>HR Communications Coordinator</v>
      </c>
      <c r="AD70" s="284" t="str">
        <f t="shared" si="19"/>
        <v>138</v>
      </c>
      <c r="AE70" s="282">
        <f t="shared" ca="1" si="23"/>
        <v>42.280999999999999</v>
      </c>
      <c r="AF70" s="282">
        <f t="shared" ca="1" si="23"/>
        <v>44.506999999999998</v>
      </c>
      <c r="AG70" s="282">
        <f t="shared" ca="1" si="23"/>
        <v>46.921999999999997</v>
      </c>
      <c r="AH70" s="282">
        <f t="shared" ca="1" si="23"/>
        <v>49.314</v>
      </c>
      <c r="AI70" s="282">
        <f t="shared" ca="1" si="23"/>
        <v>51.91</v>
      </c>
      <c r="AJ70" s="282">
        <f t="shared" ca="1" si="23"/>
        <v>54.726999999999997</v>
      </c>
      <c r="AK70" s="282">
        <f t="shared" ca="1" si="23"/>
        <v>57.543999999999997</v>
      </c>
      <c r="AP70" s="427"/>
      <c r="AQ70" s="427"/>
      <c r="AR70" s="427"/>
      <c r="AS70" s="427"/>
      <c r="AT70" s="427"/>
      <c r="AU70" s="427"/>
      <c r="AV70" s="427"/>
      <c r="AW70" s="427" t="str">
        <f>IFERROR(AA70/'2025'!N70,"")</f>
        <v/>
      </c>
    </row>
    <row r="71" spans="1:49" x14ac:dyDescent="0.3">
      <c r="A71" s="424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22"/>
        <v>36.942999999999998</v>
      </c>
      <c r="H71" s="74">
        <f t="shared" ca="1" si="22"/>
        <v>38.887999999999998</v>
      </c>
      <c r="I71" s="74">
        <f t="shared" ca="1" si="22"/>
        <v>39.976999999999997</v>
      </c>
      <c r="J71" s="74">
        <f t="shared" ca="1" si="22"/>
        <v>41.095999999999997</v>
      </c>
      <c r="K71" s="74">
        <f t="shared" ca="1" si="22"/>
        <v>42.268000000000001</v>
      </c>
      <c r="L71" s="74">
        <f t="shared" ca="1" si="22"/>
        <v>0</v>
      </c>
      <c r="M71" s="74">
        <f t="shared" ca="1" si="22"/>
        <v>0</v>
      </c>
      <c r="N71" s="72"/>
      <c r="P71" s="187" t="str">
        <f t="shared" ref="P71:P135" si="24">A71</f>
        <v>52955C</v>
      </c>
      <c r="Q71" s="191" t="s">
        <v>600</v>
      </c>
      <c r="R71" s="188" t="str">
        <f t="shared" si="15"/>
        <v>HR Coordinator</v>
      </c>
      <c r="S71" s="189" t="str">
        <f t="shared" si="16"/>
        <v>081</v>
      </c>
      <c r="T71" s="186" cm="1">
        <f t="array" aca="1" ref="T71" ca="1">ROUND(IF($Q71="Y",VLOOKUP($P71, INDIRECT($Q$3),T$8,0)*INDIRECT($P$2),VLOOKUP($P71, INDIRECT($Q$3),T$8,0)),IF($E71="E",0,3))</f>
        <v>36.942999999999998</v>
      </c>
      <c r="U71" s="186" cm="1">
        <f t="array" aca="1" ref="U71" ca="1">ROUND(IF($Q71="Y",VLOOKUP($P71, INDIRECT($Q$3),U$8,0)*INDIRECT($P$2),VLOOKUP($P71, INDIRECT($Q$3),U$8,0)),IF($E71="E",0,3))</f>
        <v>38.887999999999998</v>
      </c>
      <c r="V71" s="186" cm="1">
        <f t="array" aca="1" ref="V71" ca="1">ROUND(IF($Q71="Y",VLOOKUP($P71, INDIRECT($Q$3),V$8,0)*INDIRECT($P$2),VLOOKUP($P71, INDIRECT($Q$3),V$8,0)),IF($E71="E",0,3))</f>
        <v>39.976999999999997</v>
      </c>
      <c r="W71" s="186" cm="1">
        <f t="array" aca="1" ref="W71" ca="1">ROUND(IF($Q71="Y",VLOOKUP($P71, INDIRECT($Q$3),W$8,0)*INDIRECT($P$2),VLOOKUP($P71, INDIRECT($Q$3),W$8,0)),IF($E71="E",0,3))</f>
        <v>41.095999999999997</v>
      </c>
      <c r="X71" s="186" cm="1">
        <f t="array" aca="1" ref="X71" ca="1">ROUND(IF($Q71="Y",VLOOKUP($P71, INDIRECT($Q$3),X$8,0)*INDIRECT($P$2),VLOOKUP($P71, INDIRECT($Q$3),X$8,0)),IF($E71="E",0,3))</f>
        <v>42.268000000000001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17"/>
        <v>52955C</v>
      </c>
      <c r="AC71" s="130" t="str">
        <f t="shared" si="18"/>
        <v>HR Coordinator</v>
      </c>
      <c r="AD71" s="284" t="str">
        <f t="shared" si="19"/>
        <v>081</v>
      </c>
      <c r="AE71" s="282">
        <f t="shared" ca="1" si="23"/>
        <v>36.942999999999998</v>
      </c>
      <c r="AF71" s="282">
        <f t="shared" ca="1" si="23"/>
        <v>38.887999999999998</v>
      </c>
      <c r="AG71" s="282">
        <f t="shared" ca="1" si="23"/>
        <v>39.976999999999997</v>
      </c>
      <c r="AH71" s="282">
        <f t="shared" ca="1" si="23"/>
        <v>41.095999999999997</v>
      </c>
      <c r="AI71" s="282">
        <f t="shared" ca="1" si="23"/>
        <v>42.268000000000001</v>
      </c>
      <c r="AJ71" s="282" t="str">
        <f t="shared" ca="1" si="23"/>
        <v/>
      </c>
      <c r="AK71" s="282" t="str">
        <f t="shared" ca="1" si="23"/>
        <v/>
      </c>
      <c r="AP71" s="427"/>
      <c r="AQ71" s="427"/>
      <c r="AR71" s="427"/>
      <c r="AS71" s="427"/>
      <c r="AT71" s="427"/>
      <c r="AU71" s="427"/>
      <c r="AV71" s="427"/>
      <c r="AW71" s="427" t="str">
        <f>IFERROR(AA71/'2025'!N71,"")</f>
        <v/>
      </c>
    </row>
    <row r="72" spans="1:49" x14ac:dyDescent="0.3">
      <c r="A72" s="424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22"/>
        <v>86432</v>
      </c>
      <c r="H72" s="74">
        <f t="shared" ca="1" si="22"/>
        <v>89892</v>
      </c>
      <c r="I72" s="74">
        <f t="shared" ca="1" si="22"/>
        <v>93493</v>
      </c>
      <c r="J72" s="74">
        <f t="shared" ca="1" si="22"/>
        <v>97237</v>
      </c>
      <c r="K72" s="74">
        <f t="shared" ca="1" si="22"/>
        <v>101130</v>
      </c>
      <c r="L72" s="74">
        <f t="shared" ca="1" si="22"/>
        <v>0</v>
      </c>
      <c r="M72" s="74">
        <f t="shared" ca="1" si="22"/>
        <v>0</v>
      </c>
      <c r="N72" s="72"/>
      <c r="P72" s="187" t="str">
        <f t="shared" si="24"/>
        <v>53036C</v>
      </c>
      <c r="Q72" s="191" t="s">
        <v>600</v>
      </c>
      <c r="R72" s="188" t="str">
        <f t="shared" si="15"/>
        <v>HR Investigator I</v>
      </c>
      <c r="S72" s="189" t="str">
        <f t="shared" si="16"/>
        <v>124</v>
      </c>
      <c r="T72" s="186" cm="1">
        <f t="array" aca="1" ref="T72" ca="1">ROUND(IF($Q72="Y",VLOOKUP($P72, INDIRECT($Q$3),T$8,0)*INDIRECT($P$2),VLOOKUP($P72, INDIRECT($Q$3),T$8,0)),IF($E72="E",0,3))</f>
        <v>86432</v>
      </c>
      <c r="U72" s="186" cm="1">
        <f t="array" aca="1" ref="U72" ca="1">ROUND(IF($Q72="Y",VLOOKUP($P72, INDIRECT($Q$3),U$8,0)*INDIRECT($P$2),VLOOKUP($P72, INDIRECT($Q$3),U$8,0)),IF($E72="E",0,3))</f>
        <v>89892</v>
      </c>
      <c r="V72" s="186" cm="1">
        <f t="array" aca="1" ref="V72" ca="1">ROUND(IF($Q72="Y",VLOOKUP($P72, INDIRECT($Q$3),V$8,0)*INDIRECT($P$2),VLOOKUP($P72, INDIRECT($Q$3),V$8,0)),IF($E72="E",0,3))</f>
        <v>93493</v>
      </c>
      <c r="W72" s="186" cm="1">
        <f t="array" aca="1" ref="W72" ca="1">ROUND(IF($Q72="Y",VLOOKUP($P72, INDIRECT($Q$3),W$8,0)*INDIRECT($P$2),VLOOKUP($P72, INDIRECT($Q$3),W$8,0)),IF($E72="E",0,3))</f>
        <v>97237</v>
      </c>
      <c r="X72" s="186" cm="1">
        <f t="array" aca="1" ref="X72" ca="1">ROUND(IF($Q72="Y",VLOOKUP($P72, INDIRECT($Q$3),X$8,0)*INDIRECT($P$2),VLOOKUP($P72, INDIRECT($Q$3),X$8,0)),IF($E72="E",0,3))</f>
        <v>101130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17"/>
        <v>53036C</v>
      </c>
      <c r="AC72" s="130" t="str">
        <f t="shared" si="18"/>
        <v>HR Investigator I</v>
      </c>
      <c r="AD72" s="284" t="str">
        <f t="shared" si="19"/>
        <v>124</v>
      </c>
      <c r="AE72" s="282">
        <f t="shared" ca="1" si="23"/>
        <v>41.553999999999995</v>
      </c>
      <c r="AF72" s="282">
        <f t="shared" ca="1" si="23"/>
        <v>43.217999999999996</v>
      </c>
      <c r="AG72" s="282">
        <f t="shared" ca="1" si="23"/>
        <v>44.948999999999998</v>
      </c>
      <c r="AH72" s="282">
        <f t="shared" ca="1" si="23"/>
        <v>46.748999999999995</v>
      </c>
      <c r="AI72" s="282">
        <f t="shared" ca="1" si="23"/>
        <v>48.620999999999995</v>
      </c>
      <c r="AJ72" s="282" t="str">
        <f t="shared" ca="1" si="23"/>
        <v/>
      </c>
      <c r="AK72" s="282" t="str">
        <f t="shared" ca="1" si="23"/>
        <v/>
      </c>
      <c r="AP72" s="427"/>
      <c r="AQ72" s="427"/>
      <c r="AR72" s="427"/>
      <c r="AS72" s="427"/>
      <c r="AT72" s="427"/>
      <c r="AU72" s="427"/>
      <c r="AV72" s="427"/>
      <c r="AW72" s="427" t="str">
        <f>IFERROR(AA72/'2025'!N72,"")</f>
        <v/>
      </c>
    </row>
    <row r="73" spans="1:49" x14ac:dyDescent="0.3">
      <c r="A73" s="424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22"/>
        <v>91431</v>
      </c>
      <c r="H73" s="74">
        <f t="shared" ca="1" si="22"/>
        <v>95094</v>
      </c>
      <c r="I73" s="74">
        <f t="shared" ca="1" si="22"/>
        <v>98900</v>
      </c>
      <c r="J73" s="74">
        <f t="shared" ca="1" si="22"/>
        <v>102859</v>
      </c>
      <c r="K73" s="74">
        <f t="shared" ca="1" si="22"/>
        <v>106980</v>
      </c>
      <c r="L73" s="74">
        <f t="shared" ca="1" si="22"/>
        <v>0</v>
      </c>
      <c r="M73" s="74">
        <f t="shared" ca="1" si="22"/>
        <v>0</v>
      </c>
      <c r="N73" s="72"/>
      <c r="P73" s="187" t="str">
        <f t="shared" si="24"/>
        <v>52954C</v>
      </c>
      <c r="Q73" s="191" t="s">
        <v>600</v>
      </c>
      <c r="R73" s="188" t="str">
        <f t="shared" si="15"/>
        <v>HR Investigator II</v>
      </c>
      <c r="S73" s="189" t="str">
        <f t="shared" si="16"/>
        <v>132</v>
      </c>
      <c r="T73" s="186" cm="1">
        <f t="array" aca="1" ref="T73" ca="1">ROUND(IF($Q73="Y",VLOOKUP($P73, INDIRECT($Q$3),T$8,0)*INDIRECT($P$2),VLOOKUP($P73, INDIRECT($Q$3),T$8,0)),IF($E73="E",0,3))</f>
        <v>91431</v>
      </c>
      <c r="U73" s="186" cm="1">
        <f t="array" aca="1" ref="U73" ca="1">ROUND(IF($Q73="Y",VLOOKUP($P73, INDIRECT($Q$3),U$8,0)*INDIRECT($P$2),VLOOKUP($P73, INDIRECT($Q$3),U$8,0)),IF($E73="E",0,3))</f>
        <v>95094</v>
      </c>
      <c r="V73" s="186" cm="1">
        <f t="array" aca="1" ref="V73" ca="1">ROUND(IF($Q73="Y",VLOOKUP($P73, INDIRECT($Q$3),V$8,0)*INDIRECT($P$2),VLOOKUP($P73, INDIRECT($Q$3),V$8,0)),IF($E73="E",0,3))</f>
        <v>98900</v>
      </c>
      <c r="W73" s="186" cm="1">
        <f t="array" aca="1" ref="W73" ca="1">ROUND(IF($Q73="Y",VLOOKUP($P73, INDIRECT($Q$3),W$8,0)*INDIRECT($P$2),VLOOKUP($P73, INDIRECT($Q$3),W$8,0)),IF($E73="E",0,3))</f>
        <v>102859</v>
      </c>
      <c r="X73" s="186" cm="1">
        <f t="array" aca="1" ref="X73" ca="1">ROUND(IF($Q73="Y",VLOOKUP($P73, INDIRECT($Q$3),X$8,0)*INDIRECT($P$2),VLOOKUP($P73, INDIRECT($Q$3),X$8,0)),IF($E73="E",0,3))</f>
        <v>106980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17"/>
        <v>52954C</v>
      </c>
      <c r="AC73" s="130" t="str">
        <f t="shared" si="18"/>
        <v>HR Investigator II</v>
      </c>
      <c r="AD73" s="284" t="str">
        <f t="shared" si="19"/>
        <v>132</v>
      </c>
      <c r="AE73" s="282">
        <f t="shared" ca="1" si="23"/>
        <v>43.957999999999998</v>
      </c>
      <c r="AF73" s="282">
        <f t="shared" ca="1" si="23"/>
        <v>45.719000000000001</v>
      </c>
      <c r="AG73" s="282">
        <f t="shared" ca="1" si="23"/>
        <v>47.548999999999999</v>
      </c>
      <c r="AH73" s="282">
        <f t="shared" ca="1" si="23"/>
        <v>49.451999999999998</v>
      </c>
      <c r="AI73" s="282">
        <f t="shared" ca="1" si="23"/>
        <v>51.433</v>
      </c>
      <c r="AJ73" s="282" t="str">
        <f t="shared" ca="1" si="23"/>
        <v/>
      </c>
      <c r="AK73" s="282" t="str">
        <f t="shared" ca="1" si="23"/>
        <v/>
      </c>
      <c r="AP73" s="427"/>
      <c r="AQ73" s="427"/>
      <c r="AR73" s="427"/>
      <c r="AS73" s="427"/>
      <c r="AT73" s="427"/>
      <c r="AU73" s="427"/>
      <c r="AV73" s="427"/>
      <c r="AW73" s="427" t="str">
        <f>IFERROR(AA73/'2025'!N73,"")</f>
        <v/>
      </c>
    </row>
    <row r="74" spans="1:49" x14ac:dyDescent="0.3">
      <c r="A74" s="424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22"/>
        <v>94590</v>
      </c>
      <c r="H74" s="74">
        <f t="shared" ca="1" si="22"/>
        <v>98378</v>
      </c>
      <c r="I74" s="74">
        <f t="shared" ca="1" si="22"/>
        <v>102317</v>
      </c>
      <c r="J74" s="74">
        <f t="shared" ca="1" si="22"/>
        <v>106413</v>
      </c>
      <c r="K74" s="74">
        <f t="shared" ca="1" si="22"/>
        <v>110674</v>
      </c>
      <c r="L74" s="74">
        <f t="shared" ca="1" si="22"/>
        <v>0</v>
      </c>
      <c r="M74" s="74">
        <f t="shared" ca="1" si="22"/>
        <v>0</v>
      </c>
      <c r="N74" s="72"/>
      <c r="P74" s="187" t="str">
        <f t="shared" si="24"/>
        <v>59454C</v>
      </c>
      <c r="Q74" s="191" t="s">
        <v>600</v>
      </c>
      <c r="R74" s="188" t="str">
        <f t="shared" si="15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94590</v>
      </c>
      <c r="U74" s="186" cm="1">
        <f t="array" aca="1" ref="U74" ca="1">ROUND(IF($Q74="Y",VLOOKUP($P74, INDIRECT($Q$3),U$8,0)*INDIRECT($P$2),VLOOKUP($P74, INDIRECT($Q$3),U$8,0)),IF($E74="E",0,3))</f>
        <v>98378</v>
      </c>
      <c r="V74" s="186" cm="1">
        <f t="array" aca="1" ref="V74" ca="1">ROUND(IF($Q74="Y",VLOOKUP($P74, INDIRECT($Q$3),V$8,0)*INDIRECT($P$2),VLOOKUP($P74, INDIRECT($Q$3),V$8,0)),IF($E74="E",0,3))</f>
        <v>102317</v>
      </c>
      <c r="W74" s="186" cm="1">
        <f t="array" aca="1" ref="W74" ca="1">ROUND(IF($Q74="Y",VLOOKUP($P74, INDIRECT($Q$3),W$8,0)*INDIRECT($P$2),VLOOKUP($P74, INDIRECT($Q$3),W$8,0)),IF($E74="E",0,3))</f>
        <v>106413</v>
      </c>
      <c r="X74" s="186" cm="1">
        <f t="array" aca="1" ref="X74" ca="1">ROUND(IF($Q74="Y",VLOOKUP($P74, INDIRECT($Q$3),X$8,0)*INDIRECT($P$2),VLOOKUP($P74, INDIRECT($Q$3),X$8,0)),IF($E74="E",0,3))</f>
        <v>110674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17"/>
        <v>59454C</v>
      </c>
      <c r="AC74" s="130" t="str">
        <f t="shared" si="18"/>
        <v>HR Investigator III</v>
      </c>
      <c r="AD74" s="284" t="str">
        <f t="shared" si="19"/>
        <v>120</v>
      </c>
      <c r="AE74" s="282">
        <f t="shared" ca="1" si="23"/>
        <v>45.475999999999999</v>
      </c>
      <c r="AF74" s="282">
        <f t="shared" ca="1" si="23"/>
        <v>47.297999999999995</v>
      </c>
      <c r="AG74" s="282">
        <f t="shared" ca="1" si="23"/>
        <v>49.190999999999995</v>
      </c>
      <c r="AH74" s="282">
        <f t="shared" ca="1" si="23"/>
        <v>51.160999999999994</v>
      </c>
      <c r="AI74" s="282">
        <f t="shared" ca="1" si="23"/>
        <v>53.208999999999996</v>
      </c>
      <c r="AJ74" s="282" t="str">
        <f t="shared" ca="1" si="23"/>
        <v/>
      </c>
      <c r="AK74" s="282" t="str">
        <f t="shared" ca="1" si="23"/>
        <v/>
      </c>
      <c r="AP74" s="427"/>
      <c r="AQ74" s="427"/>
      <c r="AR74" s="427"/>
      <c r="AS74" s="427"/>
      <c r="AT74" s="427"/>
      <c r="AU74" s="427"/>
      <c r="AV74" s="427"/>
      <c r="AW74" s="427" t="str">
        <f>IFERROR(AA74/'2025'!N74,"")</f>
        <v/>
      </c>
    </row>
    <row r="75" spans="1:49" x14ac:dyDescent="0.3">
      <c r="A75" s="424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22"/>
        <v>93603</v>
      </c>
      <c r="H75" s="74">
        <f t="shared" ca="1" si="22"/>
        <v>97350</v>
      </c>
      <c r="I75" s="74">
        <f t="shared" ca="1" si="22"/>
        <v>101247</v>
      </c>
      <c r="J75" s="74">
        <f t="shared" ca="1" si="22"/>
        <v>105303</v>
      </c>
      <c r="K75" s="74">
        <f t="shared" ca="1" si="22"/>
        <v>109519</v>
      </c>
      <c r="L75" s="74">
        <f t="shared" ca="1" si="22"/>
        <v>0</v>
      </c>
      <c r="M75" s="74">
        <f t="shared" ca="1" si="22"/>
        <v>0</v>
      </c>
      <c r="N75" s="72"/>
      <c r="P75" s="187" t="str">
        <f t="shared" si="24"/>
        <v>59434C</v>
      </c>
      <c r="Q75" s="191" t="s">
        <v>600</v>
      </c>
      <c r="R75" s="188" t="str">
        <f t="shared" si="15"/>
        <v>HR Labor Relations Associate</v>
      </c>
      <c r="S75" s="189" t="str">
        <f t="shared" ref="S75:S139" si="25">C75</f>
        <v>112</v>
      </c>
      <c r="T75" s="186" cm="1">
        <f t="array" aca="1" ref="T75" ca="1">ROUND(IF($Q75="Y",VLOOKUP($P75, INDIRECT($Q$3),T$8,0)*INDIRECT($P$2),VLOOKUP($P75, INDIRECT($Q$3),T$8,0)),IF($E75="E",0,3))</f>
        <v>93603</v>
      </c>
      <c r="U75" s="186" cm="1">
        <f t="array" aca="1" ref="U75" ca="1">ROUND(IF($Q75="Y",VLOOKUP($P75, INDIRECT($Q$3),U$8,0)*INDIRECT($P$2),VLOOKUP($P75, INDIRECT($Q$3),U$8,0)),IF($E75="E",0,3))</f>
        <v>97350</v>
      </c>
      <c r="V75" s="186" cm="1">
        <f t="array" aca="1" ref="V75" ca="1">ROUND(IF($Q75="Y",VLOOKUP($P75, INDIRECT($Q$3),V$8,0)*INDIRECT($P$2),VLOOKUP($P75, INDIRECT($Q$3),V$8,0)),IF($E75="E",0,3))</f>
        <v>101247</v>
      </c>
      <c r="W75" s="186" cm="1">
        <f t="array" aca="1" ref="W75" ca="1">ROUND(IF($Q75="Y",VLOOKUP($P75, INDIRECT($Q$3),W$8,0)*INDIRECT($P$2),VLOOKUP($P75, INDIRECT($Q$3),W$8,0)),IF($E75="E",0,3))</f>
        <v>105303</v>
      </c>
      <c r="X75" s="186" cm="1">
        <f t="array" aca="1" ref="X75" ca="1">ROUND(IF($Q75="Y",VLOOKUP($P75, INDIRECT($Q$3),X$8,0)*INDIRECT($P$2),VLOOKUP($P75, INDIRECT($Q$3),X$8,0)),IF($E75="E",0,3))</f>
        <v>109519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17"/>
        <v>59434C</v>
      </c>
      <c r="AC75" s="130" t="str">
        <f t="shared" si="18"/>
        <v>HR Labor Relations Associate</v>
      </c>
      <c r="AD75" s="284" t="str">
        <f t="shared" si="19"/>
        <v>112</v>
      </c>
      <c r="AE75" s="282">
        <f t="shared" ca="1" si="23"/>
        <v>45.001999999999995</v>
      </c>
      <c r="AF75" s="282">
        <f t="shared" ca="1" si="23"/>
        <v>46.802999999999997</v>
      </c>
      <c r="AG75" s="282">
        <f t="shared" ca="1" si="23"/>
        <v>48.677</v>
      </c>
      <c r="AH75" s="282">
        <f t="shared" ca="1" si="23"/>
        <v>50.626999999999995</v>
      </c>
      <c r="AI75" s="282">
        <f t="shared" ca="1" si="23"/>
        <v>52.653999999999996</v>
      </c>
      <c r="AJ75" s="282" t="str">
        <f t="shared" ca="1" si="23"/>
        <v/>
      </c>
      <c r="AK75" s="282" t="str">
        <f t="shared" ca="1" si="23"/>
        <v/>
      </c>
      <c r="AP75" s="427"/>
      <c r="AQ75" s="427"/>
      <c r="AR75" s="427"/>
      <c r="AS75" s="427"/>
      <c r="AT75" s="427"/>
      <c r="AU75" s="427"/>
      <c r="AV75" s="427"/>
      <c r="AW75" s="427" t="str">
        <f>IFERROR(AA75/'2025'!N75,"")</f>
        <v/>
      </c>
    </row>
    <row r="76" spans="1:49" x14ac:dyDescent="0.3">
      <c r="A76" s="424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22"/>
        <v>38.606000000000002</v>
      </c>
      <c r="H76" s="74">
        <f t="shared" ca="1" si="22"/>
        <v>40.637999999999998</v>
      </c>
      <c r="I76" s="74">
        <f t="shared" ca="1" si="22"/>
        <v>41.776000000000003</v>
      </c>
      <c r="J76" s="74">
        <f t="shared" ca="1" si="22"/>
        <v>42.945</v>
      </c>
      <c r="K76" s="74">
        <f t="shared" ca="1" si="22"/>
        <v>44.662999999999997</v>
      </c>
      <c r="L76" s="74">
        <f t="shared" ca="1" si="22"/>
        <v>0</v>
      </c>
      <c r="M76" s="74">
        <f t="shared" ca="1" si="22"/>
        <v>0</v>
      </c>
      <c r="N76" s="72"/>
      <c r="P76" s="187" t="str">
        <f t="shared" si="24"/>
        <v>52961C</v>
      </c>
      <c r="Q76" s="191" t="s">
        <v>600</v>
      </c>
      <c r="R76" s="188" t="str">
        <f t="shared" si="15"/>
        <v>HR Labor Relations Specialist</v>
      </c>
      <c r="S76" s="189" t="str">
        <f t="shared" si="25"/>
        <v>108</v>
      </c>
      <c r="T76" s="186" cm="1">
        <f t="array" aca="1" ref="T76" ca="1">ROUND(IF($Q76="Y",VLOOKUP($P76, INDIRECT($Q$3),T$8,0)*INDIRECT($P$2),VLOOKUP($P76, INDIRECT($Q$3),T$8,0)),IF($E76="E",0,3))</f>
        <v>38.606000000000002</v>
      </c>
      <c r="U76" s="186" cm="1">
        <f t="array" aca="1" ref="U76" ca="1">ROUND(IF($Q76="Y",VLOOKUP($P76, INDIRECT($Q$3),U$8,0)*INDIRECT($P$2),VLOOKUP($P76, INDIRECT($Q$3),U$8,0)),IF($E76="E",0,3))</f>
        <v>40.637999999999998</v>
      </c>
      <c r="V76" s="186" cm="1">
        <f t="array" aca="1" ref="V76" ca="1">ROUND(IF($Q76="Y",VLOOKUP($P76, INDIRECT($Q$3),V$8,0)*INDIRECT($P$2),VLOOKUP($P76, INDIRECT($Q$3),V$8,0)),IF($E76="E",0,3))</f>
        <v>41.776000000000003</v>
      </c>
      <c r="W76" s="186" cm="1">
        <f t="array" aca="1" ref="W76" ca="1">ROUND(IF($Q76="Y",VLOOKUP($P76, INDIRECT($Q$3),W$8,0)*INDIRECT($P$2),VLOOKUP($P76, INDIRECT($Q$3),W$8,0)),IF($E76="E",0,3))</f>
        <v>42.945</v>
      </c>
      <c r="X76" s="186" cm="1">
        <f t="array" aca="1" ref="X76" ca="1">ROUND(IF($Q76="Y",VLOOKUP($P76, INDIRECT($Q$3),X$8,0)*INDIRECT($P$2),VLOOKUP($P76, INDIRECT($Q$3),X$8,0)),IF($E76="E",0,3))</f>
        <v>44.662999999999997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17"/>
        <v>52961C</v>
      </c>
      <c r="AC76" s="130" t="str">
        <f t="shared" si="18"/>
        <v>HR Labor Relations Specialist</v>
      </c>
      <c r="AD76" s="284" t="str">
        <f t="shared" si="19"/>
        <v>108</v>
      </c>
      <c r="AE76" s="282">
        <f t="shared" ca="1" si="23"/>
        <v>38.606000000000002</v>
      </c>
      <c r="AF76" s="282">
        <f t="shared" ca="1" si="23"/>
        <v>40.637999999999998</v>
      </c>
      <c r="AG76" s="282">
        <f t="shared" ca="1" si="23"/>
        <v>41.776000000000003</v>
      </c>
      <c r="AH76" s="282">
        <f t="shared" ca="1" si="23"/>
        <v>42.945</v>
      </c>
      <c r="AI76" s="282">
        <f t="shared" ca="1" si="23"/>
        <v>44.662999999999997</v>
      </c>
      <c r="AJ76" s="282" t="str">
        <f t="shared" ca="1" si="23"/>
        <v/>
      </c>
      <c r="AK76" s="282" t="str">
        <f t="shared" ca="1" si="23"/>
        <v/>
      </c>
      <c r="AP76" s="427"/>
      <c r="AQ76" s="427"/>
      <c r="AR76" s="427"/>
      <c r="AS76" s="427"/>
      <c r="AT76" s="427"/>
      <c r="AU76" s="427"/>
      <c r="AV76" s="427"/>
      <c r="AW76" s="427" t="str">
        <f>IFERROR(AA76/'2025'!N76,"")</f>
        <v/>
      </c>
    </row>
    <row r="77" spans="1:49" x14ac:dyDescent="0.3">
      <c r="A77" s="424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22"/>
        <v>107772</v>
      </c>
      <c r="H77" s="74">
        <f t="shared" ca="1" si="22"/>
        <v>113444</v>
      </c>
      <c r="I77" s="74">
        <f t="shared" ca="1" si="22"/>
        <v>119413</v>
      </c>
      <c r="J77" s="74">
        <f t="shared" ca="1" si="22"/>
        <v>127535</v>
      </c>
      <c r="K77" s="74">
        <f t="shared" ca="1" si="22"/>
        <v>131108</v>
      </c>
      <c r="L77" s="74">
        <f t="shared" ca="1" si="22"/>
        <v>134779</v>
      </c>
      <c r="M77" s="74">
        <f t="shared" ca="1" si="22"/>
        <v>138620</v>
      </c>
      <c r="N77" s="72"/>
      <c r="P77" s="187" t="str">
        <f t="shared" si="24"/>
        <v>06063C</v>
      </c>
      <c r="Q77" s="191" t="s">
        <v>600</v>
      </c>
      <c r="R77" s="188" t="str">
        <f t="shared" si="15"/>
        <v>HR Leadership &amp; Change Manager</v>
      </c>
      <c r="S77" s="189" t="str">
        <f t="shared" si="25"/>
        <v>136</v>
      </c>
      <c r="T77" s="186" cm="1">
        <f t="array" aca="1" ref="T77" ca="1">ROUND(IF($Q77="Y",VLOOKUP($P77, INDIRECT($Q$3),T$8,0)*INDIRECT($P$2),VLOOKUP($P77, INDIRECT($Q$3),T$8,0)),IF($E77="E",0,3))</f>
        <v>107772</v>
      </c>
      <c r="U77" s="186" cm="1">
        <f t="array" aca="1" ref="U77" ca="1">ROUND(IF($Q77="Y",VLOOKUP($P77, INDIRECT($Q$3),U$8,0)*INDIRECT($P$2),VLOOKUP($P77, INDIRECT($Q$3),U$8,0)),IF($E77="E",0,3))</f>
        <v>113444</v>
      </c>
      <c r="V77" s="186" cm="1">
        <f t="array" aca="1" ref="V77" ca="1">ROUND(IF($Q77="Y",VLOOKUP($P77, INDIRECT($Q$3),V$8,0)*INDIRECT($P$2),VLOOKUP($P77, INDIRECT($Q$3),V$8,0)),IF($E77="E",0,3))</f>
        <v>119413</v>
      </c>
      <c r="W77" s="186" cm="1">
        <f t="array" aca="1" ref="W77" ca="1">ROUND(IF($Q77="Y",VLOOKUP($P77, INDIRECT($Q$3),W$8,0)*INDIRECT($P$2),VLOOKUP($P77, INDIRECT($Q$3),W$8,0)),IF($E77="E",0,3))</f>
        <v>127535</v>
      </c>
      <c r="X77" s="186" cm="1">
        <f t="array" aca="1" ref="X77" ca="1">ROUND(IF($Q77="Y",VLOOKUP($P77, INDIRECT($Q$3),X$8,0)*INDIRECT($P$2),VLOOKUP($P77, INDIRECT($Q$3),X$8,0)),IF($E77="E",0,3))</f>
        <v>131108</v>
      </c>
      <c r="Y77" s="186" cm="1">
        <f t="array" aca="1" ref="Y77" ca="1">ROUND(IF($Q77="Y",VLOOKUP($P77, INDIRECT($Q$3),Y$8,0)*INDIRECT($P$2),VLOOKUP($P77, INDIRECT($Q$3),Y$8,0)),IF($E77="E",0,3))</f>
        <v>134779</v>
      </c>
      <c r="Z77" s="186" cm="1">
        <f t="array" aca="1" ref="Z77" ca="1">ROUND(IF($Q77="Y",VLOOKUP($P77, INDIRECT($Q$3),Z$8,0)*INDIRECT($P$2),VLOOKUP($P77, INDIRECT($Q$3),Z$8,0)),IF($E77="E",0,3))</f>
        <v>138620</v>
      </c>
      <c r="AA77" s="186"/>
      <c r="AB77" s="282" t="str">
        <f t="shared" si="17"/>
        <v>06063C</v>
      </c>
      <c r="AC77" s="130" t="str">
        <f t="shared" si="18"/>
        <v>HR Leadership &amp; Change Manager</v>
      </c>
      <c r="AD77" s="284" t="str">
        <f t="shared" si="19"/>
        <v>136</v>
      </c>
      <c r="AE77" s="282">
        <f t="shared" ca="1" si="23"/>
        <v>51.814</v>
      </c>
      <c r="AF77" s="282">
        <f t="shared" ca="1" si="23"/>
        <v>54.540999999999997</v>
      </c>
      <c r="AG77" s="282">
        <f t="shared" ca="1" si="23"/>
        <v>57.410999999999994</v>
      </c>
      <c r="AH77" s="282">
        <f t="shared" ca="1" si="23"/>
        <v>61.314999999999998</v>
      </c>
      <c r="AI77" s="282">
        <f t="shared" ca="1" si="23"/>
        <v>63.032999999999994</v>
      </c>
      <c r="AJ77" s="282">
        <f t="shared" ca="1" si="23"/>
        <v>64.798000000000002</v>
      </c>
      <c r="AK77" s="282">
        <f t="shared" ca="1" si="23"/>
        <v>66.64500000000001</v>
      </c>
      <c r="AP77" s="427"/>
      <c r="AQ77" s="427"/>
      <c r="AR77" s="427"/>
      <c r="AS77" s="427"/>
      <c r="AT77" s="427"/>
      <c r="AU77" s="427"/>
      <c r="AV77" s="427"/>
      <c r="AW77" s="427" t="str">
        <f>IFERROR(AA77/'2025'!N77,"")</f>
        <v/>
      </c>
    </row>
    <row r="78" spans="1:49" x14ac:dyDescent="0.3">
      <c r="A78" s="424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22"/>
        <v>108445</v>
      </c>
      <c r="H78" s="74">
        <f t="shared" ca="1" si="22"/>
        <v>112787</v>
      </c>
      <c r="I78" s="74">
        <f t="shared" ca="1" si="22"/>
        <v>117305</v>
      </c>
      <c r="J78" s="74">
        <f t="shared" ca="1" si="22"/>
        <v>121999</v>
      </c>
      <c r="K78" s="74">
        <f t="shared" ca="1" si="22"/>
        <v>126884</v>
      </c>
      <c r="L78" s="74">
        <f t="shared" ca="1" si="22"/>
        <v>0</v>
      </c>
      <c r="M78" s="74">
        <f t="shared" ca="1" si="22"/>
        <v>0</v>
      </c>
      <c r="N78" s="72"/>
      <c r="P78" s="187" t="str">
        <f t="shared" si="24"/>
        <v>52963C</v>
      </c>
      <c r="Q78" s="191" t="s">
        <v>600</v>
      </c>
      <c r="R78" s="188" t="str">
        <f t="shared" si="15"/>
        <v>HR Learning Technologies Specialist</v>
      </c>
      <c r="S78" s="189" t="str">
        <f t="shared" si="25"/>
        <v>131</v>
      </c>
      <c r="T78" s="186" cm="1">
        <f t="array" aca="1" ref="T78" ca="1">ROUND(IF($Q78="Y",VLOOKUP($P78, INDIRECT($Q$3),T$8,0)*INDIRECT($P$2),VLOOKUP($P78, INDIRECT($Q$3),T$8,0)),IF($E78="E",0,3))</f>
        <v>108445</v>
      </c>
      <c r="U78" s="186" cm="1">
        <f t="array" aca="1" ref="U78" ca="1">ROUND(IF($Q78="Y",VLOOKUP($P78, INDIRECT($Q$3),U$8,0)*INDIRECT($P$2),VLOOKUP($P78, INDIRECT($Q$3),U$8,0)),IF($E78="E",0,3))</f>
        <v>112787</v>
      </c>
      <c r="V78" s="186" cm="1">
        <f t="array" aca="1" ref="V78" ca="1">ROUND(IF($Q78="Y",VLOOKUP($P78, INDIRECT($Q$3),V$8,0)*INDIRECT($P$2),VLOOKUP($P78, INDIRECT($Q$3),V$8,0)),IF($E78="E",0,3))</f>
        <v>117305</v>
      </c>
      <c r="W78" s="186" cm="1">
        <f t="array" aca="1" ref="W78" ca="1">ROUND(IF($Q78="Y",VLOOKUP($P78, INDIRECT($Q$3),W$8,0)*INDIRECT($P$2),VLOOKUP($P78, INDIRECT($Q$3),W$8,0)),IF($E78="E",0,3))</f>
        <v>121999</v>
      </c>
      <c r="X78" s="186" cm="1">
        <f t="array" aca="1" ref="X78" ca="1">ROUND(IF($Q78="Y",VLOOKUP($P78, INDIRECT($Q$3),X$8,0)*INDIRECT($P$2),VLOOKUP($P78, INDIRECT($Q$3),X$8,0)),IF($E78="E",0,3))</f>
        <v>126884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17"/>
        <v>52963C</v>
      </c>
      <c r="AC78" s="130" t="str">
        <f t="shared" si="18"/>
        <v>HR Learning Technologies Specialist</v>
      </c>
      <c r="AD78" s="284" t="str">
        <f t="shared" si="19"/>
        <v>131</v>
      </c>
      <c r="AE78" s="282">
        <f t="shared" ca="1" si="23"/>
        <v>52.137999999999998</v>
      </c>
      <c r="AF78" s="282">
        <f t="shared" ca="1" si="23"/>
        <v>54.224999999999994</v>
      </c>
      <c r="AG78" s="282">
        <f t="shared" ca="1" si="23"/>
        <v>56.396999999999998</v>
      </c>
      <c r="AH78" s="282">
        <f t="shared" ca="1" si="23"/>
        <v>58.653999999999996</v>
      </c>
      <c r="AI78" s="282">
        <f t="shared" ca="1" si="23"/>
        <v>61.001999999999995</v>
      </c>
      <c r="AJ78" s="282" t="str">
        <f t="shared" ca="1" si="23"/>
        <v/>
      </c>
      <c r="AK78" s="282" t="str">
        <f t="shared" ca="1" si="23"/>
        <v/>
      </c>
      <c r="AP78" s="427"/>
      <c r="AQ78" s="427"/>
      <c r="AR78" s="427"/>
      <c r="AS78" s="427"/>
      <c r="AT78" s="427"/>
      <c r="AU78" s="427"/>
      <c r="AV78" s="427"/>
      <c r="AW78" s="427" t="str">
        <f>IFERROR(AA78/'2025'!N78,"")</f>
        <v/>
      </c>
    </row>
    <row r="79" spans="1:49" x14ac:dyDescent="0.3">
      <c r="A79" s="424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22"/>
        <v>119176</v>
      </c>
      <c r="H79" s="74">
        <f t="shared" ca="1" si="22"/>
        <v>123942</v>
      </c>
      <c r="I79" s="74">
        <f t="shared" ca="1" si="22"/>
        <v>128901</v>
      </c>
      <c r="J79" s="74">
        <f t="shared" ca="1" si="22"/>
        <v>134058</v>
      </c>
      <c r="K79" s="74">
        <f t="shared" ca="1" si="22"/>
        <v>139420</v>
      </c>
      <c r="L79" s="74">
        <f t="shared" ca="1" si="22"/>
        <v>0</v>
      </c>
      <c r="M79" s="74">
        <f t="shared" ca="1" si="22"/>
        <v>0</v>
      </c>
      <c r="N79" s="72"/>
      <c r="P79" s="187" t="str">
        <f t="shared" si="24"/>
        <v>53004C</v>
      </c>
      <c r="Q79" s="191" t="s">
        <v>600</v>
      </c>
      <c r="R79" s="188" t="str">
        <f t="shared" si="15"/>
        <v>HR Project Mgr-Confidential-C</v>
      </c>
      <c r="S79" s="189" t="str">
        <f t="shared" si="25"/>
        <v>137</v>
      </c>
      <c r="T79" s="186" cm="1">
        <f t="array" aca="1" ref="T79" ca="1">ROUND(IF($Q79="Y",VLOOKUP($P79, INDIRECT($Q$3),T$8,0)*INDIRECT($P$2),VLOOKUP($P79, INDIRECT($Q$3),T$8,0)),IF($E79="E",0,3))</f>
        <v>119176</v>
      </c>
      <c r="U79" s="186" cm="1">
        <f t="array" aca="1" ref="U79" ca="1">ROUND(IF($Q79="Y",VLOOKUP($P79, INDIRECT($Q$3),U$8,0)*INDIRECT($P$2),VLOOKUP($P79, INDIRECT($Q$3),U$8,0)),IF($E79="E",0,3))</f>
        <v>123942</v>
      </c>
      <c r="V79" s="186" cm="1">
        <f t="array" aca="1" ref="V79" ca="1">ROUND(IF($Q79="Y",VLOOKUP($P79, INDIRECT($Q$3),V$8,0)*INDIRECT($P$2),VLOOKUP($P79, INDIRECT($Q$3),V$8,0)),IF($E79="E",0,3))</f>
        <v>128901</v>
      </c>
      <c r="W79" s="186" cm="1">
        <f t="array" aca="1" ref="W79" ca="1">ROUND(IF($Q79="Y",VLOOKUP($P79, INDIRECT($Q$3),W$8,0)*INDIRECT($P$2),VLOOKUP($P79, INDIRECT($Q$3),W$8,0)),IF($E79="E",0,3))</f>
        <v>134058</v>
      </c>
      <c r="X79" s="186" cm="1">
        <f t="array" aca="1" ref="X79" ca="1">ROUND(IF($Q79="Y",VLOOKUP($P79, INDIRECT($Q$3),X$8,0)*INDIRECT($P$2),VLOOKUP($P79, INDIRECT($Q$3),X$8,0)),IF($E79="E",0,3))</f>
        <v>139420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17"/>
        <v>53004C</v>
      </c>
      <c r="AC79" s="130" t="str">
        <f t="shared" si="18"/>
        <v>HR Project Mgr-Confidential-C</v>
      </c>
      <c r="AD79" s="284" t="str">
        <f t="shared" si="19"/>
        <v>137</v>
      </c>
      <c r="AE79" s="282">
        <f t="shared" ca="1" si="23"/>
        <v>57.296999999999997</v>
      </c>
      <c r="AF79" s="282">
        <f t="shared" ca="1" si="23"/>
        <v>59.588000000000001</v>
      </c>
      <c r="AG79" s="282">
        <f t="shared" ca="1" si="23"/>
        <v>61.971999999999994</v>
      </c>
      <c r="AH79" s="282">
        <f t="shared" ca="1" si="23"/>
        <v>64.451000000000008</v>
      </c>
      <c r="AI79" s="282">
        <f t="shared" ca="1" si="23"/>
        <v>67.029000000000011</v>
      </c>
      <c r="AJ79" s="282" t="str">
        <f t="shared" ca="1" si="23"/>
        <v/>
      </c>
      <c r="AK79" s="282" t="str">
        <f t="shared" ca="1" si="23"/>
        <v/>
      </c>
      <c r="AP79" s="427"/>
      <c r="AQ79" s="427"/>
      <c r="AR79" s="427"/>
      <c r="AS79" s="427"/>
      <c r="AT79" s="427"/>
      <c r="AU79" s="427"/>
      <c r="AV79" s="427"/>
      <c r="AW79" s="427" t="str">
        <f>IFERROR(AA79/'2025'!N79,"")</f>
        <v/>
      </c>
    </row>
    <row r="80" spans="1:49" x14ac:dyDescent="0.3">
      <c r="A80" s="424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22"/>
        <v>91431</v>
      </c>
      <c r="H80" s="74">
        <f t="shared" ca="1" si="22"/>
        <v>95093</v>
      </c>
      <c r="I80" s="74">
        <f t="shared" ca="1" si="22"/>
        <v>98900</v>
      </c>
      <c r="J80" s="74">
        <f t="shared" ca="1" si="22"/>
        <v>102859</v>
      </c>
      <c r="K80" s="74">
        <f t="shared" ca="1" si="22"/>
        <v>106979</v>
      </c>
      <c r="L80" s="74">
        <f t="shared" ca="1" si="22"/>
        <v>0</v>
      </c>
      <c r="M80" s="74">
        <f t="shared" ca="1" si="22"/>
        <v>0</v>
      </c>
      <c r="N80" s="72"/>
      <c r="P80" s="187" t="str">
        <f t="shared" si="24"/>
        <v>52959C</v>
      </c>
      <c r="Q80" s="186" t="s">
        <v>600</v>
      </c>
      <c r="R80" s="188" t="str">
        <f t="shared" si="15"/>
        <v>HR Recruiter</v>
      </c>
      <c r="S80" s="189" t="str">
        <f t="shared" si="25"/>
        <v>109</v>
      </c>
      <c r="T80" s="186" cm="1">
        <f t="array" aca="1" ref="T80" ca="1">ROUND(IF($Q80="Y",VLOOKUP($P80, INDIRECT($Q$3),T$8,0)*INDIRECT($P$2),VLOOKUP($P80, INDIRECT($Q$3),T$8,0)),IF($E80="E",0,3))</f>
        <v>91431</v>
      </c>
      <c r="U80" s="186" cm="1">
        <f t="array" aca="1" ref="U80" ca="1">ROUND(IF($Q80="Y",VLOOKUP($P80, INDIRECT($Q$3),U$8,0)*INDIRECT($P$2),VLOOKUP($P80, INDIRECT($Q$3),U$8,0)),IF($E80="E",0,3))</f>
        <v>95093</v>
      </c>
      <c r="V80" s="186" cm="1">
        <f t="array" aca="1" ref="V80" ca="1">ROUND(IF($Q80="Y",VLOOKUP($P80, INDIRECT($Q$3),V$8,0)*INDIRECT($P$2),VLOOKUP($P80, INDIRECT($Q$3),V$8,0)),IF($E80="E",0,3))</f>
        <v>98900</v>
      </c>
      <c r="W80" s="186" cm="1">
        <f t="array" aca="1" ref="W80" ca="1">ROUND(IF($Q80="Y",VLOOKUP($P80, INDIRECT($Q$3),W$8,0)*INDIRECT($P$2),VLOOKUP($P80, INDIRECT($Q$3),W$8,0)),IF($E80="E",0,3))</f>
        <v>102859</v>
      </c>
      <c r="X80" s="186" cm="1">
        <f t="array" aca="1" ref="X80" ca="1">ROUND(IF($Q80="Y",VLOOKUP($P80, INDIRECT($Q$3),X$8,0)*INDIRECT($P$2),VLOOKUP($P80, INDIRECT($Q$3),X$8,0)),IF($E80="E",0,3))</f>
        <v>106979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17"/>
        <v>52959C</v>
      </c>
      <c r="AC80" s="130" t="str">
        <f t="shared" si="18"/>
        <v>HR Recruiter</v>
      </c>
      <c r="AD80" s="284" t="str">
        <f t="shared" si="19"/>
        <v>109</v>
      </c>
      <c r="AE80" s="282">
        <f t="shared" ca="1" si="23"/>
        <v>43.957999999999998</v>
      </c>
      <c r="AF80" s="282">
        <f t="shared" ca="1" si="23"/>
        <v>45.717999999999996</v>
      </c>
      <c r="AG80" s="282">
        <f t="shared" ca="1" si="23"/>
        <v>47.548999999999999</v>
      </c>
      <c r="AH80" s="282">
        <f t="shared" ca="1" si="23"/>
        <v>49.451999999999998</v>
      </c>
      <c r="AI80" s="282">
        <f t="shared" ca="1" si="23"/>
        <v>51.433</v>
      </c>
      <c r="AJ80" s="282" t="str">
        <f t="shared" ca="1" si="23"/>
        <v/>
      </c>
      <c r="AK80" s="282" t="str">
        <f t="shared" ca="1" si="23"/>
        <v/>
      </c>
      <c r="AP80" s="427"/>
      <c r="AQ80" s="427"/>
      <c r="AR80" s="427"/>
      <c r="AS80" s="427"/>
      <c r="AT80" s="427"/>
      <c r="AU80" s="427"/>
      <c r="AV80" s="427"/>
      <c r="AW80" s="427" t="str">
        <f>IFERROR(AA80/'2025'!N80,"")</f>
        <v/>
      </c>
    </row>
    <row r="81" spans="1:49" x14ac:dyDescent="0.3">
      <c r="A81" s="424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22"/>
        <v>79192</v>
      </c>
      <c r="H81" s="74">
        <f t="shared" ca="1" si="22"/>
        <v>83539</v>
      </c>
      <c r="I81" s="74">
        <f t="shared" ca="1" si="22"/>
        <v>87881</v>
      </c>
      <c r="J81" s="74">
        <f t="shared" ca="1" si="22"/>
        <v>92530</v>
      </c>
      <c r="K81" s="74">
        <f t="shared" ca="1" si="22"/>
        <v>97419</v>
      </c>
      <c r="L81" s="74">
        <f t="shared" ca="1" si="22"/>
        <v>103471</v>
      </c>
      <c r="M81" s="74">
        <f t="shared" ca="1" si="22"/>
        <v>109519</v>
      </c>
      <c r="N81" s="72"/>
      <c r="P81" s="187" t="str">
        <f t="shared" si="24"/>
        <v>05418C</v>
      </c>
      <c r="Q81" s="191" t="s">
        <v>600</v>
      </c>
      <c r="R81" s="188" t="str">
        <f t="shared" si="15"/>
        <v>HR Representative</v>
      </c>
      <c r="S81" s="189" t="str">
        <f t="shared" si="25"/>
        <v>60M</v>
      </c>
      <c r="T81" s="186" cm="1">
        <f t="array" aca="1" ref="T81" ca="1">ROUND(IF($Q81="Y",VLOOKUP($P81, INDIRECT($Q$3),T$8,0)*INDIRECT($P$2),VLOOKUP($P81, INDIRECT($Q$3),T$8,0)),IF($E81="E",0,3))</f>
        <v>79192</v>
      </c>
      <c r="U81" s="186" cm="1">
        <f t="array" aca="1" ref="U81" ca="1">ROUND(IF($Q81="Y",VLOOKUP($P81, INDIRECT($Q$3),U$8,0)*INDIRECT($P$2),VLOOKUP($P81, INDIRECT($Q$3),U$8,0)),IF($E81="E",0,3))</f>
        <v>83539</v>
      </c>
      <c r="V81" s="186" cm="1">
        <f t="array" aca="1" ref="V81" ca="1">ROUND(IF($Q81="Y",VLOOKUP($P81, INDIRECT($Q$3),V$8,0)*INDIRECT($P$2),VLOOKUP($P81, INDIRECT($Q$3),V$8,0)),IF($E81="E",0,3))</f>
        <v>87881</v>
      </c>
      <c r="W81" s="186" cm="1">
        <f t="array" aca="1" ref="W81" ca="1">ROUND(IF($Q81="Y",VLOOKUP($P81, INDIRECT($Q$3),W$8,0)*INDIRECT($P$2),VLOOKUP($P81, INDIRECT($Q$3),W$8,0)),IF($E81="E",0,3))</f>
        <v>92530</v>
      </c>
      <c r="X81" s="186" cm="1">
        <f t="array" aca="1" ref="X81" ca="1">ROUND(IF($Q81="Y",VLOOKUP($P81, INDIRECT($Q$3),X$8,0)*INDIRECT($P$2),VLOOKUP($P81, INDIRECT($Q$3),X$8,0)),IF($E81="E",0,3))</f>
        <v>97419</v>
      </c>
      <c r="Y81" s="186" cm="1">
        <f t="array" aca="1" ref="Y81" ca="1">ROUND(IF($Q81="Y",VLOOKUP($P81, INDIRECT($Q$3),Y$8,0)*INDIRECT($P$2),VLOOKUP($P81, INDIRECT($Q$3),Y$8,0)),IF($E81="E",0,3))</f>
        <v>103471</v>
      </c>
      <c r="Z81" s="186" cm="1">
        <f t="array" aca="1" ref="Z81" ca="1">ROUND(IF($Q81="Y",VLOOKUP($P81, INDIRECT($Q$3),Z$8,0)*INDIRECT($P$2),VLOOKUP($P81, INDIRECT($Q$3),Z$8,0)),IF($E81="E",0,3))</f>
        <v>109519</v>
      </c>
      <c r="AA81" s="186"/>
      <c r="AB81" s="282" t="str">
        <f t="shared" si="17"/>
        <v>05418C</v>
      </c>
      <c r="AC81" s="130" t="str">
        <f t="shared" si="18"/>
        <v>HR Representative</v>
      </c>
      <c r="AD81" s="284" t="str">
        <f t="shared" si="19"/>
        <v>60M</v>
      </c>
      <c r="AE81" s="282">
        <f t="shared" ca="1" si="23"/>
        <v>38.073999999999998</v>
      </c>
      <c r="AF81" s="282">
        <f t="shared" ca="1" si="23"/>
        <v>40.162999999999997</v>
      </c>
      <c r="AG81" s="282">
        <f t="shared" ca="1" si="23"/>
        <v>42.250999999999998</v>
      </c>
      <c r="AH81" s="282">
        <f t="shared" ca="1" si="23"/>
        <v>44.485999999999997</v>
      </c>
      <c r="AI81" s="282">
        <f t="shared" ca="1" si="23"/>
        <v>46.836999999999996</v>
      </c>
      <c r="AJ81" s="282">
        <f t="shared" ca="1" si="23"/>
        <v>49.745999999999995</v>
      </c>
      <c r="AK81" s="282">
        <f t="shared" ca="1" si="23"/>
        <v>52.653999999999996</v>
      </c>
      <c r="AP81" s="427"/>
      <c r="AQ81" s="427"/>
      <c r="AR81" s="427"/>
      <c r="AS81" s="427"/>
      <c r="AT81" s="427"/>
      <c r="AU81" s="427"/>
      <c r="AV81" s="427"/>
      <c r="AW81" s="427" t="str">
        <f>IFERROR(AA81/'2025'!N81,"")</f>
        <v/>
      </c>
    </row>
    <row r="82" spans="1:49" x14ac:dyDescent="0.3">
      <c r="A82" s="424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22"/>
        <v>33.402000000000001</v>
      </c>
      <c r="H82" s="74">
        <f t="shared" ca="1" si="22"/>
        <v>35.072000000000003</v>
      </c>
      <c r="I82" s="74">
        <f t="shared" ca="1" si="22"/>
        <v>36.826000000000001</v>
      </c>
      <c r="J82" s="74">
        <f t="shared" ca="1" si="22"/>
        <v>38.667000000000002</v>
      </c>
      <c r="K82" s="74">
        <f t="shared" ca="1" si="22"/>
        <v>40.6</v>
      </c>
      <c r="L82" s="74">
        <f t="shared" ca="1" si="22"/>
        <v>42.631</v>
      </c>
      <c r="M82" s="74">
        <f t="shared" ca="1" si="22"/>
        <v>0</v>
      </c>
      <c r="N82" s="72"/>
      <c r="P82" s="187" t="str">
        <f t="shared" si="24"/>
        <v>05426C</v>
      </c>
      <c r="Q82" s="191" t="s">
        <v>600</v>
      </c>
      <c r="R82" s="188" t="str">
        <f t="shared" si="15"/>
        <v>HR Sr Associate</v>
      </c>
      <c r="S82" s="189" t="str">
        <f t="shared" si="25"/>
        <v>04</v>
      </c>
      <c r="T82" s="186" cm="1">
        <f t="array" aca="1" ref="T82" ca="1">ROUND(IF($Q82="Y",VLOOKUP($P82, INDIRECT($Q$3),T$8,0)*INDIRECT($P$2),VLOOKUP($P82, INDIRECT($Q$3),T$8,0)),IF($E82="E",0,3))</f>
        <v>33.402000000000001</v>
      </c>
      <c r="U82" s="186" cm="1">
        <f t="array" aca="1" ref="U82" ca="1">ROUND(IF($Q82="Y",VLOOKUP($P82, INDIRECT($Q$3),U$8,0)*INDIRECT($P$2),VLOOKUP($P82, INDIRECT($Q$3),U$8,0)),IF($E82="E",0,3))</f>
        <v>35.072000000000003</v>
      </c>
      <c r="V82" s="186" cm="1">
        <f t="array" aca="1" ref="V82" ca="1">ROUND(IF($Q82="Y",VLOOKUP($P82, INDIRECT($Q$3),V$8,0)*INDIRECT($P$2),VLOOKUP($P82, INDIRECT($Q$3),V$8,0)),IF($E82="E",0,3))</f>
        <v>36.826000000000001</v>
      </c>
      <c r="W82" s="186" cm="1">
        <f t="array" aca="1" ref="W82" ca="1">ROUND(IF($Q82="Y",VLOOKUP($P82, INDIRECT($Q$3),W$8,0)*INDIRECT($P$2),VLOOKUP($P82, INDIRECT($Q$3),W$8,0)),IF($E82="E",0,3))</f>
        <v>38.667000000000002</v>
      </c>
      <c r="X82" s="186" cm="1">
        <f t="array" aca="1" ref="X82" ca="1">ROUND(IF($Q82="Y",VLOOKUP($P82, INDIRECT($Q$3),X$8,0)*INDIRECT($P$2),VLOOKUP($P82, INDIRECT($Q$3),X$8,0)),IF($E82="E",0,3))</f>
        <v>40.6</v>
      </c>
      <c r="Y82" s="186" cm="1">
        <f t="array" aca="1" ref="Y82" ca="1">ROUND(IF($Q82="Y",VLOOKUP($P82, INDIRECT($Q$3),Y$8,0)*INDIRECT($P$2),VLOOKUP($P82, INDIRECT($Q$3),Y$8,0)),IF($E82="E",0,3))</f>
        <v>42.631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17"/>
        <v>05426C</v>
      </c>
      <c r="AC82" s="130" t="str">
        <f t="shared" si="18"/>
        <v>HR Sr Associate</v>
      </c>
      <c r="AD82" s="284" t="str">
        <f t="shared" si="19"/>
        <v>04</v>
      </c>
      <c r="AE82" s="282">
        <f t="shared" ca="1" si="23"/>
        <v>33.402000000000001</v>
      </c>
      <c r="AF82" s="282">
        <f t="shared" ca="1" si="23"/>
        <v>35.072000000000003</v>
      </c>
      <c r="AG82" s="282">
        <f t="shared" ca="1" si="23"/>
        <v>36.826000000000001</v>
      </c>
      <c r="AH82" s="282">
        <f t="shared" ca="1" si="23"/>
        <v>38.667000000000002</v>
      </c>
      <c r="AI82" s="282">
        <f t="shared" ca="1" si="23"/>
        <v>40.6</v>
      </c>
      <c r="AJ82" s="282">
        <f t="shared" ca="1" si="23"/>
        <v>42.631</v>
      </c>
      <c r="AK82" s="282" t="str">
        <f t="shared" ca="1" si="23"/>
        <v/>
      </c>
      <c r="AP82" s="427"/>
      <c r="AQ82" s="427"/>
      <c r="AR82" s="427"/>
      <c r="AS82" s="427"/>
      <c r="AT82" s="427"/>
      <c r="AU82" s="427"/>
      <c r="AV82" s="427"/>
      <c r="AW82" s="427" t="str">
        <f>IFERROR(AA82/'2025'!N82,"")</f>
        <v/>
      </c>
    </row>
    <row r="83" spans="1:49" x14ac:dyDescent="0.3">
      <c r="A83" s="424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22"/>
        <v>99934</v>
      </c>
      <c r="H83" s="74">
        <f t="shared" ca="1" si="22"/>
        <v>103937</v>
      </c>
      <c r="I83" s="74">
        <f t="shared" ca="1" si="22"/>
        <v>108099</v>
      </c>
      <c r="J83" s="74">
        <f t="shared" ca="1" si="22"/>
        <v>112424</v>
      </c>
      <c r="K83" s="74">
        <f t="shared" ca="1" si="22"/>
        <v>116925</v>
      </c>
      <c r="L83" s="74">
        <f t="shared" ca="1" si="22"/>
        <v>0</v>
      </c>
      <c r="M83" s="74">
        <f t="shared" ca="1" si="22"/>
        <v>0</v>
      </c>
      <c r="N83" s="72"/>
      <c r="P83" s="187" t="str">
        <f t="shared" si="24"/>
        <v>53077C</v>
      </c>
      <c r="Q83" s="191" t="s">
        <v>600</v>
      </c>
      <c r="R83" s="188" t="str">
        <f t="shared" si="15"/>
        <v>HR Sr Benefits Spec-C</v>
      </c>
      <c r="S83" s="189" t="str">
        <f t="shared" si="25"/>
        <v>144</v>
      </c>
      <c r="T83" s="186" cm="1">
        <f t="array" aca="1" ref="T83" ca="1">ROUND(IF($Q83="Y",VLOOKUP($P83, INDIRECT($Q$3),T$8,0)*INDIRECT($P$2),VLOOKUP($P83, INDIRECT($Q$3),T$8,0)),IF($E83="E",0,3))</f>
        <v>99934</v>
      </c>
      <c r="U83" s="186" cm="1">
        <f t="array" aca="1" ref="U83" ca="1">ROUND(IF($Q83="Y",VLOOKUP($P83, INDIRECT($Q$3),U$8,0)*INDIRECT($P$2),VLOOKUP($P83, INDIRECT($Q$3),U$8,0)),IF($E83="E",0,3))</f>
        <v>103937</v>
      </c>
      <c r="V83" s="186" cm="1">
        <f t="array" aca="1" ref="V83" ca="1">ROUND(IF($Q83="Y",VLOOKUP($P83, INDIRECT($Q$3),V$8,0)*INDIRECT($P$2),VLOOKUP($P83, INDIRECT($Q$3),V$8,0)),IF($E83="E",0,3))</f>
        <v>108099</v>
      </c>
      <c r="W83" s="186" cm="1">
        <f t="array" aca="1" ref="W83" ca="1">ROUND(IF($Q83="Y",VLOOKUP($P83, INDIRECT($Q$3),W$8,0)*INDIRECT($P$2),VLOOKUP($P83, INDIRECT($Q$3),W$8,0)),IF($E83="E",0,3))</f>
        <v>112424</v>
      </c>
      <c r="X83" s="186" cm="1">
        <f t="array" aca="1" ref="X83" ca="1">ROUND(IF($Q83="Y",VLOOKUP($P83, INDIRECT($Q$3),X$8,0)*INDIRECT($P$2),VLOOKUP($P83, INDIRECT($Q$3),X$8,0)),IF($E83="E",0,3))</f>
        <v>116925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17"/>
        <v>53077C</v>
      </c>
      <c r="AC83" s="130" t="str">
        <f t="shared" si="18"/>
        <v>HR Sr Benefits Spec-C</v>
      </c>
      <c r="AD83" s="284" t="str">
        <f t="shared" si="19"/>
        <v>144</v>
      </c>
      <c r="AE83" s="282">
        <f t="shared" ca="1" si="23"/>
        <v>48.045999999999999</v>
      </c>
      <c r="AF83" s="282">
        <f t="shared" ca="1" si="23"/>
        <v>49.97</v>
      </c>
      <c r="AG83" s="282">
        <f t="shared" ca="1" si="23"/>
        <v>51.970999999999997</v>
      </c>
      <c r="AH83" s="282">
        <f t="shared" ca="1" si="23"/>
        <v>54.05</v>
      </c>
      <c r="AI83" s="282">
        <f t="shared" ca="1" si="23"/>
        <v>56.213999999999999</v>
      </c>
      <c r="AJ83" s="282" t="str">
        <f t="shared" ca="1" si="23"/>
        <v/>
      </c>
      <c r="AK83" s="282" t="str">
        <f t="shared" ca="1" si="23"/>
        <v/>
      </c>
      <c r="AP83" s="427"/>
      <c r="AQ83" s="427"/>
      <c r="AR83" s="427"/>
      <c r="AS83" s="427"/>
      <c r="AT83" s="427"/>
      <c r="AU83" s="427"/>
      <c r="AV83" s="427"/>
      <c r="AW83" s="427" t="str">
        <f>IFERROR(AA83/'2025'!N83,"")</f>
        <v/>
      </c>
    </row>
    <row r="84" spans="1:49" x14ac:dyDescent="0.3">
      <c r="A84" s="424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22"/>
        <v>108445</v>
      </c>
      <c r="H84" s="74">
        <f t="shared" ca="1" si="22"/>
        <v>112787</v>
      </c>
      <c r="I84" s="74">
        <f t="shared" ca="1" si="22"/>
        <v>117305</v>
      </c>
      <c r="J84" s="74">
        <f t="shared" ca="1" si="22"/>
        <v>121999</v>
      </c>
      <c r="K84" s="74">
        <f t="shared" ca="1" si="22"/>
        <v>126884</v>
      </c>
      <c r="L84" s="74">
        <f t="shared" ca="1" si="22"/>
        <v>0</v>
      </c>
      <c r="M84" s="74">
        <f t="shared" ca="1" si="22"/>
        <v>0</v>
      </c>
      <c r="N84" s="72"/>
      <c r="P84" s="187" t="str">
        <f t="shared" si="24"/>
        <v>52968C</v>
      </c>
      <c r="Q84" s="191" t="s">
        <v>600</v>
      </c>
      <c r="R84" s="188" t="str">
        <f t="shared" si="15"/>
        <v>HR Sr Health &amp; Wellness Representative</v>
      </c>
      <c r="S84" s="189" t="str">
        <f t="shared" si="25"/>
        <v>131</v>
      </c>
      <c r="T84" s="186" cm="1">
        <f t="array" aca="1" ref="T84" ca="1">ROUND(IF($Q84="Y",VLOOKUP($P84, INDIRECT($Q$3),T$8,0)*INDIRECT($P$2),VLOOKUP($P84, INDIRECT($Q$3),T$8,0)),IF($E84="E",0,3))</f>
        <v>108445</v>
      </c>
      <c r="U84" s="186" cm="1">
        <f t="array" aca="1" ref="U84" ca="1">ROUND(IF($Q84="Y",VLOOKUP($P84, INDIRECT($Q$3),U$8,0)*INDIRECT($P$2),VLOOKUP($P84, INDIRECT($Q$3),U$8,0)),IF($E84="E",0,3))</f>
        <v>112787</v>
      </c>
      <c r="V84" s="186" cm="1">
        <f t="array" aca="1" ref="V84" ca="1">ROUND(IF($Q84="Y",VLOOKUP($P84, INDIRECT($Q$3),V$8,0)*INDIRECT($P$2),VLOOKUP($P84, INDIRECT($Q$3),V$8,0)),IF($E84="E",0,3))</f>
        <v>117305</v>
      </c>
      <c r="W84" s="186" cm="1">
        <f t="array" aca="1" ref="W84" ca="1">ROUND(IF($Q84="Y",VLOOKUP($P84, INDIRECT($Q$3),W$8,0)*INDIRECT($P$2),VLOOKUP($P84, INDIRECT($Q$3),W$8,0)),IF($E84="E",0,3))</f>
        <v>121999</v>
      </c>
      <c r="X84" s="186" cm="1">
        <f t="array" aca="1" ref="X84" ca="1">ROUND(IF($Q84="Y",VLOOKUP($P84, INDIRECT($Q$3),X$8,0)*INDIRECT($P$2),VLOOKUP($P84, INDIRECT($Q$3),X$8,0)),IF($E84="E",0,3))</f>
        <v>126884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17"/>
        <v>52968C</v>
      </c>
      <c r="AC84" s="130" t="str">
        <f t="shared" si="18"/>
        <v>HR Sr Health &amp; Wellness Representative</v>
      </c>
      <c r="AD84" s="284" t="str">
        <f t="shared" si="19"/>
        <v>131</v>
      </c>
      <c r="AE84" s="282">
        <f t="shared" ca="1" si="23"/>
        <v>52.137999999999998</v>
      </c>
      <c r="AF84" s="282">
        <f t="shared" ca="1" si="23"/>
        <v>54.224999999999994</v>
      </c>
      <c r="AG84" s="282">
        <f t="shared" ca="1" si="23"/>
        <v>56.396999999999998</v>
      </c>
      <c r="AH84" s="282">
        <f t="shared" ca="1" si="23"/>
        <v>58.653999999999996</v>
      </c>
      <c r="AI84" s="282">
        <f t="shared" ca="1" si="23"/>
        <v>61.001999999999995</v>
      </c>
      <c r="AJ84" s="282" t="str">
        <f t="shared" ca="1" si="23"/>
        <v/>
      </c>
      <c r="AK84" s="282" t="str">
        <f t="shared" ca="1" si="23"/>
        <v/>
      </c>
      <c r="AP84" s="427"/>
      <c r="AQ84" s="427"/>
      <c r="AR84" s="427"/>
      <c r="AS84" s="427"/>
      <c r="AT84" s="427"/>
      <c r="AU84" s="427"/>
      <c r="AV84" s="427"/>
      <c r="AW84" s="427" t="str">
        <f>IFERROR(AA84/'2025'!N84,"")</f>
        <v/>
      </c>
    </row>
    <row r="85" spans="1:49" x14ac:dyDescent="0.3">
      <c r="A85" s="424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22"/>
        <v>108445</v>
      </c>
      <c r="H85" s="74">
        <f t="shared" ca="1" si="22"/>
        <v>112787</v>
      </c>
      <c r="I85" s="74">
        <f t="shared" ca="1" si="22"/>
        <v>117305</v>
      </c>
      <c r="J85" s="74">
        <f t="shared" ca="1" si="22"/>
        <v>121999</v>
      </c>
      <c r="K85" s="74">
        <f t="shared" ca="1" si="22"/>
        <v>126884</v>
      </c>
      <c r="L85" s="74">
        <f t="shared" ca="1" si="22"/>
        <v>0</v>
      </c>
      <c r="M85" s="74">
        <f t="shared" ca="1" si="22"/>
        <v>0</v>
      </c>
      <c r="N85" s="72"/>
      <c r="P85" s="187" t="str">
        <f t="shared" si="24"/>
        <v>52962C</v>
      </c>
      <c r="Q85" s="191" t="s">
        <v>600</v>
      </c>
      <c r="R85" s="188" t="str">
        <f t="shared" si="15"/>
        <v>HR Sr Learning Specialist</v>
      </c>
      <c r="S85" s="189" t="str">
        <f t="shared" si="25"/>
        <v>131</v>
      </c>
      <c r="T85" s="186" cm="1">
        <f t="array" aca="1" ref="T85" ca="1">ROUND(IF($Q85="Y",VLOOKUP($P85, INDIRECT($Q$3),T$8,0)*INDIRECT($P$2),VLOOKUP($P85, INDIRECT($Q$3),T$8,0)),IF($E85="E",0,3))</f>
        <v>108445</v>
      </c>
      <c r="U85" s="186" cm="1">
        <f t="array" aca="1" ref="U85" ca="1">ROUND(IF($Q85="Y",VLOOKUP($P85, INDIRECT($Q$3),U$8,0)*INDIRECT($P$2),VLOOKUP($P85, INDIRECT($Q$3),U$8,0)),IF($E85="E",0,3))</f>
        <v>112787</v>
      </c>
      <c r="V85" s="186" cm="1">
        <f t="array" aca="1" ref="V85" ca="1">ROUND(IF($Q85="Y",VLOOKUP($P85, INDIRECT($Q$3),V$8,0)*INDIRECT($P$2),VLOOKUP($P85, INDIRECT($Q$3),V$8,0)),IF($E85="E",0,3))</f>
        <v>117305</v>
      </c>
      <c r="W85" s="186" cm="1">
        <f t="array" aca="1" ref="W85" ca="1">ROUND(IF($Q85="Y",VLOOKUP($P85, INDIRECT($Q$3),W$8,0)*INDIRECT($P$2),VLOOKUP($P85, INDIRECT($Q$3),W$8,0)),IF($E85="E",0,3))</f>
        <v>121999</v>
      </c>
      <c r="X85" s="186" cm="1">
        <f t="array" aca="1" ref="X85" ca="1">ROUND(IF($Q85="Y",VLOOKUP($P85, INDIRECT($Q$3),X$8,0)*INDIRECT($P$2),VLOOKUP($P85, INDIRECT($Q$3),X$8,0)),IF($E85="E",0,3))</f>
        <v>126884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17"/>
        <v>52962C</v>
      </c>
      <c r="AC85" s="130" t="str">
        <f t="shared" si="18"/>
        <v>HR Sr Learning Specialist</v>
      </c>
      <c r="AD85" s="284" t="str">
        <f t="shared" si="19"/>
        <v>131</v>
      </c>
      <c r="AE85" s="282">
        <f t="shared" ca="1" si="23"/>
        <v>52.137999999999998</v>
      </c>
      <c r="AF85" s="282">
        <f t="shared" ca="1" si="23"/>
        <v>54.224999999999994</v>
      </c>
      <c r="AG85" s="282">
        <f t="shared" ca="1" si="23"/>
        <v>56.396999999999998</v>
      </c>
      <c r="AH85" s="282">
        <f t="shared" ca="1" si="23"/>
        <v>58.653999999999996</v>
      </c>
      <c r="AI85" s="282">
        <f t="shared" ca="1" si="23"/>
        <v>61.001999999999995</v>
      </c>
      <c r="AJ85" s="282" t="str">
        <f t="shared" ca="1" si="23"/>
        <v/>
      </c>
      <c r="AK85" s="282" t="str">
        <f t="shared" ca="1" si="23"/>
        <v/>
      </c>
      <c r="AP85" s="427"/>
      <c r="AQ85" s="427"/>
      <c r="AR85" s="427"/>
      <c r="AS85" s="427"/>
      <c r="AT85" s="427"/>
      <c r="AU85" s="427"/>
      <c r="AV85" s="427"/>
      <c r="AW85" s="427" t="str">
        <f>IFERROR(AA85/'2025'!N85,"")</f>
        <v/>
      </c>
    </row>
    <row r="86" spans="1:49" x14ac:dyDescent="0.3">
      <c r="A86" s="424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22"/>
        <v>132922</v>
      </c>
      <c r="H86" s="74">
        <f t="shared" ca="1" si="22"/>
        <v>138238</v>
      </c>
      <c r="I86" s="74">
        <f t="shared" ca="1" si="22"/>
        <v>143768</v>
      </c>
      <c r="J86" s="74">
        <f t="shared" ca="1" si="22"/>
        <v>149519</v>
      </c>
      <c r="K86" s="74">
        <f t="shared" ca="1" si="22"/>
        <v>155499</v>
      </c>
      <c r="L86" s="74">
        <f t="shared" ca="1" si="22"/>
        <v>0</v>
      </c>
      <c r="M86" s="74">
        <f t="shared" ca="1" si="22"/>
        <v>0</v>
      </c>
      <c r="N86" s="72"/>
      <c r="P86" s="187" t="str">
        <f t="shared" si="24"/>
        <v>53048C</v>
      </c>
      <c r="Q86" s="191" t="s">
        <v>600</v>
      </c>
      <c r="R86" s="188" t="str">
        <f t="shared" si="15"/>
        <v>HR Sr Project Manager</v>
      </c>
      <c r="S86" s="189" t="str">
        <f t="shared" si="25"/>
        <v>139</v>
      </c>
      <c r="T86" s="186" cm="1">
        <f t="array" aca="1" ref="T86" ca="1">ROUND(IF($Q86="Y",VLOOKUP($P86, INDIRECT($Q$3),T$8,0)*INDIRECT($P$2),VLOOKUP($P86, INDIRECT($Q$3),T$8,0)),IF($E86="E",0,3))</f>
        <v>132922</v>
      </c>
      <c r="U86" s="186" cm="1">
        <f t="array" aca="1" ref="U86" ca="1">ROUND(IF($Q86="Y",VLOOKUP($P86, INDIRECT($Q$3),U$8,0)*INDIRECT($P$2),VLOOKUP($P86, INDIRECT($Q$3),U$8,0)),IF($E86="E",0,3))</f>
        <v>138238</v>
      </c>
      <c r="V86" s="186" cm="1">
        <f t="array" aca="1" ref="V86" ca="1">ROUND(IF($Q86="Y",VLOOKUP($P86, INDIRECT($Q$3),V$8,0)*INDIRECT($P$2),VLOOKUP($P86, INDIRECT($Q$3),V$8,0)),IF($E86="E",0,3))</f>
        <v>143768</v>
      </c>
      <c r="W86" s="186" cm="1">
        <f t="array" aca="1" ref="W86" ca="1">ROUND(IF($Q86="Y",VLOOKUP($P86, INDIRECT($Q$3),W$8,0)*INDIRECT($P$2),VLOOKUP($P86, INDIRECT($Q$3),W$8,0)),IF($E86="E",0,3))</f>
        <v>149519</v>
      </c>
      <c r="X86" s="186" cm="1">
        <f t="array" aca="1" ref="X86" ca="1">ROUND(IF($Q86="Y",VLOOKUP($P86, INDIRECT($Q$3),X$8,0)*INDIRECT($P$2),VLOOKUP($P86, INDIRECT($Q$3),X$8,0)),IF($E86="E",0,3))</f>
        <v>155499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17"/>
        <v>53048C</v>
      </c>
      <c r="AC86" s="130" t="str">
        <f t="shared" si="18"/>
        <v>HR Sr Project Manager</v>
      </c>
      <c r="AD86" s="284" t="str">
        <f t="shared" si="19"/>
        <v>139</v>
      </c>
      <c r="AE86" s="282">
        <f t="shared" ca="1" si="23"/>
        <v>63.905000000000001</v>
      </c>
      <c r="AF86" s="282">
        <f t="shared" ca="1" si="23"/>
        <v>66.460999999999999</v>
      </c>
      <c r="AG86" s="282">
        <f t="shared" ca="1" si="23"/>
        <v>69.12</v>
      </c>
      <c r="AH86" s="282">
        <f t="shared" ca="1" si="23"/>
        <v>71.885000000000005</v>
      </c>
      <c r="AI86" s="282">
        <f t="shared" ca="1" si="23"/>
        <v>74.760000000000005</v>
      </c>
      <c r="AJ86" s="282" t="str">
        <f t="shared" ca="1" si="23"/>
        <v/>
      </c>
      <c r="AK86" s="282" t="str">
        <f t="shared" ca="1" si="23"/>
        <v/>
      </c>
      <c r="AP86" s="427"/>
      <c r="AQ86" s="427"/>
      <c r="AR86" s="427"/>
      <c r="AS86" s="427"/>
      <c r="AT86" s="427"/>
      <c r="AU86" s="427"/>
      <c r="AV86" s="427"/>
      <c r="AW86" s="427" t="str">
        <f>IFERROR(AA86/'2025'!N86,"")</f>
        <v/>
      </c>
    </row>
    <row r="87" spans="1:49" x14ac:dyDescent="0.3">
      <c r="A87" s="424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22"/>
        <v>38.052999999999997</v>
      </c>
      <c r="H87" s="74">
        <f t="shared" ca="1" si="22"/>
        <v>39.576999999999998</v>
      </c>
      <c r="I87" s="74">
        <f t="shared" ca="1" si="22"/>
        <v>41.16</v>
      </c>
      <c r="J87" s="74">
        <f t="shared" ca="1" si="22"/>
        <v>42.81</v>
      </c>
      <c r="K87" s="74">
        <f t="shared" ca="1" si="22"/>
        <v>44.521999999999998</v>
      </c>
      <c r="L87" s="74">
        <f t="shared" ca="1" si="22"/>
        <v>0</v>
      </c>
      <c r="M87" s="74">
        <f t="shared" ca="1" si="22"/>
        <v>0</v>
      </c>
      <c r="N87" s="72"/>
      <c r="P87" s="187" t="str">
        <f t="shared" si="24"/>
        <v>52958C</v>
      </c>
      <c r="Q87" s="191" t="s">
        <v>600</v>
      </c>
      <c r="R87" s="188" t="str">
        <f t="shared" si="15"/>
        <v>HR Staffing Specialist</v>
      </c>
      <c r="S87" s="189" t="str">
        <f t="shared" si="25"/>
        <v>059</v>
      </c>
      <c r="T87" s="186" cm="1">
        <f t="array" aca="1" ref="T87" ca="1">ROUND(IF($Q87="Y",VLOOKUP($P87, INDIRECT($Q$3),T$8,0)*INDIRECT($P$2),VLOOKUP($P87, INDIRECT($Q$3),T$8,0)),IF($E87="E",0,3))</f>
        <v>38.052999999999997</v>
      </c>
      <c r="U87" s="186" cm="1">
        <f t="array" aca="1" ref="U87" ca="1">ROUND(IF($Q87="Y",VLOOKUP($P87, INDIRECT($Q$3),U$8,0)*INDIRECT($P$2),VLOOKUP($P87, INDIRECT($Q$3),U$8,0)),IF($E87="E",0,3))</f>
        <v>39.576999999999998</v>
      </c>
      <c r="V87" s="186" cm="1">
        <f t="array" aca="1" ref="V87" ca="1">ROUND(IF($Q87="Y",VLOOKUP($P87, INDIRECT($Q$3),V$8,0)*INDIRECT($P$2),VLOOKUP($P87, INDIRECT($Q$3),V$8,0)),IF($E87="E",0,3))</f>
        <v>41.16</v>
      </c>
      <c r="W87" s="186" cm="1">
        <f t="array" aca="1" ref="W87" ca="1">ROUND(IF($Q87="Y",VLOOKUP($P87, INDIRECT($Q$3),W$8,0)*INDIRECT($P$2),VLOOKUP($P87, INDIRECT($Q$3),W$8,0)),IF($E87="E",0,3))</f>
        <v>42.81</v>
      </c>
      <c r="X87" s="186" cm="1">
        <f t="array" aca="1" ref="X87" ca="1">ROUND(IF($Q87="Y",VLOOKUP($P87, INDIRECT($Q$3),X$8,0)*INDIRECT($P$2),VLOOKUP($P87, INDIRECT($Q$3),X$8,0)),IF($E87="E",0,3))</f>
        <v>44.521999999999998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17"/>
        <v>52958C</v>
      </c>
      <c r="AC87" s="130" t="str">
        <f t="shared" si="18"/>
        <v>HR Staffing Specialist</v>
      </c>
      <c r="AD87" s="284" t="str">
        <f t="shared" si="19"/>
        <v>059</v>
      </c>
      <c r="AE87" s="282">
        <f t="shared" ca="1" si="23"/>
        <v>38.052999999999997</v>
      </c>
      <c r="AF87" s="282">
        <f t="shared" ca="1" si="23"/>
        <v>39.576999999999998</v>
      </c>
      <c r="AG87" s="282">
        <f t="shared" ca="1" si="23"/>
        <v>41.16</v>
      </c>
      <c r="AH87" s="282">
        <f t="shared" ca="1" si="23"/>
        <v>42.81</v>
      </c>
      <c r="AI87" s="282">
        <f t="shared" ca="1" si="23"/>
        <v>44.521999999999998</v>
      </c>
      <c r="AJ87" s="282" t="str">
        <f t="shared" ca="1" si="23"/>
        <v/>
      </c>
      <c r="AK87" s="282" t="str">
        <f t="shared" ca="1" si="23"/>
        <v/>
      </c>
      <c r="AP87" s="427"/>
      <c r="AQ87" s="427"/>
      <c r="AR87" s="427"/>
      <c r="AS87" s="427"/>
      <c r="AT87" s="427"/>
      <c r="AU87" s="427"/>
      <c r="AV87" s="427"/>
      <c r="AW87" s="427" t="str">
        <f>IFERROR(AA87/'2025'!N87,"")</f>
        <v/>
      </c>
    </row>
    <row r="88" spans="1:49" x14ac:dyDescent="0.3">
      <c r="A88" s="424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 ca="1">IF(E88="E",ROUND(T88,0),ROUND(T88,3))</f>
        <v>118493</v>
      </c>
      <c r="H88" s="74">
        <f ca="1">IF(F88="E",ROUND(U88,0),ROUND(U88,3))</f>
        <v>123230</v>
      </c>
      <c r="I88" s="74">
        <f ca="1">IF(G88="E",ROUND(V88,0),ROUND(V88,3))</f>
        <v>128162</v>
      </c>
      <c r="J88" s="74">
        <f ca="1">IF(H88="E",ROUND(W88,0),ROUND(W88,3))</f>
        <v>133287</v>
      </c>
      <c r="K88" s="74">
        <f ca="1">IF(I88="E",ROUND(X88,0),ROUND(X88,3))</f>
        <v>138620</v>
      </c>
      <c r="L88" s="74"/>
      <c r="M88" s="74"/>
      <c r="N88" s="72"/>
      <c r="P88" s="187" t="str">
        <f t="shared" si="24"/>
        <v>59512C</v>
      </c>
      <c r="Q88" s="191" t="s">
        <v>600</v>
      </c>
      <c r="R88" s="188" t="str">
        <f t="shared" si="15"/>
        <v>HR Supervisor Classifications</v>
      </c>
      <c r="S88" s="189" t="str">
        <f t="shared" si="25"/>
        <v>133</v>
      </c>
      <c r="T88" s="186" cm="1">
        <f t="array" aca="1" ref="T88" ca="1">ROUND(IF($Q88="Y",VLOOKUP($P88, INDIRECT($Q$3),T$8,0)*INDIRECT($P$2),VLOOKUP($P88, INDIRECT($Q$3),T$8,0)),IF($E88="E",0,3))</f>
        <v>118493</v>
      </c>
      <c r="U88" s="186" cm="1">
        <f t="array" aca="1" ref="U88" ca="1">ROUND(IF($Q88="Y",VLOOKUP($P88, INDIRECT($Q$3),U$8,0)*INDIRECT($P$2),VLOOKUP($P88, INDIRECT($Q$3),U$8,0)),IF($E88="E",0,3))</f>
        <v>123230</v>
      </c>
      <c r="V88" s="186" cm="1">
        <f t="array" aca="1" ref="V88" ca="1">ROUND(IF($Q88="Y",VLOOKUP($P88, INDIRECT($Q$3),V$8,0)*INDIRECT($P$2),VLOOKUP($P88, INDIRECT($Q$3),V$8,0)),IF($E88="E",0,3))</f>
        <v>128162</v>
      </c>
      <c r="W88" s="186" cm="1">
        <f t="array" aca="1" ref="W88" ca="1">ROUND(IF($Q88="Y",VLOOKUP($P88, INDIRECT($Q$3),W$8,0)*INDIRECT($P$2),VLOOKUP($P88, INDIRECT($Q$3),W$8,0)),IF($E88="E",0,3))</f>
        <v>133287</v>
      </c>
      <c r="X88" s="186" cm="1">
        <f t="array" aca="1" ref="X88" ca="1">ROUND(IF($Q88="Y",VLOOKUP($P88, INDIRECT($Q$3),X$8,0)*INDIRECT($P$2),VLOOKUP($P88, INDIRECT($Q$3),X$8,0)),IF($E88="E",0,3))</f>
        <v>138620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17"/>
        <v>59512C</v>
      </c>
      <c r="AC88" s="130" t="str">
        <f t="shared" si="18"/>
        <v>HR Supervisor Classifications</v>
      </c>
      <c r="AD88" s="284" t="str">
        <f t="shared" si="19"/>
        <v>133</v>
      </c>
      <c r="AE88" s="282">
        <f ca="1">IF(T88=0,"",IF($E88="E",ROUNDUP(T88/2080,3),T88))</f>
        <v>56.967999999999996</v>
      </c>
      <c r="AF88" s="282">
        <f ca="1">IF(U88=0,"",IF($E88="E",ROUNDUP(U88/2080,3),U88))</f>
        <v>59.245999999999995</v>
      </c>
      <c r="AG88" s="282">
        <f ca="1">IF(V88=0,"",IF($E88="E",ROUNDUP(V88/2080,3),V88))</f>
        <v>61.616999999999997</v>
      </c>
      <c r="AH88" s="282">
        <f ca="1">IF(W88=0,"",IF($E88="E",ROUNDUP(W88/2080,3),W88))</f>
        <v>64.081000000000003</v>
      </c>
      <c r="AI88" s="282">
        <f ca="1">IF(X88=0,"",IF($E88="E",ROUNDUP(X88/2080,3),X88))</f>
        <v>66.64500000000001</v>
      </c>
      <c r="AJ88" s="282"/>
      <c r="AK88" s="282"/>
      <c r="AP88" s="427"/>
      <c r="AQ88" s="427"/>
      <c r="AR88" s="427"/>
      <c r="AS88" s="427"/>
      <c r="AT88" s="427"/>
      <c r="AU88" s="427"/>
      <c r="AV88" s="427"/>
      <c r="AW88" s="427" t="str">
        <f>IFERROR(AA88/'2025'!N88,"")</f>
        <v/>
      </c>
    </row>
    <row r="89" spans="1:49" x14ac:dyDescent="0.3">
      <c r="A89" s="424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ref="G89:M118" ca="1" si="26">IF(E89="E",ROUND(T89,0),ROUND(T89,3))</f>
        <v>93603</v>
      </c>
      <c r="H89" s="74">
        <f t="shared" ca="1" si="26"/>
        <v>97350</v>
      </c>
      <c r="I89" s="74">
        <f t="shared" ca="1" si="26"/>
        <v>101247</v>
      </c>
      <c r="J89" s="74">
        <f t="shared" ca="1" si="26"/>
        <v>105303</v>
      </c>
      <c r="K89" s="74">
        <f t="shared" ca="1" si="26"/>
        <v>109519</v>
      </c>
      <c r="L89" s="74">
        <f t="shared" ca="1" si="26"/>
        <v>0</v>
      </c>
      <c r="M89" s="74">
        <f t="shared" ca="1" si="26"/>
        <v>0</v>
      </c>
      <c r="N89" s="72"/>
      <c r="P89" s="187" t="str">
        <f t="shared" si="24"/>
        <v>59420C</v>
      </c>
      <c r="Q89" s="191" t="s">
        <v>600</v>
      </c>
      <c r="R89" s="188" t="str">
        <f t="shared" si="15"/>
        <v>HR Wellness Specialist</v>
      </c>
      <c r="S89" s="189" t="str">
        <f t="shared" si="25"/>
        <v>112</v>
      </c>
      <c r="T89" s="186" cm="1">
        <f t="array" aca="1" ref="T89" ca="1">ROUND(IF($Q89="Y",VLOOKUP($P89, INDIRECT($Q$3),T$8,0)*INDIRECT($P$2),VLOOKUP($P89, INDIRECT($Q$3),T$8,0)),IF($E89="E",0,3))</f>
        <v>93603</v>
      </c>
      <c r="U89" s="186" cm="1">
        <f t="array" aca="1" ref="U89" ca="1">ROUND(IF($Q89="Y",VLOOKUP($P89, INDIRECT($Q$3),U$8,0)*INDIRECT($P$2),VLOOKUP($P89, INDIRECT($Q$3),U$8,0)),IF($E89="E",0,3))</f>
        <v>97350</v>
      </c>
      <c r="V89" s="186" cm="1">
        <f t="array" aca="1" ref="V89" ca="1">ROUND(IF($Q89="Y",VLOOKUP($P89, INDIRECT($Q$3),V$8,0)*INDIRECT($P$2),VLOOKUP($P89, INDIRECT($Q$3),V$8,0)),IF($E89="E",0,3))</f>
        <v>101247</v>
      </c>
      <c r="W89" s="186" cm="1">
        <f t="array" aca="1" ref="W89" ca="1">ROUND(IF($Q89="Y",VLOOKUP($P89, INDIRECT($Q$3),W$8,0)*INDIRECT($P$2),VLOOKUP($P89, INDIRECT($Q$3),W$8,0)),IF($E89="E",0,3))</f>
        <v>105303</v>
      </c>
      <c r="X89" s="186" cm="1">
        <f t="array" aca="1" ref="X89" ca="1">ROUND(IF($Q89="Y",VLOOKUP($P89, INDIRECT($Q$3),X$8,0)*INDIRECT($P$2),VLOOKUP($P89, INDIRECT($Q$3),X$8,0)),IF($E89="E",0,3))</f>
        <v>109519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17"/>
        <v>59420C</v>
      </c>
      <c r="AC89" s="130" t="str">
        <f t="shared" si="18"/>
        <v>HR Wellness Specialist</v>
      </c>
      <c r="AD89" s="284" t="str">
        <f t="shared" si="19"/>
        <v>112</v>
      </c>
      <c r="AE89" s="282">
        <f t="shared" ref="AE89:AK118" ca="1" si="27">IF(T89=0,"",IF($E89="E",ROUNDUP(T89/2080,3),T89))</f>
        <v>45.001999999999995</v>
      </c>
      <c r="AF89" s="282">
        <f t="shared" ca="1" si="27"/>
        <v>46.802999999999997</v>
      </c>
      <c r="AG89" s="282">
        <f t="shared" ca="1" si="27"/>
        <v>48.677</v>
      </c>
      <c r="AH89" s="282">
        <f t="shared" ca="1" si="27"/>
        <v>50.626999999999995</v>
      </c>
      <c r="AI89" s="282">
        <f t="shared" ca="1" si="27"/>
        <v>52.653999999999996</v>
      </c>
      <c r="AJ89" s="282" t="str">
        <f t="shared" ca="1" si="27"/>
        <v/>
      </c>
      <c r="AK89" s="282" t="str">
        <f t="shared" ca="1" si="27"/>
        <v/>
      </c>
      <c r="AP89" s="427"/>
      <c r="AQ89" s="427"/>
      <c r="AR89" s="427"/>
      <c r="AS89" s="427"/>
      <c r="AT89" s="427"/>
      <c r="AU89" s="427"/>
      <c r="AV89" s="427"/>
      <c r="AW89" s="427" t="str">
        <f>IFERROR(AA89/'2025'!N89,"")</f>
        <v/>
      </c>
    </row>
    <row r="90" spans="1:49" x14ac:dyDescent="0.3">
      <c r="A90" s="424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26"/>
        <v>108497</v>
      </c>
      <c r="H90" s="74">
        <f t="shared" ca="1" si="26"/>
        <v>112843</v>
      </c>
      <c r="I90" s="74">
        <f t="shared" ca="1" si="26"/>
        <v>117361</v>
      </c>
      <c r="J90" s="74">
        <f t="shared" ca="1" si="26"/>
        <v>122061</v>
      </c>
      <c r="K90" s="74">
        <f t="shared" ca="1" si="26"/>
        <v>126949</v>
      </c>
      <c r="L90" s="74">
        <f t="shared" ca="1" si="26"/>
        <v>0</v>
      </c>
      <c r="M90" s="74">
        <f t="shared" ca="1" si="26"/>
        <v>0</v>
      </c>
      <c r="N90" s="72"/>
      <c r="P90" s="187" t="str">
        <f t="shared" si="24"/>
        <v>05423C</v>
      </c>
      <c r="Q90" s="191" t="s">
        <v>600</v>
      </c>
      <c r="R90" s="188" t="str">
        <f t="shared" si="15"/>
        <v>HR Workforce Data Analyst</v>
      </c>
      <c r="S90" s="189" t="str">
        <f t="shared" si="25"/>
        <v>130</v>
      </c>
      <c r="T90" s="186" cm="1">
        <f t="array" aca="1" ref="T90" ca="1">ROUND(IF($Q90="Y",VLOOKUP($P90, INDIRECT($Q$3),T$8,0)*INDIRECT($P$2),VLOOKUP($P90, INDIRECT($Q$3),T$8,0)),IF($E90="E",0,3))</f>
        <v>108497</v>
      </c>
      <c r="U90" s="186" cm="1">
        <f t="array" aca="1" ref="U90" ca="1">ROUND(IF($Q90="Y",VLOOKUP($P90, INDIRECT($Q$3),U$8,0)*INDIRECT($P$2),VLOOKUP($P90, INDIRECT($Q$3),U$8,0)),IF($E90="E",0,3))</f>
        <v>112843</v>
      </c>
      <c r="V90" s="186" cm="1">
        <f t="array" aca="1" ref="V90" ca="1">ROUND(IF($Q90="Y",VLOOKUP($P90, INDIRECT($Q$3),V$8,0)*INDIRECT($P$2),VLOOKUP($P90, INDIRECT($Q$3),V$8,0)),IF($E90="E",0,3))</f>
        <v>117361</v>
      </c>
      <c r="W90" s="186" cm="1">
        <f t="array" aca="1" ref="W90" ca="1">ROUND(IF($Q90="Y",VLOOKUP($P90, INDIRECT($Q$3),W$8,0)*INDIRECT($P$2),VLOOKUP($P90, INDIRECT($Q$3),W$8,0)),IF($E90="E",0,3))</f>
        <v>122061</v>
      </c>
      <c r="X90" s="186" cm="1">
        <f t="array" aca="1" ref="X90" ca="1">ROUND(IF($Q90="Y",VLOOKUP($P90, INDIRECT($Q$3),X$8,0)*INDIRECT($P$2),VLOOKUP($P90, INDIRECT($Q$3),X$8,0)),IF($E90="E",0,3))</f>
        <v>126949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17"/>
        <v>05423C</v>
      </c>
      <c r="AC90" s="130" t="str">
        <f t="shared" si="18"/>
        <v>HR Workforce Data Analyst</v>
      </c>
      <c r="AD90" s="284" t="str">
        <f t="shared" si="19"/>
        <v>130</v>
      </c>
      <c r="AE90" s="282">
        <f t="shared" ca="1" si="27"/>
        <v>52.162999999999997</v>
      </c>
      <c r="AF90" s="282">
        <f t="shared" ca="1" si="27"/>
        <v>54.251999999999995</v>
      </c>
      <c r="AG90" s="282">
        <f t="shared" ca="1" si="27"/>
        <v>56.423999999999999</v>
      </c>
      <c r="AH90" s="282">
        <f t="shared" ca="1" si="27"/>
        <v>58.683999999999997</v>
      </c>
      <c r="AI90" s="282">
        <f t="shared" ca="1" si="27"/>
        <v>61.033999999999999</v>
      </c>
      <c r="AJ90" s="282" t="str">
        <f t="shared" ca="1" si="27"/>
        <v/>
      </c>
      <c r="AK90" s="282" t="str">
        <f t="shared" ca="1" si="27"/>
        <v/>
      </c>
      <c r="AP90" s="427"/>
      <c r="AQ90" s="427"/>
      <c r="AR90" s="427"/>
      <c r="AS90" s="427"/>
      <c r="AT90" s="427"/>
      <c r="AU90" s="427"/>
      <c r="AV90" s="427"/>
      <c r="AW90" s="427" t="str">
        <f>IFERROR(AA90/'2025'!N90,"")</f>
        <v/>
      </c>
    </row>
    <row r="91" spans="1:49" x14ac:dyDescent="0.3">
      <c r="A91" s="424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26"/>
        <v>91431</v>
      </c>
      <c r="H91" s="74">
        <f t="shared" ca="1" si="26"/>
        <v>95094</v>
      </c>
      <c r="I91" s="74">
        <f t="shared" ca="1" si="26"/>
        <v>98900</v>
      </c>
      <c r="J91" s="74">
        <f t="shared" ca="1" si="26"/>
        <v>102859</v>
      </c>
      <c r="K91" s="74">
        <f t="shared" ca="1" si="26"/>
        <v>106980</v>
      </c>
      <c r="L91" s="74">
        <f t="shared" ca="1" si="26"/>
        <v>0</v>
      </c>
      <c r="M91" s="74">
        <f t="shared" ca="1" si="26"/>
        <v>0</v>
      </c>
      <c r="N91" s="72"/>
      <c r="P91" s="187" t="str">
        <f t="shared" si="24"/>
        <v>59414C</v>
      </c>
      <c r="Q91" s="191" t="s">
        <v>600</v>
      </c>
      <c r="R91" s="188" t="str">
        <f t="shared" si="15"/>
        <v>HRIS Analyst I</v>
      </c>
      <c r="S91" s="189" t="str">
        <f t="shared" si="25"/>
        <v>132</v>
      </c>
      <c r="T91" s="186" cm="1">
        <f t="array" aca="1" ref="T91" ca="1">ROUND(IF($Q91="Y",VLOOKUP($P91, INDIRECT($Q$3),T$8,0)*INDIRECT($P$2),VLOOKUP($P91, INDIRECT($Q$3),T$8,0)),IF($E91="E",0,3))</f>
        <v>91431</v>
      </c>
      <c r="U91" s="186" cm="1">
        <f t="array" aca="1" ref="U91" ca="1">ROUND(IF($Q91="Y",VLOOKUP($P91, INDIRECT($Q$3),U$8,0)*INDIRECT($P$2),VLOOKUP($P91, INDIRECT($Q$3),U$8,0)),IF($E91="E",0,3))</f>
        <v>95094</v>
      </c>
      <c r="V91" s="186" cm="1">
        <f t="array" aca="1" ref="V91" ca="1">ROUND(IF($Q91="Y",VLOOKUP($P91, INDIRECT($Q$3),V$8,0)*INDIRECT($P$2),VLOOKUP($P91, INDIRECT($Q$3),V$8,0)),IF($E91="E",0,3))</f>
        <v>98900</v>
      </c>
      <c r="W91" s="186" cm="1">
        <f t="array" aca="1" ref="W91" ca="1">ROUND(IF($Q91="Y",VLOOKUP($P91, INDIRECT($Q$3),W$8,0)*INDIRECT($P$2),VLOOKUP($P91, INDIRECT($Q$3),W$8,0)),IF($E91="E",0,3))</f>
        <v>102859</v>
      </c>
      <c r="X91" s="186" cm="1">
        <f t="array" aca="1" ref="X91" ca="1">ROUND(IF($Q91="Y",VLOOKUP($P91, INDIRECT($Q$3),X$8,0)*INDIRECT($P$2),VLOOKUP($P91, INDIRECT($Q$3),X$8,0)),IF($E91="E",0,3))</f>
        <v>106980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17"/>
        <v>59414C</v>
      </c>
      <c r="AC91" s="130" t="str">
        <f t="shared" si="18"/>
        <v>HRIS Analyst I</v>
      </c>
      <c r="AD91" s="284" t="str">
        <f t="shared" si="19"/>
        <v>132</v>
      </c>
      <c r="AE91" s="282">
        <f t="shared" ca="1" si="27"/>
        <v>43.957999999999998</v>
      </c>
      <c r="AF91" s="282">
        <f t="shared" ca="1" si="27"/>
        <v>45.719000000000001</v>
      </c>
      <c r="AG91" s="282">
        <f t="shared" ca="1" si="27"/>
        <v>47.548999999999999</v>
      </c>
      <c r="AH91" s="282">
        <f t="shared" ca="1" si="27"/>
        <v>49.451999999999998</v>
      </c>
      <c r="AI91" s="282">
        <f t="shared" ca="1" si="27"/>
        <v>51.433</v>
      </c>
      <c r="AJ91" s="282" t="str">
        <f t="shared" ca="1" si="27"/>
        <v/>
      </c>
      <c r="AK91" s="282" t="str">
        <f t="shared" ca="1" si="27"/>
        <v/>
      </c>
      <c r="AP91" s="427"/>
      <c r="AQ91" s="427"/>
      <c r="AR91" s="427"/>
      <c r="AS91" s="427"/>
      <c r="AT91" s="427"/>
      <c r="AU91" s="427"/>
      <c r="AV91" s="427"/>
      <c r="AW91" s="427" t="str">
        <f>IFERROR(AA91/'2025'!N91,"")</f>
        <v/>
      </c>
    </row>
    <row r="92" spans="1:49" x14ac:dyDescent="0.3">
      <c r="A92" s="424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26"/>
        <v>103053</v>
      </c>
      <c r="H92" s="74">
        <f t="shared" ca="1" si="26"/>
        <v>107179</v>
      </c>
      <c r="I92" s="74">
        <f t="shared" ca="1" si="26"/>
        <v>111469</v>
      </c>
      <c r="J92" s="74">
        <f t="shared" ca="1" si="26"/>
        <v>115933</v>
      </c>
      <c r="K92" s="74">
        <f t="shared" ca="1" si="26"/>
        <v>120577</v>
      </c>
      <c r="L92" s="74">
        <f t="shared" ca="1" si="26"/>
        <v>0</v>
      </c>
      <c r="M92" s="74">
        <f t="shared" ca="1" si="26"/>
        <v>0</v>
      </c>
      <c r="N92" s="72"/>
      <c r="P92" s="187" t="str">
        <f t="shared" si="24"/>
        <v>53010C</v>
      </c>
      <c r="Q92" s="191" t="s">
        <v>600</v>
      </c>
      <c r="R92" s="188" t="str">
        <f t="shared" si="15"/>
        <v>HRIS Analyst II</v>
      </c>
      <c r="S92" s="189" t="str">
        <f t="shared" si="25"/>
        <v>035</v>
      </c>
      <c r="T92" s="186" cm="1">
        <f t="array" aca="1" ref="T92" ca="1">ROUND(IF($Q92="Y",VLOOKUP($P92, INDIRECT($Q$3),T$8,0)*INDIRECT($P$2),VLOOKUP($P92, INDIRECT($Q$3),T$8,0)),IF($E92="E",0,3))</f>
        <v>103053</v>
      </c>
      <c r="U92" s="186" cm="1">
        <f t="array" aca="1" ref="U92" ca="1">ROUND(IF($Q92="Y",VLOOKUP($P92, INDIRECT($Q$3),U$8,0)*INDIRECT($P$2),VLOOKUP($P92, INDIRECT($Q$3),U$8,0)),IF($E92="E",0,3))</f>
        <v>107179</v>
      </c>
      <c r="V92" s="186" cm="1">
        <f t="array" aca="1" ref="V92" ca="1">ROUND(IF($Q92="Y",VLOOKUP($P92, INDIRECT($Q$3),V$8,0)*INDIRECT($P$2),VLOOKUP($P92, INDIRECT($Q$3),V$8,0)),IF($E92="E",0,3))</f>
        <v>111469</v>
      </c>
      <c r="W92" s="186" cm="1">
        <f t="array" aca="1" ref="W92" ca="1">ROUND(IF($Q92="Y",VLOOKUP($P92, INDIRECT($Q$3),W$8,0)*INDIRECT($P$2),VLOOKUP($P92, INDIRECT($Q$3),W$8,0)),IF($E92="E",0,3))</f>
        <v>115933</v>
      </c>
      <c r="X92" s="186" cm="1">
        <f t="array" aca="1" ref="X92" ca="1">ROUND(IF($Q92="Y",VLOOKUP($P92, INDIRECT($Q$3),X$8,0)*INDIRECT($P$2),VLOOKUP($P92, INDIRECT($Q$3),X$8,0)),IF($E92="E",0,3))</f>
        <v>120577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17"/>
        <v>53010C</v>
      </c>
      <c r="AC92" s="130" t="str">
        <f t="shared" si="18"/>
        <v>HRIS Analyst II</v>
      </c>
      <c r="AD92" s="284" t="str">
        <f t="shared" si="19"/>
        <v>035</v>
      </c>
      <c r="AE92" s="282">
        <f t="shared" ca="1" si="27"/>
        <v>49.544999999999995</v>
      </c>
      <c r="AF92" s="282">
        <f t="shared" ca="1" si="27"/>
        <v>51.528999999999996</v>
      </c>
      <c r="AG92" s="282">
        <f t="shared" ca="1" si="27"/>
        <v>53.591000000000001</v>
      </c>
      <c r="AH92" s="282">
        <f t="shared" ca="1" si="27"/>
        <v>55.738</v>
      </c>
      <c r="AI92" s="282">
        <f t="shared" ca="1" si="27"/>
        <v>57.97</v>
      </c>
      <c r="AJ92" s="282" t="str">
        <f t="shared" ca="1" si="27"/>
        <v/>
      </c>
      <c r="AK92" s="282" t="str">
        <f t="shared" ca="1" si="27"/>
        <v/>
      </c>
      <c r="AP92" s="427"/>
      <c r="AQ92" s="427"/>
      <c r="AR92" s="427"/>
      <c r="AS92" s="427"/>
      <c r="AT92" s="427"/>
      <c r="AU92" s="427"/>
      <c r="AV92" s="427"/>
      <c r="AW92" s="427" t="str">
        <f>IFERROR(AA92/'2025'!N92,"")</f>
        <v/>
      </c>
    </row>
    <row r="93" spans="1:49" x14ac:dyDescent="0.3">
      <c r="A93" s="424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26"/>
        <v>118493</v>
      </c>
      <c r="H93" s="74">
        <f t="shared" ca="1" si="26"/>
        <v>123230</v>
      </c>
      <c r="I93" s="74">
        <f t="shared" ca="1" si="26"/>
        <v>128162</v>
      </c>
      <c r="J93" s="74">
        <f t="shared" ca="1" si="26"/>
        <v>133287</v>
      </c>
      <c r="K93" s="74">
        <f t="shared" ca="1" si="26"/>
        <v>138620</v>
      </c>
      <c r="L93" s="74">
        <f t="shared" ca="1" si="26"/>
        <v>0</v>
      </c>
      <c r="M93" s="74">
        <f t="shared" ca="1" si="26"/>
        <v>0</v>
      </c>
      <c r="N93" s="72"/>
      <c r="P93" s="187" t="str">
        <f t="shared" si="24"/>
        <v>52912C</v>
      </c>
      <c r="Q93" s="191" t="s">
        <v>600</v>
      </c>
      <c r="R93" s="188" t="str">
        <f t="shared" si="15"/>
        <v>HRIS Manager</v>
      </c>
      <c r="S93" s="189" t="str">
        <f t="shared" si="25"/>
        <v>133</v>
      </c>
      <c r="T93" s="186" cm="1">
        <f t="array" aca="1" ref="T93" ca="1">ROUND(IF($Q93="Y",VLOOKUP($P93, INDIRECT($Q$3),T$8,0)*INDIRECT($P$2),VLOOKUP($P93, INDIRECT($Q$3),T$8,0)),IF($E93="E",0,3))</f>
        <v>118493</v>
      </c>
      <c r="U93" s="186" cm="1">
        <f t="array" aca="1" ref="U93" ca="1">ROUND(IF($Q93="Y",VLOOKUP($P93, INDIRECT($Q$3),U$8,0)*INDIRECT($P$2),VLOOKUP($P93, INDIRECT($Q$3),U$8,0)),IF($E93="E",0,3))</f>
        <v>123230</v>
      </c>
      <c r="V93" s="186" cm="1">
        <f t="array" aca="1" ref="V93" ca="1">ROUND(IF($Q93="Y",VLOOKUP($P93, INDIRECT($Q$3),V$8,0)*INDIRECT($P$2),VLOOKUP($P93, INDIRECT($Q$3),V$8,0)),IF($E93="E",0,3))</f>
        <v>128162</v>
      </c>
      <c r="W93" s="186" cm="1">
        <f t="array" aca="1" ref="W93" ca="1">ROUND(IF($Q93="Y",VLOOKUP($P93, INDIRECT($Q$3),W$8,0)*INDIRECT($P$2),VLOOKUP($P93, INDIRECT($Q$3),W$8,0)),IF($E93="E",0,3))</f>
        <v>133287</v>
      </c>
      <c r="X93" s="186" cm="1">
        <f t="array" aca="1" ref="X93" ca="1">ROUND(IF($Q93="Y",VLOOKUP($P93, INDIRECT($Q$3),X$8,0)*INDIRECT($P$2),VLOOKUP($P93, INDIRECT($Q$3),X$8,0)),IF($E93="E",0,3))</f>
        <v>138620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17"/>
        <v>52912C</v>
      </c>
      <c r="AC93" s="130" t="str">
        <f t="shared" si="18"/>
        <v>HRIS Manager</v>
      </c>
      <c r="AD93" s="284" t="str">
        <f t="shared" si="19"/>
        <v>133</v>
      </c>
      <c r="AE93" s="282">
        <f t="shared" ca="1" si="27"/>
        <v>56.967999999999996</v>
      </c>
      <c r="AF93" s="282">
        <f t="shared" ca="1" si="27"/>
        <v>59.245999999999995</v>
      </c>
      <c r="AG93" s="282">
        <f t="shared" ca="1" si="27"/>
        <v>61.616999999999997</v>
      </c>
      <c r="AH93" s="282">
        <f t="shared" ca="1" si="27"/>
        <v>64.081000000000003</v>
      </c>
      <c r="AI93" s="282">
        <f t="shared" ca="1" si="27"/>
        <v>66.64500000000001</v>
      </c>
      <c r="AJ93" s="282" t="str">
        <f t="shared" ca="1" si="27"/>
        <v/>
      </c>
      <c r="AK93" s="282" t="str">
        <f t="shared" ca="1" si="27"/>
        <v/>
      </c>
      <c r="AP93" s="427"/>
      <c r="AQ93" s="427"/>
      <c r="AR93" s="427"/>
      <c r="AS93" s="427"/>
      <c r="AT93" s="427"/>
      <c r="AU93" s="427"/>
      <c r="AV93" s="427"/>
      <c r="AW93" s="427" t="str">
        <f>IFERROR(AA93/'2025'!N93,"")</f>
        <v/>
      </c>
    </row>
    <row r="94" spans="1:49" x14ac:dyDescent="0.3">
      <c r="A94" s="424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26"/>
        <v>38.606000000000002</v>
      </c>
      <c r="H94" s="74">
        <f t="shared" ca="1" si="26"/>
        <v>40.637999999999998</v>
      </c>
      <c r="I94" s="74">
        <f t="shared" ca="1" si="26"/>
        <v>41.776000000000003</v>
      </c>
      <c r="J94" s="74">
        <f t="shared" ca="1" si="26"/>
        <v>42.945</v>
      </c>
      <c r="K94" s="74">
        <f t="shared" ca="1" si="26"/>
        <v>44.662999999999997</v>
      </c>
      <c r="L94" s="74">
        <f t="shared" ca="1" si="26"/>
        <v>0</v>
      </c>
      <c r="M94" s="74">
        <f t="shared" ca="1" si="26"/>
        <v>0</v>
      </c>
      <c r="N94" s="72"/>
      <c r="P94" s="187" t="str">
        <f t="shared" si="24"/>
        <v>05411C</v>
      </c>
      <c r="Q94" s="191" t="s">
        <v>600</v>
      </c>
      <c r="R94" s="188" t="str">
        <f t="shared" si="15"/>
        <v>HRIS Specialist I</v>
      </c>
      <c r="S94" s="189" t="str">
        <f t="shared" si="25"/>
        <v>108</v>
      </c>
      <c r="T94" s="186" cm="1">
        <f t="array" aca="1" ref="T94" ca="1">ROUND(IF($Q94="Y",VLOOKUP($P94, INDIRECT($Q$3),T$8,0)*INDIRECT($P$2),VLOOKUP($P94, INDIRECT($Q$3),T$8,0)),IF($E94="E",0,3))</f>
        <v>38.606000000000002</v>
      </c>
      <c r="U94" s="186" cm="1">
        <f t="array" aca="1" ref="U94" ca="1">ROUND(IF($Q94="Y",VLOOKUP($P94, INDIRECT($Q$3),U$8,0)*INDIRECT($P$2),VLOOKUP($P94, INDIRECT($Q$3),U$8,0)),IF($E94="E",0,3))</f>
        <v>40.637999999999998</v>
      </c>
      <c r="V94" s="186" cm="1">
        <f t="array" aca="1" ref="V94" ca="1">ROUND(IF($Q94="Y",VLOOKUP($P94, INDIRECT($Q$3),V$8,0)*INDIRECT($P$2),VLOOKUP($P94, INDIRECT($Q$3),V$8,0)),IF($E94="E",0,3))</f>
        <v>41.776000000000003</v>
      </c>
      <c r="W94" s="186" cm="1">
        <f t="array" aca="1" ref="W94" ca="1">ROUND(IF($Q94="Y",VLOOKUP($P94, INDIRECT($Q$3),W$8,0)*INDIRECT($P$2),VLOOKUP($P94, INDIRECT($Q$3),W$8,0)),IF($E94="E",0,3))</f>
        <v>42.945</v>
      </c>
      <c r="X94" s="186" cm="1">
        <f t="array" aca="1" ref="X94" ca="1">ROUND(IF($Q94="Y",VLOOKUP($P94, INDIRECT($Q$3),X$8,0)*INDIRECT($P$2),VLOOKUP($P94, INDIRECT($Q$3),X$8,0)),IF($E94="E",0,3))</f>
        <v>44.662999999999997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17"/>
        <v>05411C</v>
      </c>
      <c r="AC94" s="130" t="str">
        <f t="shared" si="18"/>
        <v>HRIS Specialist I</v>
      </c>
      <c r="AD94" s="284" t="str">
        <f t="shared" si="19"/>
        <v>108</v>
      </c>
      <c r="AE94" s="282">
        <f t="shared" ca="1" si="27"/>
        <v>38.606000000000002</v>
      </c>
      <c r="AF94" s="282">
        <f t="shared" ca="1" si="27"/>
        <v>40.637999999999998</v>
      </c>
      <c r="AG94" s="282">
        <f t="shared" ca="1" si="27"/>
        <v>41.776000000000003</v>
      </c>
      <c r="AH94" s="282">
        <f t="shared" ca="1" si="27"/>
        <v>42.945</v>
      </c>
      <c r="AI94" s="282">
        <f t="shared" ca="1" si="27"/>
        <v>44.662999999999997</v>
      </c>
      <c r="AJ94" s="282" t="str">
        <f t="shared" ca="1" si="27"/>
        <v/>
      </c>
      <c r="AK94" s="282" t="str">
        <f t="shared" ca="1" si="27"/>
        <v/>
      </c>
      <c r="AP94" s="427"/>
      <c r="AQ94" s="427"/>
      <c r="AR94" s="427"/>
      <c r="AS94" s="427"/>
      <c r="AT94" s="427"/>
      <c r="AU94" s="427"/>
      <c r="AV94" s="427"/>
      <c r="AW94" s="427" t="str">
        <f>IFERROR(AA94/'2025'!N94,"")</f>
        <v/>
      </c>
    </row>
    <row r="95" spans="1:49" x14ac:dyDescent="0.3">
      <c r="A95" s="424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26"/>
        <v>47.95</v>
      </c>
      <c r="H95" s="74">
        <f t="shared" ca="1" si="26"/>
        <v>49.292999999999999</v>
      </c>
      <c r="I95" s="74">
        <f t="shared" ca="1" si="26"/>
        <v>50.673000000000002</v>
      </c>
      <c r="J95" s="74">
        <f t="shared" ca="1" si="26"/>
        <v>52.115000000000002</v>
      </c>
      <c r="K95" s="74">
        <f t="shared" ca="1" si="26"/>
        <v>53.188000000000002</v>
      </c>
      <c r="L95" s="74">
        <f t="shared" ca="1" si="26"/>
        <v>0</v>
      </c>
      <c r="M95" s="74">
        <f t="shared" ca="1" si="26"/>
        <v>0</v>
      </c>
      <c r="N95" s="72"/>
      <c r="P95" s="187" t="str">
        <f t="shared" si="24"/>
        <v>59417C</v>
      </c>
      <c r="Q95" s="191" t="s">
        <v>600</v>
      </c>
      <c r="R95" s="188" t="str">
        <f t="shared" si="15"/>
        <v>HRIS Specialist II</v>
      </c>
      <c r="S95" s="189" t="str">
        <f t="shared" si="25"/>
        <v>113</v>
      </c>
      <c r="T95" s="186" cm="1">
        <f t="array" aca="1" ref="T95" ca="1">ROUND(IF($Q95="Y",VLOOKUP($P95, INDIRECT($Q$3),T$8,0)*INDIRECT($P$2),VLOOKUP($P95, INDIRECT($Q$3),T$8,0)),IF($E95="E",0,3))</f>
        <v>47.95</v>
      </c>
      <c r="U95" s="186" cm="1">
        <f t="array" aca="1" ref="U95" ca="1">ROUND(IF($Q95="Y",VLOOKUP($P95, INDIRECT($Q$3),U$8,0)*INDIRECT($P$2),VLOOKUP($P95, INDIRECT($Q$3),U$8,0)),IF($E95="E",0,3))</f>
        <v>49.292999999999999</v>
      </c>
      <c r="V95" s="186" cm="1">
        <f t="array" aca="1" ref="V95" ca="1">ROUND(IF($Q95="Y",VLOOKUP($P95, INDIRECT($Q$3),V$8,0)*INDIRECT($P$2),VLOOKUP($P95, INDIRECT($Q$3),V$8,0)),IF($E95="E",0,3))</f>
        <v>50.673000000000002</v>
      </c>
      <c r="W95" s="186" cm="1">
        <f t="array" aca="1" ref="W95" ca="1">ROUND(IF($Q95="Y",VLOOKUP($P95, INDIRECT($Q$3),W$8,0)*INDIRECT($P$2),VLOOKUP($P95, INDIRECT($Q$3),W$8,0)),IF($E95="E",0,3))</f>
        <v>52.115000000000002</v>
      </c>
      <c r="X95" s="186" cm="1">
        <f t="array" aca="1" ref="X95" ca="1">ROUND(IF($Q95="Y",VLOOKUP($P95, INDIRECT($Q$3),X$8,0)*INDIRECT($P$2),VLOOKUP($P95, INDIRECT($Q$3),X$8,0)),IF($E95="E",0,3))</f>
        <v>53.188000000000002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17"/>
        <v>59417C</v>
      </c>
      <c r="AC95" s="130" t="str">
        <f t="shared" si="18"/>
        <v>HRIS Specialist II</v>
      </c>
      <c r="AD95" s="284" t="str">
        <f t="shared" si="19"/>
        <v>113</v>
      </c>
      <c r="AE95" s="282">
        <f t="shared" ca="1" si="27"/>
        <v>47.95</v>
      </c>
      <c r="AF95" s="282">
        <f t="shared" ca="1" si="27"/>
        <v>49.292999999999999</v>
      </c>
      <c r="AG95" s="282">
        <f t="shared" ca="1" si="27"/>
        <v>50.673000000000002</v>
      </c>
      <c r="AH95" s="282">
        <f t="shared" ca="1" si="27"/>
        <v>52.115000000000002</v>
      </c>
      <c r="AI95" s="282">
        <f t="shared" ca="1" si="27"/>
        <v>53.188000000000002</v>
      </c>
      <c r="AJ95" s="282" t="str">
        <f t="shared" ca="1" si="27"/>
        <v/>
      </c>
      <c r="AK95" s="282" t="str">
        <f t="shared" ca="1" si="27"/>
        <v/>
      </c>
      <c r="AP95" s="427"/>
      <c r="AQ95" s="427"/>
      <c r="AR95" s="427"/>
      <c r="AS95" s="427"/>
      <c r="AT95" s="427"/>
      <c r="AU95" s="427"/>
      <c r="AV95" s="427"/>
      <c r="AW95" s="427" t="str">
        <f>IFERROR(AA95/'2025'!N95,"")</f>
        <v/>
      </c>
    </row>
    <row r="96" spans="1:49" x14ac:dyDescent="0.3">
      <c r="A96" s="424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26"/>
        <v>102260</v>
      </c>
      <c r="H96" s="74">
        <f t="shared" ca="1" si="26"/>
        <v>105125</v>
      </c>
      <c r="I96" s="74">
        <f t="shared" ca="1" si="26"/>
        <v>108068</v>
      </c>
      <c r="J96" s="74">
        <f t="shared" ca="1" si="26"/>
        <v>111093</v>
      </c>
      <c r="K96" s="74">
        <f t="shared" ca="1" si="26"/>
        <v>114202</v>
      </c>
      <c r="L96" s="74">
        <f t="shared" ca="1" si="26"/>
        <v>117406</v>
      </c>
      <c r="M96" s="74">
        <f t="shared" ca="1" si="26"/>
        <v>120746</v>
      </c>
      <c r="N96" s="72"/>
      <c r="P96" s="187" t="str">
        <f t="shared" si="24"/>
        <v>53051C</v>
      </c>
      <c r="Q96" s="191" t="s">
        <v>600</v>
      </c>
      <c r="R96" s="188" t="str">
        <f t="shared" si="15"/>
        <v>Innovation Program Manager</v>
      </c>
      <c r="S96" s="189" t="str">
        <f t="shared" si="25"/>
        <v>121</v>
      </c>
      <c r="T96" s="186" cm="1">
        <f t="array" aca="1" ref="T96" ca="1">ROUND(IF($Q96="Y",VLOOKUP($P96, INDIRECT($Q$3),T$8,0)*INDIRECT($P$2),VLOOKUP($P96, INDIRECT($Q$3),T$8,0)),IF($E96="E",0,3))</f>
        <v>102260</v>
      </c>
      <c r="U96" s="186" cm="1">
        <f t="array" aca="1" ref="U96" ca="1">ROUND(IF($Q96="Y",VLOOKUP($P96, INDIRECT($Q$3),U$8,0)*INDIRECT($P$2),VLOOKUP($P96, INDIRECT($Q$3),U$8,0)),IF($E96="E",0,3))</f>
        <v>105125</v>
      </c>
      <c r="V96" s="186" cm="1">
        <f t="array" aca="1" ref="V96" ca="1">ROUND(IF($Q96="Y",VLOOKUP($P96, INDIRECT($Q$3),V$8,0)*INDIRECT($P$2),VLOOKUP($P96, INDIRECT($Q$3),V$8,0)),IF($E96="E",0,3))</f>
        <v>108068</v>
      </c>
      <c r="W96" s="186" cm="1">
        <f t="array" aca="1" ref="W96" ca="1">ROUND(IF($Q96="Y",VLOOKUP($P96, INDIRECT($Q$3),W$8,0)*INDIRECT($P$2),VLOOKUP($P96, INDIRECT($Q$3),W$8,0)),IF($E96="E",0,3))</f>
        <v>111093</v>
      </c>
      <c r="X96" s="186" cm="1">
        <f t="array" aca="1" ref="X96" ca="1">ROUND(IF($Q96="Y",VLOOKUP($P96, INDIRECT($Q$3),X$8,0)*INDIRECT($P$2),VLOOKUP($P96, INDIRECT($Q$3),X$8,0)),IF($E96="E",0,3))</f>
        <v>114202</v>
      </c>
      <c r="Y96" s="186" cm="1">
        <f t="array" aca="1" ref="Y96" ca="1">ROUND(IF($Q96="Y",VLOOKUP($P96, INDIRECT($Q$3),Y$8,0)*INDIRECT($P$2),VLOOKUP($P96, INDIRECT($Q$3),Y$8,0)),IF($E96="E",0,3))</f>
        <v>117406</v>
      </c>
      <c r="Z96" s="186" cm="1">
        <f t="array" aca="1" ref="Z96" ca="1">ROUND(IF($Q96="Y",VLOOKUP($P96, INDIRECT($Q$3),Z$8,0)*INDIRECT($P$2),VLOOKUP($P96, INDIRECT($Q$3),Z$8,0)),IF($E96="E",0,3))</f>
        <v>120746</v>
      </c>
      <c r="AA96" s="186"/>
      <c r="AB96" s="282" t="str">
        <f t="shared" si="17"/>
        <v>53051C</v>
      </c>
      <c r="AC96" s="130" t="str">
        <f t="shared" si="18"/>
        <v>Innovation Program Manager</v>
      </c>
      <c r="AD96" s="284" t="str">
        <f t="shared" si="19"/>
        <v>121</v>
      </c>
      <c r="AE96" s="282">
        <f t="shared" ca="1" si="27"/>
        <v>49.163999999999994</v>
      </c>
      <c r="AF96" s="282">
        <f t="shared" ca="1" si="27"/>
        <v>50.540999999999997</v>
      </c>
      <c r="AG96" s="282">
        <f t="shared" ca="1" si="27"/>
        <v>51.955999999999996</v>
      </c>
      <c r="AH96" s="282">
        <f t="shared" ca="1" si="27"/>
        <v>53.410999999999994</v>
      </c>
      <c r="AI96" s="282">
        <f t="shared" ca="1" si="27"/>
        <v>54.905000000000001</v>
      </c>
      <c r="AJ96" s="282">
        <f t="shared" ca="1" si="27"/>
        <v>56.445999999999998</v>
      </c>
      <c r="AK96" s="282">
        <f t="shared" ca="1" si="27"/>
        <v>58.050999999999995</v>
      </c>
      <c r="AP96" s="427"/>
      <c r="AQ96" s="427"/>
      <c r="AR96" s="427"/>
      <c r="AS96" s="427"/>
      <c r="AT96" s="427"/>
      <c r="AU96" s="427"/>
      <c r="AV96" s="427"/>
      <c r="AW96" s="427" t="str">
        <f>IFERROR(AA96/'2025'!N96,"")</f>
        <v/>
      </c>
    </row>
    <row r="97" spans="1:49" x14ac:dyDescent="0.3">
      <c r="A97" s="424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26"/>
        <v>100411</v>
      </c>
      <c r="H97" s="74">
        <f t="shared" ca="1" si="26"/>
        <v>104433</v>
      </c>
      <c r="I97" s="74">
        <f t="shared" ca="1" si="26"/>
        <v>108616</v>
      </c>
      <c r="J97" s="74">
        <f t="shared" ca="1" si="26"/>
        <v>112962</v>
      </c>
      <c r="K97" s="74">
        <f t="shared" ca="1" si="26"/>
        <v>117487</v>
      </c>
      <c r="L97" s="74">
        <f t="shared" ca="1" si="26"/>
        <v>0</v>
      </c>
      <c r="M97" s="74">
        <f t="shared" ca="1" si="26"/>
        <v>0</v>
      </c>
      <c r="N97" s="72"/>
      <c r="P97" s="187" t="str">
        <f t="shared" si="24"/>
        <v>01334C</v>
      </c>
      <c r="Q97" s="186" t="s">
        <v>600</v>
      </c>
      <c r="R97" s="188" t="str">
        <f t="shared" si="15"/>
        <v>IT Interagency Coordinator</v>
      </c>
      <c r="S97" s="189" t="str">
        <f t="shared" si="25"/>
        <v>065</v>
      </c>
      <c r="T97" s="186" cm="1">
        <f t="array" aca="1" ref="T97" ca="1">ROUND(IF($Q97="Y",VLOOKUP($P97, INDIRECT($Q$3),T$8,0)*INDIRECT($P$2),VLOOKUP($P97, INDIRECT($Q$3),T$8,0)),IF($E97="E",0,3))</f>
        <v>100411</v>
      </c>
      <c r="U97" s="186" cm="1">
        <f t="array" aca="1" ref="U97" ca="1">ROUND(IF($Q97="Y",VLOOKUP($P97, INDIRECT($Q$3),U$8,0)*INDIRECT($P$2),VLOOKUP($P97, INDIRECT($Q$3),U$8,0)),IF($E97="E",0,3))</f>
        <v>104433</v>
      </c>
      <c r="V97" s="186" cm="1">
        <f t="array" aca="1" ref="V97" ca="1">ROUND(IF($Q97="Y",VLOOKUP($P97, INDIRECT($Q$3),V$8,0)*INDIRECT($P$2),VLOOKUP($P97, INDIRECT($Q$3),V$8,0)),IF($E97="E",0,3))</f>
        <v>108616</v>
      </c>
      <c r="W97" s="186" cm="1">
        <f t="array" aca="1" ref="W97" ca="1">ROUND(IF($Q97="Y",VLOOKUP($P97, INDIRECT($Q$3),W$8,0)*INDIRECT($P$2),VLOOKUP($P97, INDIRECT($Q$3),W$8,0)),IF($E97="E",0,3))</f>
        <v>112962</v>
      </c>
      <c r="X97" s="186" cm="1">
        <f t="array" aca="1" ref="X97" ca="1">ROUND(IF($Q97="Y",VLOOKUP($P97, INDIRECT($Q$3),X$8,0)*INDIRECT($P$2),VLOOKUP($P97, INDIRECT($Q$3),X$8,0)),IF($E97="E",0,3))</f>
        <v>117487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17"/>
        <v>01334C</v>
      </c>
      <c r="AC97" s="130" t="str">
        <f t="shared" si="18"/>
        <v>IT Interagency Coordinator</v>
      </c>
      <c r="AD97" s="284" t="str">
        <f t="shared" si="19"/>
        <v>065</v>
      </c>
      <c r="AE97" s="282">
        <f t="shared" ca="1" si="27"/>
        <v>48.274999999999999</v>
      </c>
      <c r="AF97" s="282">
        <f t="shared" ca="1" si="27"/>
        <v>50.208999999999996</v>
      </c>
      <c r="AG97" s="282">
        <f t="shared" ca="1" si="27"/>
        <v>52.22</v>
      </c>
      <c r="AH97" s="282">
        <f t="shared" ca="1" si="27"/>
        <v>54.308999999999997</v>
      </c>
      <c r="AI97" s="282">
        <f t="shared" ca="1" si="27"/>
        <v>56.484999999999999</v>
      </c>
      <c r="AJ97" s="282" t="str">
        <f t="shared" ca="1" si="27"/>
        <v/>
      </c>
      <c r="AK97" s="282" t="str">
        <f t="shared" ca="1" si="27"/>
        <v/>
      </c>
      <c r="AP97" s="427"/>
      <c r="AQ97" s="427"/>
      <c r="AR97" s="427"/>
      <c r="AS97" s="427"/>
      <c r="AT97" s="427"/>
      <c r="AU97" s="427"/>
      <c r="AV97" s="427"/>
      <c r="AW97" s="427" t="str">
        <f>IFERROR(AA97/'2025'!N97,"")</f>
        <v/>
      </c>
    </row>
    <row r="98" spans="1:49" x14ac:dyDescent="0.3">
      <c r="A98" s="424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ca="1" si="26"/>
        <v>125909</v>
      </c>
      <c r="H98" s="74">
        <f t="shared" ca="1" si="26"/>
        <v>132576</v>
      </c>
      <c r="I98" s="74">
        <f t="shared" ca="1" si="26"/>
        <v>141532</v>
      </c>
      <c r="J98" s="74">
        <f t="shared" ca="1" si="26"/>
        <v>145491</v>
      </c>
      <c r="K98" s="74">
        <f t="shared" ca="1" si="26"/>
        <v>149569</v>
      </c>
      <c r="L98" s="74">
        <f t="shared" ca="1" si="26"/>
        <v>153832</v>
      </c>
      <c r="M98" s="74">
        <f t="shared" ca="1" si="26"/>
        <v>0</v>
      </c>
      <c r="N98" s="72"/>
      <c r="P98" s="187" t="str">
        <f t="shared" si="24"/>
        <v>06785C</v>
      </c>
      <c r="Q98" s="191" t="s">
        <v>600</v>
      </c>
      <c r="R98" s="188" t="str">
        <f t="shared" si="15"/>
        <v>IT Manager</v>
      </c>
      <c r="S98" s="189" t="str">
        <f t="shared" si="25"/>
        <v>53A</v>
      </c>
      <c r="T98" s="186" cm="1">
        <f t="array" aca="1" ref="T98" ca="1">ROUND(IF($Q98="Y",VLOOKUP($P98, INDIRECT($Q$3),T$8,0)*INDIRECT($P$2),VLOOKUP($P98, INDIRECT($Q$3),T$8,0)),IF($E98="E",0,3))</f>
        <v>125909</v>
      </c>
      <c r="U98" s="186" cm="1">
        <f t="array" aca="1" ref="U98" ca="1">ROUND(IF($Q98="Y",VLOOKUP($P98, INDIRECT($Q$3),U$8,0)*INDIRECT($P$2),VLOOKUP($P98, INDIRECT($Q$3),U$8,0)),IF($E98="E",0,3))</f>
        <v>132576</v>
      </c>
      <c r="V98" s="186" cm="1">
        <f t="array" aca="1" ref="V98" ca="1">ROUND(IF($Q98="Y",VLOOKUP($P98, INDIRECT($Q$3),V$8,0)*INDIRECT($P$2),VLOOKUP($P98, INDIRECT($Q$3),V$8,0)),IF($E98="E",0,3))</f>
        <v>141532</v>
      </c>
      <c r="W98" s="186" cm="1">
        <f t="array" aca="1" ref="W98" ca="1">ROUND(IF($Q98="Y",VLOOKUP($P98, INDIRECT($Q$3),W$8,0)*INDIRECT($P$2),VLOOKUP($P98, INDIRECT($Q$3),W$8,0)),IF($E98="E",0,3))</f>
        <v>145491</v>
      </c>
      <c r="X98" s="186" cm="1">
        <f t="array" aca="1" ref="X98" ca="1">ROUND(IF($Q98="Y",VLOOKUP($P98, INDIRECT($Q$3),X$8,0)*INDIRECT($P$2),VLOOKUP($P98, INDIRECT($Q$3),X$8,0)),IF($E98="E",0,3))</f>
        <v>149569</v>
      </c>
      <c r="Y98" s="186" cm="1">
        <f t="array" aca="1" ref="Y98" ca="1">ROUND(IF($Q98="Y",VLOOKUP($P98, INDIRECT($Q$3),Y$8,0)*INDIRECT($P$2),VLOOKUP($P98, INDIRECT($Q$3),Y$8,0)),IF($E98="E",0,3))</f>
        <v>153832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17"/>
        <v>06785C</v>
      </c>
      <c r="AC98" s="130" t="str">
        <f t="shared" si="18"/>
        <v>IT Manager</v>
      </c>
      <c r="AD98" s="284" t="str">
        <f t="shared" si="19"/>
        <v>53A</v>
      </c>
      <c r="AE98" s="282">
        <f t="shared" ca="1" si="27"/>
        <v>60.533999999999999</v>
      </c>
      <c r="AF98" s="282">
        <f t="shared" ca="1" si="27"/>
        <v>63.738999999999997</v>
      </c>
      <c r="AG98" s="282">
        <f t="shared" ca="1" si="27"/>
        <v>68.045000000000002</v>
      </c>
      <c r="AH98" s="282">
        <f t="shared" ca="1" si="27"/>
        <v>69.948000000000008</v>
      </c>
      <c r="AI98" s="282">
        <f t="shared" ca="1" si="27"/>
        <v>71.909000000000006</v>
      </c>
      <c r="AJ98" s="282">
        <f t="shared" ca="1" si="27"/>
        <v>73.957999999999998</v>
      </c>
      <c r="AK98" s="282" t="str">
        <f t="shared" ca="1" si="27"/>
        <v/>
      </c>
      <c r="AP98" s="427"/>
      <c r="AQ98" s="427"/>
      <c r="AR98" s="427"/>
      <c r="AS98" s="427"/>
      <c r="AT98" s="427"/>
      <c r="AU98" s="427"/>
      <c r="AV98" s="427"/>
      <c r="AW98" s="427" t="str">
        <f>IFERROR(AA98/'2025'!N98,"")</f>
        <v/>
      </c>
    </row>
    <row r="99" spans="1:49" x14ac:dyDescent="0.3">
      <c r="A99" s="424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26"/>
        <v>133777</v>
      </c>
      <c r="H99" s="74">
        <f t="shared" ca="1" si="26"/>
        <v>140862</v>
      </c>
      <c r="I99" s="74">
        <f t="shared" ca="1" si="26"/>
        <v>150376</v>
      </c>
      <c r="J99" s="74">
        <f t="shared" ca="1" si="26"/>
        <v>154586</v>
      </c>
      <c r="K99" s="74">
        <f t="shared" ca="1" si="26"/>
        <v>158916</v>
      </c>
      <c r="L99" s="74">
        <f t="shared" ca="1" si="26"/>
        <v>163445</v>
      </c>
      <c r="M99" s="74">
        <f t="shared" ca="1" si="26"/>
        <v>0</v>
      </c>
      <c r="N99" s="72"/>
      <c r="P99" s="187" t="str">
        <f t="shared" si="24"/>
        <v>59435C</v>
      </c>
      <c r="Q99" s="191" t="s">
        <v>600</v>
      </c>
      <c r="R99" s="188" t="str">
        <f t="shared" si="15"/>
        <v>IT Project Management Office Manager</v>
      </c>
      <c r="S99" s="189" t="str">
        <f t="shared" si="25"/>
        <v>115</v>
      </c>
      <c r="T99" s="186" cm="1">
        <f t="array" aca="1" ref="T99" ca="1">ROUND(IF($Q99="Y",VLOOKUP($P99, INDIRECT($Q$3),T$8,0)*INDIRECT($P$2),VLOOKUP($P99, INDIRECT($Q$3),T$8,0)),IF($E99="E",0,3))</f>
        <v>133777</v>
      </c>
      <c r="U99" s="186" cm="1">
        <f t="array" aca="1" ref="U99" ca="1">ROUND(IF($Q99="Y",VLOOKUP($P99, INDIRECT($Q$3),U$8,0)*INDIRECT($P$2),VLOOKUP($P99, INDIRECT($Q$3),U$8,0)),IF($E99="E",0,3))</f>
        <v>140862</v>
      </c>
      <c r="V99" s="186" cm="1">
        <f t="array" aca="1" ref="V99" ca="1">ROUND(IF($Q99="Y",VLOOKUP($P99, INDIRECT($Q$3),V$8,0)*INDIRECT($P$2),VLOOKUP($P99, INDIRECT($Q$3),V$8,0)),IF($E99="E",0,3))</f>
        <v>150376</v>
      </c>
      <c r="W99" s="186" cm="1">
        <f t="array" aca="1" ref="W99" ca="1">ROUND(IF($Q99="Y",VLOOKUP($P99, INDIRECT($Q$3),W$8,0)*INDIRECT($P$2),VLOOKUP($P99, INDIRECT($Q$3),W$8,0)),IF($E99="E",0,3))</f>
        <v>154586</v>
      </c>
      <c r="X99" s="186" cm="1">
        <f t="array" aca="1" ref="X99" ca="1">ROUND(IF($Q99="Y",VLOOKUP($P99, INDIRECT($Q$3),X$8,0)*INDIRECT($P$2),VLOOKUP($P99, INDIRECT($Q$3),X$8,0)),IF($E99="E",0,3))</f>
        <v>158916</v>
      </c>
      <c r="Y99" s="186" cm="1">
        <f t="array" aca="1" ref="Y99" ca="1">ROUND(IF($Q99="Y",VLOOKUP($P99, INDIRECT($Q$3),Y$8,0)*INDIRECT($P$2),VLOOKUP($P99, INDIRECT($Q$3),Y$8,0)),IF($E99="E",0,3))</f>
        <v>163445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17"/>
        <v>59435C</v>
      </c>
      <c r="AC99" s="130" t="str">
        <f t="shared" si="18"/>
        <v>IT Project Management Office Manager</v>
      </c>
      <c r="AD99" s="284" t="str">
        <f t="shared" si="19"/>
        <v>115</v>
      </c>
      <c r="AE99" s="282">
        <f t="shared" ca="1" si="27"/>
        <v>64.316000000000003</v>
      </c>
      <c r="AF99" s="282">
        <f t="shared" ca="1" si="27"/>
        <v>67.722999999999999</v>
      </c>
      <c r="AG99" s="282">
        <f t="shared" ca="1" si="27"/>
        <v>72.297000000000011</v>
      </c>
      <c r="AH99" s="282">
        <f t="shared" ca="1" si="27"/>
        <v>74.320999999999998</v>
      </c>
      <c r="AI99" s="282">
        <f t="shared" ca="1" si="27"/>
        <v>76.402000000000001</v>
      </c>
      <c r="AJ99" s="282">
        <f t="shared" ca="1" si="27"/>
        <v>78.58</v>
      </c>
      <c r="AK99" s="282" t="str">
        <f t="shared" ca="1" si="27"/>
        <v/>
      </c>
      <c r="AP99" s="427"/>
      <c r="AQ99" s="427"/>
      <c r="AR99" s="427"/>
      <c r="AS99" s="427"/>
      <c r="AT99" s="427"/>
      <c r="AU99" s="427"/>
      <c r="AV99" s="427"/>
      <c r="AW99" s="427" t="str">
        <f>IFERROR(AA99/'2025'!N99,"")</f>
        <v/>
      </c>
    </row>
    <row r="100" spans="1:49" x14ac:dyDescent="0.3">
      <c r="A100" s="424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26"/>
        <v>113787</v>
      </c>
      <c r="H100" s="74">
        <f t="shared" ca="1" si="26"/>
        <v>120134</v>
      </c>
      <c r="I100" s="74">
        <f t="shared" ca="1" si="26"/>
        <v>128369</v>
      </c>
      <c r="J100" s="74">
        <f t="shared" ca="1" si="26"/>
        <v>131965</v>
      </c>
      <c r="K100" s="74">
        <f t="shared" ca="1" si="26"/>
        <v>135659</v>
      </c>
      <c r="L100" s="74">
        <f t="shared" ca="1" si="26"/>
        <v>139527</v>
      </c>
      <c r="M100" s="74">
        <f t="shared" ca="1" si="26"/>
        <v>0</v>
      </c>
      <c r="N100" s="72"/>
      <c r="P100" s="187" t="str">
        <f t="shared" si="24"/>
        <v>52982C</v>
      </c>
      <c r="Q100" s="191" t="s">
        <v>600</v>
      </c>
      <c r="R100" s="188" t="str">
        <f t="shared" si="15"/>
        <v>IT Project Manager Supervisor</v>
      </c>
      <c r="S100" s="189" t="str">
        <f t="shared" si="25"/>
        <v>122</v>
      </c>
      <c r="T100" s="186" cm="1">
        <f t="array" aca="1" ref="T100" ca="1">ROUND(IF($Q100="Y",VLOOKUP($P100, INDIRECT($Q$3),T$8,0)*INDIRECT($P$2),VLOOKUP($P100, INDIRECT($Q$3),T$8,0)),IF($E100="E",0,3))</f>
        <v>113787</v>
      </c>
      <c r="U100" s="186" cm="1">
        <f t="array" aca="1" ref="U100" ca="1">ROUND(IF($Q100="Y",VLOOKUP($P100, INDIRECT($Q$3),U$8,0)*INDIRECT($P$2),VLOOKUP($P100, INDIRECT($Q$3),U$8,0)),IF($E100="E",0,3))</f>
        <v>120134</v>
      </c>
      <c r="V100" s="186" cm="1">
        <f t="array" aca="1" ref="V100" ca="1">ROUND(IF($Q100="Y",VLOOKUP($P100, INDIRECT($Q$3),V$8,0)*INDIRECT($P$2),VLOOKUP($P100, INDIRECT($Q$3),V$8,0)),IF($E100="E",0,3))</f>
        <v>128369</v>
      </c>
      <c r="W100" s="186" cm="1">
        <f t="array" aca="1" ref="W100" ca="1">ROUND(IF($Q100="Y",VLOOKUP($P100, INDIRECT($Q$3),W$8,0)*INDIRECT($P$2),VLOOKUP($P100, INDIRECT($Q$3),W$8,0)),IF($E100="E",0,3))</f>
        <v>131965</v>
      </c>
      <c r="X100" s="186" cm="1">
        <f t="array" aca="1" ref="X100" ca="1">ROUND(IF($Q100="Y",VLOOKUP($P100, INDIRECT($Q$3),X$8,0)*INDIRECT($P$2),VLOOKUP($P100, INDIRECT($Q$3),X$8,0)),IF($E100="E",0,3))</f>
        <v>135659</v>
      </c>
      <c r="Y100" s="186" cm="1">
        <f t="array" aca="1" ref="Y100" ca="1">ROUND(IF($Q100="Y",VLOOKUP($P100, INDIRECT($Q$3),Y$8,0)*INDIRECT($P$2),VLOOKUP($P100, INDIRECT($Q$3),Y$8,0)),IF($E100="E",0,3))</f>
        <v>139527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17"/>
        <v>52982C</v>
      </c>
      <c r="AC100" s="130" t="str">
        <f t="shared" si="18"/>
        <v>IT Project Manager Supervisor</v>
      </c>
      <c r="AD100" s="284" t="str">
        <f t="shared" si="19"/>
        <v>122</v>
      </c>
      <c r="AE100" s="282">
        <f t="shared" ca="1" si="27"/>
        <v>54.705999999999996</v>
      </c>
      <c r="AF100" s="282">
        <f t="shared" ca="1" si="27"/>
        <v>57.756999999999998</v>
      </c>
      <c r="AG100" s="282">
        <f t="shared" ca="1" si="27"/>
        <v>61.716000000000001</v>
      </c>
      <c r="AH100" s="282">
        <f t="shared" ca="1" si="27"/>
        <v>63.445</v>
      </c>
      <c r="AI100" s="282">
        <f t="shared" ca="1" si="27"/>
        <v>65.221000000000004</v>
      </c>
      <c r="AJ100" s="282">
        <f t="shared" ca="1" si="27"/>
        <v>67.081000000000003</v>
      </c>
      <c r="AK100" s="282" t="str">
        <f t="shared" ca="1" si="27"/>
        <v/>
      </c>
      <c r="AL100" s="282" t="str">
        <f>IF(AA100=0,"",IF($E100="E",ROUNDUP(AA100/2080,3),AA100))</f>
        <v/>
      </c>
      <c r="AP100" s="427"/>
      <c r="AQ100" s="427"/>
      <c r="AR100" s="427"/>
      <c r="AS100" s="427"/>
      <c r="AT100" s="427"/>
      <c r="AU100" s="427"/>
      <c r="AV100" s="427"/>
      <c r="AW100" s="427" t="str">
        <f>IFERROR(AA100/'2025'!N100,"")</f>
        <v/>
      </c>
    </row>
    <row r="101" spans="1:49" x14ac:dyDescent="0.3">
      <c r="A101" s="424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26"/>
        <v>131192</v>
      </c>
      <c r="H101" s="74">
        <f t="shared" ca="1" si="26"/>
        <v>138096</v>
      </c>
      <c r="I101" s="74">
        <f t="shared" ca="1" si="26"/>
        <v>145365</v>
      </c>
      <c r="J101" s="74">
        <f t="shared" ca="1" si="26"/>
        <v>153016</v>
      </c>
      <c r="K101" s="74">
        <f t="shared" ca="1" si="26"/>
        <v>161070</v>
      </c>
      <c r="L101" s="74">
        <f t="shared" ca="1" si="26"/>
        <v>169546</v>
      </c>
      <c r="M101" s="74">
        <f t="shared" ca="1" si="26"/>
        <v>178470</v>
      </c>
      <c r="N101" s="72"/>
      <c r="P101" s="187" t="str">
        <f t="shared" si="24"/>
        <v>59458C</v>
      </c>
      <c r="Q101" s="191" t="s">
        <v>600</v>
      </c>
      <c r="R101" s="188" t="str">
        <f t="shared" si="15"/>
        <v>IT Technical Manager</v>
      </c>
      <c r="S101" s="189" t="str">
        <f t="shared" si="25"/>
        <v>128</v>
      </c>
      <c r="T101" s="186" cm="1">
        <f t="array" aca="1" ref="T101" ca="1">ROUND(IF($Q101="Y",VLOOKUP($P101, INDIRECT($Q$3),T$8,0)*INDIRECT($P$2),VLOOKUP($P101, INDIRECT($Q$3),T$8,0)),IF($E101="E",0,3))</f>
        <v>131192</v>
      </c>
      <c r="U101" s="186" cm="1">
        <f t="array" aca="1" ref="U101" ca="1">ROUND(IF($Q101="Y",VLOOKUP($P101, INDIRECT($Q$3),U$8,0)*INDIRECT($P$2),VLOOKUP($P101, INDIRECT($Q$3),U$8,0)),IF($E101="E",0,3))</f>
        <v>138096</v>
      </c>
      <c r="V101" s="186" cm="1">
        <f t="array" aca="1" ref="V101" ca="1">ROUND(IF($Q101="Y",VLOOKUP($P101, INDIRECT($Q$3),V$8,0)*INDIRECT($P$2),VLOOKUP($P101, INDIRECT($Q$3),V$8,0)),IF($E101="E",0,3))</f>
        <v>145365</v>
      </c>
      <c r="W101" s="186" cm="1">
        <f t="array" aca="1" ref="W101" ca="1">ROUND(IF($Q101="Y",VLOOKUP($P101, INDIRECT($Q$3),W$8,0)*INDIRECT($P$2),VLOOKUP($P101, INDIRECT($Q$3),W$8,0)),IF($E101="E",0,3))</f>
        <v>153016</v>
      </c>
      <c r="X101" s="186" cm="1">
        <f t="array" aca="1" ref="X101" ca="1">ROUND(IF($Q101="Y",VLOOKUP($P101, INDIRECT($Q$3),X$8,0)*INDIRECT($P$2),VLOOKUP($P101, INDIRECT($Q$3),X$8,0)),IF($E101="E",0,3))</f>
        <v>161070</v>
      </c>
      <c r="Y101" s="186" cm="1">
        <f t="array" aca="1" ref="Y101" ca="1">ROUND(IF($Q101="Y",VLOOKUP($P101, INDIRECT($Q$3),Y$8,0)*INDIRECT($P$2),VLOOKUP($P101, INDIRECT($Q$3),Y$8,0)),IF($E101="E",0,3))</f>
        <v>169546</v>
      </c>
      <c r="Z101" s="186" cm="1">
        <f t="array" aca="1" ref="Z101" ca="1">ROUND(IF($Q101="Y",VLOOKUP($P101, INDIRECT($Q$3),Z$8,0)*INDIRECT($P$2),VLOOKUP($P101, INDIRECT($Q$3),Z$8,0)),IF($E101="E",0,3))</f>
        <v>178470</v>
      </c>
      <c r="AA101" s="186"/>
      <c r="AB101" s="282" t="str">
        <f t="shared" si="17"/>
        <v>59458C</v>
      </c>
      <c r="AC101" s="130" t="str">
        <f t="shared" si="18"/>
        <v>IT Technical Manager</v>
      </c>
      <c r="AD101" s="284" t="str">
        <f t="shared" si="19"/>
        <v>128</v>
      </c>
      <c r="AE101" s="282">
        <f t="shared" ca="1" si="27"/>
        <v>63.073999999999998</v>
      </c>
      <c r="AF101" s="282">
        <f t="shared" ca="1" si="27"/>
        <v>66.393000000000001</v>
      </c>
      <c r="AG101" s="282">
        <f t="shared" ca="1" si="27"/>
        <v>69.888000000000005</v>
      </c>
      <c r="AH101" s="282">
        <f t="shared" ca="1" si="27"/>
        <v>73.566000000000003</v>
      </c>
      <c r="AI101" s="282">
        <f t="shared" ca="1" si="27"/>
        <v>77.438000000000002</v>
      </c>
      <c r="AJ101" s="282">
        <f t="shared" ca="1" si="27"/>
        <v>81.513000000000005</v>
      </c>
      <c r="AK101" s="282">
        <f t="shared" ca="1" si="27"/>
        <v>85.803000000000011</v>
      </c>
      <c r="AL101" s="282" t="str">
        <f>IF(AA101=0,"",IF($E101="E",ROUNDUP(AA101/2080,3),AA101))</f>
        <v/>
      </c>
      <c r="AP101" s="427"/>
      <c r="AQ101" s="427"/>
      <c r="AR101" s="427"/>
      <c r="AS101" s="427"/>
      <c r="AT101" s="427"/>
      <c r="AU101" s="427"/>
      <c r="AV101" s="427"/>
      <c r="AW101" s="427" t="str">
        <f>IFERROR(AA101/'2025'!N101,"")</f>
        <v/>
      </c>
    </row>
    <row r="102" spans="1:49" x14ac:dyDescent="0.3">
      <c r="A102" s="424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26"/>
        <v>110763</v>
      </c>
      <c r="H102" s="74">
        <f t="shared" ca="1" si="26"/>
        <v>115198</v>
      </c>
      <c r="I102" s="74">
        <f t="shared" ca="1" si="26"/>
        <v>119811</v>
      </c>
      <c r="J102" s="74">
        <f t="shared" ca="1" si="26"/>
        <v>124609</v>
      </c>
      <c r="K102" s="74">
        <f t="shared" ca="1" si="26"/>
        <v>129599</v>
      </c>
      <c r="L102" s="74">
        <f t="shared" ca="1" si="26"/>
        <v>0</v>
      </c>
      <c r="M102" s="74">
        <f t="shared" ca="1" si="26"/>
        <v>0</v>
      </c>
      <c r="N102" s="72"/>
      <c r="P102" s="187" t="str">
        <f t="shared" si="24"/>
        <v>59448C</v>
      </c>
      <c r="Q102" s="191" t="s">
        <v>600</v>
      </c>
      <c r="R102" s="188" t="str">
        <f t="shared" ref="R102:R165" si="28">F102</f>
        <v>LGBTQIA+ Equity Program Manager</v>
      </c>
      <c r="S102" s="189" t="str">
        <f t="shared" si="25"/>
        <v>116</v>
      </c>
      <c r="T102" s="186" cm="1">
        <f t="array" aca="1" ref="T102" ca="1">ROUND(IF($Q102="Y",VLOOKUP($P102, INDIRECT($Q$3),T$8,0)*INDIRECT($P$2),VLOOKUP($P102, INDIRECT($Q$3),T$8,0)),IF($E102="E",0,3))</f>
        <v>110763</v>
      </c>
      <c r="U102" s="186" cm="1">
        <f t="array" aca="1" ref="U102" ca="1">ROUND(IF($Q102="Y",VLOOKUP($P102, INDIRECT($Q$3),U$8,0)*INDIRECT($P$2),VLOOKUP($P102, INDIRECT($Q$3),U$8,0)),IF($E102="E",0,3))</f>
        <v>115198</v>
      </c>
      <c r="V102" s="186" cm="1">
        <f t="array" aca="1" ref="V102" ca="1">ROUND(IF($Q102="Y",VLOOKUP($P102, INDIRECT($Q$3),V$8,0)*INDIRECT($P$2),VLOOKUP($P102, INDIRECT($Q$3),V$8,0)),IF($E102="E",0,3))</f>
        <v>119811</v>
      </c>
      <c r="W102" s="186" cm="1">
        <f t="array" aca="1" ref="W102" ca="1">ROUND(IF($Q102="Y",VLOOKUP($P102, INDIRECT($Q$3),W$8,0)*INDIRECT($P$2),VLOOKUP($P102, INDIRECT($Q$3),W$8,0)),IF($E102="E",0,3))</f>
        <v>124609</v>
      </c>
      <c r="X102" s="186" cm="1">
        <f t="array" aca="1" ref="X102" ca="1">ROUND(IF($Q102="Y",VLOOKUP($P102, INDIRECT($Q$3),X$8,0)*INDIRECT($P$2),VLOOKUP($P102, INDIRECT($Q$3),X$8,0)),IF($E102="E",0,3))</f>
        <v>129599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ref="AB102:AB104" si="29">A102</f>
        <v>59448C</v>
      </c>
      <c r="AC102" s="130" t="str">
        <f t="shared" ref="AC102:AC104" si="30">F102</f>
        <v>LGBTQIA+ Equity Program Manager</v>
      </c>
      <c r="AD102" s="284" t="str">
        <f t="shared" ref="AD102:AD104" si="31">C102</f>
        <v>116</v>
      </c>
      <c r="AE102" s="282">
        <f t="shared" ca="1" si="27"/>
        <v>53.251999999999995</v>
      </c>
      <c r="AF102" s="282">
        <f t="shared" ca="1" si="27"/>
        <v>55.384</v>
      </c>
      <c r="AG102" s="282">
        <f t="shared" ca="1" si="27"/>
        <v>57.601999999999997</v>
      </c>
      <c r="AH102" s="282">
        <f t="shared" ca="1" si="27"/>
        <v>59.908999999999999</v>
      </c>
      <c r="AI102" s="282">
        <f t="shared" ca="1" si="27"/>
        <v>62.308</v>
      </c>
      <c r="AJ102" s="282" t="str">
        <f t="shared" ca="1" si="27"/>
        <v/>
      </c>
      <c r="AK102" s="282" t="str">
        <f t="shared" ca="1" si="27"/>
        <v/>
      </c>
      <c r="AP102" s="427"/>
      <c r="AQ102" s="427"/>
      <c r="AR102" s="427"/>
      <c r="AS102" s="427"/>
      <c r="AT102" s="427"/>
      <c r="AU102" s="427"/>
      <c r="AV102" s="427"/>
      <c r="AW102" s="427" t="str">
        <f>IFERROR(AA102/'2025'!N102,"")</f>
        <v/>
      </c>
    </row>
    <row r="103" spans="1:49" x14ac:dyDescent="0.3">
      <c r="A103" s="424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26"/>
        <v>92141</v>
      </c>
      <c r="H103" s="74">
        <f t="shared" ca="1" si="26"/>
        <v>96727</v>
      </c>
      <c r="I103" s="74">
        <f t="shared" ca="1" si="26"/>
        <v>101577</v>
      </c>
      <c r="J103" s="74">
        <f t="shared" ca="1" si="26"/>
        <v>108144</v>
      </c>
      <c r="K103" s="74">
        <f t="shared" ca="1" si="26"/>
        <v>111170</v>
      </c>
      <c r="L103" s="74">
        <f t="shared" ca="1" si="26"/>
        <v>114287</v>
      </c>
      <c r="M103" s="74">
        <f t="shared" ca="1" si="26"/>
        <v>117544</v>
      </c>
      <c r="N103" s="72"/>
      <c r="P103" s="187" t="str">
        <f t="shared" si="24"/>
        <v>06400C</v>
      </c>
      <c r="Q103" s="191" t="s">
        <v>600</v>
      </c>
      <c r="R103" s="188" t="str">
        <f t="shared" si="28"/>
        <v>Loss Control Coordinator</v>
      </c>
      <c r="S103" s="189" t="str">
        <f t="shared" si="25"/>
        <v>34M</v>
      </c>
      <c r="T103" s="186" cm="1">
        <f t="array" aca="1" ref="T103" ca="1">ROUND(IF($Q103="Y",VLOOKUP($P103, INDIRECT($Q$3),T$8,0)*INDIRECT($P$2),VLOOKUP($P103, INDIRECT($Q$3),T$8,0)),IF($E103="E",0,3))</f>
        <v>92141</v>
      </c>
      <c r="U103" s="186" cm="1">
        <f t="array" aca="1" ref="U103" ca="1">ROUND(IF($Q103="Y",VLOOKUP($P103, INDIRECT($Q$3),U$8,0)*INDIRECT($P$2),VLOOKUP($P103, INDIRECT($Q$3),U$8,0)),IF($E103="E",0,3))</f>
        <v>96727</v>
      </c>
      <c r="V103" s="186" cm="1">
        <f t="array" aca="1" ref="V103" ca="1">ROUND(IF($Q103="Y",VLOOKUP($P103, INDIRECT($Q$3),V$8,0)*INDIRECT($P$2),VLOOKUP($P103, INDIRECT($Q$3),V$8,0)),IF($E103="E",0,3))</f>
        <v>101577</v>
      </c>
      <c r="W103" s="186" cm="1">
        <f t="array" aca="1" ref="W103" ca="1">ROUND(IF($Q103="Y",VLOOKUP($P103, INDIRECT($Q$3),W$8,0)*INDIRECT($P$2),VLOOKUP($P103, INDIRECT($Q$3),W$8,0)),IF($E103="E",0,3))</f>
        <v>108144</v>
      </c>
      <c r="X103" s="186" cm="1">
        <f t="array" aca="1" ref="X103" ca="1">ROUND(IF($Q103="Y",VLOOKUP($P103, INDIRECT($Q$3),X$8,0)*INDIRECT($P$2),VLOOKUP($P103, INDIRECT($Q$3),X$8,0)),IF($E103="E",0,3))</f>
        <v>111170</v>
      </c>
      <c r="Y103" s="186" cm="1">
        <f t="array" aca="1" ref="Y103" ca="1">ROUND(IF($Q103="Y",VLOOKUP($P103, INDIRECT($Q$3),Y$8,0)*INDIRECT($P$2),VLOOKUP($P103, INDIRECT($Q$3),Y$8,0)),IF($E103="E",0,3))</f>
        <v>114287</v>
      </c>
      <c r="Z103" s="186" cm="1">
        <f t="array" aca="1" ref="Z103" ca="1">ROUND(IF($Q103="Y",VLOOKUP($P103, INDIRECT($Q$3),Z$8,0)*INDIRECT($P$2),VLOOKUP($P103, INDIRECT($Q$3),Z$8,0)),IF($E103="E",0,3))</f>
        <v>117544</v>
      </c>
      <c r="AA103" s="186"/>
      <c r="AB103" s="282" t="str">
        <f t="shared" si="29"/>
        <v>06400C</v>
      </c>
      <c r="AC103" s="130" t="str">
        <f t="shared" si="30"/>
        <v>Loss Control Coordinator</v>
      </c>
      <c r="AD103" s="284" t="str">
        <f t="shared" si="31"/>
        <v>34M</v>
      </c>
      <c r="AE103" s="282">
        <f t="shared" ca="1" si="27"/>
        <v>44.298999999999999</v>
      </c>
      <c r="AF103" s="282">
        <f t="shared" ca="1" si="27"/>
        <v>46.503999999999998</v>
      </c>
      <c r="AG103" s="282">
        <f t="shared" ca="1" si="27"/>
        <v>48.835999999999999</v>
      </c>
      <c r="AH103" s="282">
        <f t="shared" ca="1" si="27"/>
        <v>51.992999999999995</v>
      </c>
      <c r="AI103" s="282">
        <f t="shared" ca="1" si="27"/>
        <v>53.448</v>
      </c>
      <c r="AJ103" s="282">
        <f t="shared" ca="1" si="27"/>
        <v>54.945999999999998</v>
      </c>
      <c r="AK103" s="282">
        <f t="shared" ca="1" si="27"/>
        <v>56.512</v>
      </c>
      <c r="AP103" s="427"/>
      <c r="AQ103" s="427"/>
      <c r="AR103" s="427"/>
      <c r="AS103" s="427"/>
      <c r="AT103" s="427"/>
      <c r="AU103" s="427"/>
      <c r="AV103" s="427"/>
      <c r="AW103" s="427" t="str">
        <f>IFERROR(AA103/'2025'!N103,"")</f>
        <v/>
      </c>
    </row>
    <row r="104" spans="1:49" x14ac:dyDescent="0.3">
      <c r="A104" s="424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26"/>
        <v>109717</v>
      </c>
      <c r="H104" s="74">
        <f t="shared" ca="1" si="26"/>
        <v>114104</v>
      </c>
      <c r="I104" s="74">
        <f t="shared" ca="1" si="26"/>
        <v>118670</v>
      </c>
      <c r="J104" s="74">
        <f t="shared" ca="1" si="26"/>
        <v>123415</v>
      </c>
      <c r="K104" s="74">
        <f t="shared" ca="1" si="26"/>
        <v>128352</v>
      </c>
      <c r="L104" s="74">
        <f t="shared" ca="1" si="26"/>
        <v>0</v>
      </c>
      <c r="M104" s="74">
        <f t="shared" ca="1" si="26"/>
        <v>0</v>
      </c>
      <c r="N104" s="72"/>
      <c r="P104" s="187" t="str">
        <f t="shared" si="24"/>
        <v>06500C</v>
      </c>
      <c r="Q104" s="191" t="s">
        <v>600</v>
      </c>
      <c r="R104" s="188" t="str">
        <f t="shared" si="28"/>
        <v>Management Analyst II</v>
      </c>
      <c r="S104" s="189" t="str">
        <f t="shared" si="25"/>
        <v>104</v>
      </c>
      <c r="T104" s="186" cm="1">
        <f t="array" aca="1" ref="T104" ca="1">ROUND(IF($Q104="Y",VLOOKUP($P104, INDIRECT($Q$3),T$8,0)*INDIRECT($P$2),VLOOKUP($P104, INDIRECT($Q$3),T$8,0)),IF($E104="E",0,3))</f>
        <v>109717</v>
      </c>
      <c r="U104" s="186" cm="1">
        <f t="array" aca="1" ref="U104" ca="1">ROUND(IF($Q104="Y",VLOOKUP($P104, INDIRECT($Q$3),U$8,0)*INDIRECT($P$2),VLOOKUP($P104, INDIRECT($Q$3),U$8,0)),IF($E104="E",0,3))</f>
        <v>114104</v>
      </c>
      <c r="V104" s="186" cm="1">
        <f t="array" aca="1" ref="V104" ca="1">ROUND(IF($Q104="Y",VLOOKUP($P104, INDIRECT($Q$3),V$8,0)*INDIRECT($P$2),VLOOKUP($P104, INDIRECT($Q$3),V$8,0)),IF($E104="E",0,3))</f>
        <v>118670</v>
      </c>
      <c r="W104" s="186" cm="1">
        <f t="array" aca="1" ref="W104" ca="1">ROUND(IF($Q104="Y",VLOOKUP($P104, INDIRECT($Q$3),W$8,0)*INDIRECT($P$2),VLOOKUP($P104, INDIRECT($Q$3),W$8,0)),IF($E104="E",0,3))</f>
        <v>123415</v>
      </c>
      <c r="X104" s="186" cm="1">
        <f t="array" aca="1" ref="X104" ca="1">ROUND(IF($Q104="Y",VLOOKUP($P104, INDIRECT($Q$3),X$8,0)*INDIRECT($P$2),VLOOKUP($P104, INDIRECT($Q$3),X$8,0)),IF($E104="E",0,3))</f>
        <v>128352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29"/>
        <v>06500C</v>
      </c>
      <c r="AC104" s="130" t="str">
        <f t="shared" si="30"/>
        <v>Management Analyst II</v>
      </c>
      <c r="AD104" s="284" t="str">
        <f t="shared" si="31"/>
        <v>104</v>
      </c>
      <c r="AE104" s="282">
        <f t="shared" ca="1" si="27"/>
        <v>52.748999999999995</v>
      </c>
      <c r="AF104" s="282">
        <f t="shared" ca="1" si="27"/>
        <v>54.857999999999997</v>
      </c>
      <c r="AG104" s="282">
        <f t="shared" ca="1" si="27"/>
        <v>57.052999999999997</v>
      </c>
      <c r="AH104" s="282">
        <f t="shared" ca="1" si="27"/>
        <v>59.335000000000001</v>
      </c>
      <c r="AI104" s="282">
        <f t="shared" ca="1" si="27"/>
        <v>61.707999999999998</v>
      </c>
      <c r="AJ104" s="282" t="str">
        <f t="shared" ca="1" si="27"/>
        <v/>
      </c>
      <c r="AK104" s="282" t="str">
        <f t="shared" ca="1" si="27"/>
        <v/>
      </c>
      <c r="AP104" s="427"/>
      <c r="AQ104" s="427"/>
      <c r="AR104" s="427"/>
      <c r="AS104" s="427"/>
      <c r="AT104" s="427"/>
      <c r="AU104" s="427"/>
      <c r="AV104" s="427"/>
      <c r="AW104" s="427" t="str">
        <f>IFERROR(AA104/'2025'!N104,"")</f>
        <v/>
      </c>
    </row>
    <row r="105" spans="1:49" x14ac:dyDescent="0.3">
      <c r="A105" s="424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si="26"/>
        <v>95846</v>
      </c>
      <c r="H105" s="74">
        <f t="shared" si="26"/>
        <v>100889</v>
      </c>
      <c r="I105" s="74">
        <f t="shared" si="26"/>
        <v>106199</v>
      </c>
      <c r="J105" s="74">
        <f t="shared" si="26"/>
        <v>111790</v>
      </c>
      <c r="K105" s="74">
        <f t="shared" si="26"/>
        <v>114916</v>
      </c>
      <c r="L105" s="74">
        <f t="shared" si="26"/>
        <v>118138</v>
      </c>
      <c r="M105" s="74">
        <f t="shared" si="26"/>
        <v>121505</v>
      </c>
      <c r="N105" s="72"/>
      <c r="P105" s="187" t="str">
        <f t="shared" si="24"/>
        <v>00017C</v>
      </c>
      <c r="Q105" s="191" t="s">
        <v>600</v>
      </c>
      <c r="R105" s="188" t="str">
        <f t="shared" si="28"/>
        <v>Manager 911 Operations</v>
      </c>
      <c r="S105" s="189" t="str">
        <f t="shared" si="25"/>
        <v>83</v>
      </c>
      <c r="T105" s="430">
        <v>95846</v>
      </c>
      <c r="U105" s="430">
        <v>100889</v>
      </c>
      <c r="V105" s="430">
        <v>106199</v>
      </c>
      <c r="W105" s="430">
        <v>111790</v>
      </c>
      <c r="X105" s="430">
        <v>114916</v>
      </c>
      <c r="Y105" s="430">
        <v>118138</v>
      </c>
      <c r="Z105" s="430">
        <v>121505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si="27"/>
        <v>46.08</v>
      </c>
      <c r="AF105" s="282">
        <f t="shared" si="27"/>
        <v>48.504999999999995</v>
      </c>
      <c r="AG105" s="282">
        <f t="shared" si="27"/>
        <v>51.058</v>
      </c>
      <c r="AH105" s="282">
        <f t="shared" si="27"/>
        <v>53.745999999999995</v>
      </c>
      <c r="AI105" s="282">
        <f t="shared" si="27"/>
        <v>55.248999999999995</v>
      </c>
      <c r="AJ105" s="282">
        <f t="shared" si="27"/>
        <v>56.797999999999995</v>
      </c>
      <c r="AK105" s="282">
        <f t="shared" si="27"/>
        <v>58.415999999999997</v>
      </c>
      <c r="AP105" s="427"/>
      <c r="AQ105" s="427"/>
      <c r="AR105" s="427"/>
      <c r="AS105" s="427"/>
      <c r="AT105" s="427"/>
      <c r="AU105" s="427"/>
      <c r="AV105" s="427"/>
      <c r="AW105" s="427" t="str">
        <f>IFERROR(AA105/'2025'!N105,"")</f>
        <v/>
      </c>
    </row>
    <row r="106" spans="1:49" x14ac:dyDescent="0.3">
      <c r="A106" s="424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26"/>
        <v>90427</v>
      </c>
      <c r="H106" s="74">
        <f t="shared" ca="1" si="26"/>
        <v>95097</v>
      </c>
      <c r="I106" s="74">
        <f t="shared" ca="1" si="26"/>
        <v>99943</v>
      </c>
      <c r="J106" s="74">
        <f t="shared" ca="1" si="26"/>
        <v>106708</v>
      </c>
      <c r="K106" s="74">
        <f t="shared" ca="1" si="26"/>
        <v>109697</v>
      </c>
      <c r="L106" s="74">
        <f t="shared" ca="1" si="26"/>
        <v>112768</v>
      </c>
      <c r="M106" s="74">
        <f t="shared" ca="1" si="26"/>
        <v>115985</v>
      </c>
      <c r="N106" s="72"/>
      <c r="P106" s="187" t="str">
        <f t="shared" si="24"/>
        <v>06510C</v>
      </c>
      <c r="Q106" s="191" t="s">
        <v>600</v>
      </c>
      <c r="R106" s="188" t="str">
        <f t="shared" si="28"/>
        <v>Manager Accounting</v>
      </c>
      <c r="S106" s="189" t="str">
        <f t="shared" si="25"/>
        <v>34D</v>
      </c>
      <c r="T106" s="186" cm="1">
        <f t="array" aca="1" ref="T106" ca="1">ROUND(IF($Q106="Y",VLOOKUP($P106, INDIRECT($Q$3),T$8,0)*INDIRECT($P$2),VLOOKUP($P106, INDIRECT($Q$3),T$8,0)),IF($E106="E",0,3))</f>
        <v>90427</v>
      </c>
      <c r="U106" s="186" cm="1">
        <f t="array" aca="1" ref="U106" ca="1">ROUND(IF($Q106="Y",VLOOKUP($P106, INDIRECT($Q$3),U$8,0)*INDIRECT($P$2),VLOOKUP($P106, INDIRECT($Q$3),U$8,0)),IF($E106="E",0,3))</f>
        <v>95097</v>
      </c>
      <c r="V106" s="186" cm="1">
        <f t="array" aca="1" ref="V106" ca="1">ROUND(IF($Q106="Y",VLOOKUP($P106, INDIRECT($Q$3),V$8,0)*INDIRECT($P$2),VLOOKUP($P106, INDIRECT($Q$3),V$8,0)),IF($E106="E",0,3))</f>
        <v>99943</v>
      </c>
      <c r="W106" s="186" cm="1">
        <f t="array" aca="1" ref="W106" ca="1">ROUND(IF($Q106="Y",VLOOKUP($P106, INDIRECT($Q$3),W$8,0)*INDIRECT($P$2),VLOOKUP($P106, INDIRECT($Q$3),W$8,0)),IF($E106="E",0,3))</f>
        <v>106708</v>
      </c>
      <c r="X106" s="186" cm="1">
        <f t="array" aca="1" ref="X106" ca="1">ROUND(IF($Q106="Y",VLOOKUP($P106, INDIRECT($Q$3),X$8,0)*INDIRECT($P$2),VLOOKUP($P106, INDIRECT($Q$3),X$8,0)),IF($E106="E",0,3))</f>
        <v>109697</v>
      </c>
      <c r="Y106" s="186" cm="1">
        <f t="array" aca="1" ref="Y106" ca="1">ROUND(IF($Q106="Y",VLOOKUP($P106, INDIRECT($Q$3),Y$8,0)*INDIRECT($P$2),VLOOKUP($P106, INDIRECT($Q$3),Y$8,0)),IF($E106="E",0,3))</f>
        <v>112768</v>
      </c>
      <c r="Z106" s="186" cm="1">
        <f t="array" aca="1" ref="Z106" ca="1">ROUND(IF($Q106="Y",VLOOKUP($P106, INDIRECT($Q$3),Z$8,0)*INDIRECT($P$2),VLOOKUP($P106, INDIRECT($Q$3),Z$8,0)),IF($E106="E",0,3))</f>
        <v>115985</v>
      </c>
      <c r="AA106" s="186"/>
      <c r="AB106" s="282" t="str">
        <f t="shared" ref="AB106:AB165" si="32">A106</f>
        <v>06510C</v>
      </c>
      <c r="AC106" s="130" t="str">
        <f t="shared" ref="AC106:AC165" si="33">F106</f>
        <v>Manager Accounting</v>
      </c>
      <c r="AD106" s="284" t="str">
        <f t="shared" ref="AD106:AD165" si="34">C106</f>
        <v>34D</v>
      </c>
      <c r="AE106" s="282">
        <f t="shared" ca="1" si="27"/>
        <v>43.474999999999994</v>
      </c>
      <c r="AF106" s="282">
        <f t="shared" ca="1" si="27"/>
        <v>45.72</v>
      </c>
      <c r="AG106" s="282">
        <f t="shared" ca="1" si="27"/>
        <v>48.05</v>
      </c>
      <c r="AH106" s="282">
        <f t="shared" ca="1" si="27"/>
        <v>51.302</v>
      </c>
      <c r="AI106" s="282">
        <f t="shared" ca="1" si="27"/>
        <v>52.738999999999997</v>
      </c>
      <c r="AJ106" s="282">
        <f t="shared" ca="1" si="27"/>
        <v>54.216000000000001</v>
      </c>
      <c r="AK106" s="282">
        <f t="shared" ca="1" si="27"/>
        <v>55.762999999999998</v>
      </c>
      <c r="AP106" s="427"/>
      <c r="AQ106" s="427"/>
      <c r="AR106" s="427"/>
      <c r="AS106" s="427"/>
      <c r="AT106" s="427"/>
      <c r="AU106" s="427"/>
      <c r="AV106" s="427"/>
      <c r="AW106" s="427" t="str">
        <f>IFERROR(AA106/'2025'!N106,"")</f>
        <v/>
      </c>
    </row>
    <row r="107" spans="1:49" x14ac:dyDescent="0.3">
      <c r="A107" s="424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26"/>
        <v>90427</v>
      </c>
      <c r="H107" s="74">
        <f t="shared" ca="1" si="26"/>
        <v>95097</v>
      </c>
      <c r="I107" s="74">
        <f t="shared" ca="1" si="26"/>
        <v>99943</v>
      </c>
      <c r="J107" s="74">
        <f t="shared" ca="1" si="26"/>
        <v>106708</v>
      </c>
      <c r="K107" s="74">
        <f t="shared" ca="1" si="26"/>
        <v>109697</v>
      </c>
      <c r="L107" s="74">
        <f t="shared" ca="1" si="26"/>
        <v>112768</v>
      </c>
      <c r="M107" s="74">
        <f t="shared" ca="1" si="26"/>
        <v>115985</v>
      </c>
      <c r="N107" s="72"/>
      <c r="P107" s="187" t="str">
        <f t="shared" si="24"/>
        <v>06514C</v>
      </c>
      <c r="Q107" s="191" t="s">
        <v>600</v>
      </c>
      <c r="R107" s="188" t="str">
        <f t="shared" si="28"/>
        <v xml:space="preserve">Manager Accounts Payable </v>
      </c>
      <c r="S107" s="189" t="str">
        <f t="shared" si="25"/>
        <v>34D</v>
      </c>
      <c r="T107" s="186" cm="1">
        <f t="array" aca="1" ref="T107" ca="1">ROUND(IF($Q107="Y",VLOOKUP($P107, INDIRECT($Q$3),T$8,0)*INDIRECT($P$2),VLOOKUP($P107, INDIRECT($Q$3),T$8,0)),IF($E107="E",0,3))</f>
        <v>90427</v>
      </c>
      <c r="U107" s="186" cm="1">
        <f t="array" aca="1" ref="U107" ca="1">ROUND(IF($Q107="Y",VLOOKUP($P107, INDIRECT($Q$3),U$8,0)*INDIRECT($P$2),VLOOKUP($P107, INDIRECT($Q$3),U$8,0)),IF($E107="E",0,3))</f>
        <v>95097</v>
      </c>
      <c r="V107" s="186" cm="1">
        <f t="array" aca="1" ref="V107" ca="1">ROUND(IF($Q107="Y",VLOOKUP($P107, INDIRECT($Q$3),V$8,0)*INDIRECT($P$2),VLOOKUP($P107, INDIRECT($Q$3),V$8,0)),IF($E107="E",0,3))</f>
        <v>99943</v>
      </c>
      <c r="W107" s="186" cm="1">
        <f t="array" aca="1" ref="W107" ca="1">ROUND(IF($Q107="Y",VLOOKUP($P107, INDIRECT($Q$3),W$8,0)*INDIRECT($P$2),VLOOKUP($P107, INDIRECT($Q$3),W$8,0)),IF($E107="E",0,3))</f>
        <v>106708</v>
      </c>
      <c r="X107" s="186" cm="1">
        <f t="array" aca="1" ref="X107" ca="1">ROUND(IF($Q107="Y",VLOOKUP($P107, INDIRECT($Q$3),X$8,0)*INDIRECT($P$2),VLOOKUP($P107, INDIRECT($Q$3),X$8,0)),IF($E107="E",0,3))</f>
        <v>109697</v>
      </c>
      <c r="Y107" s="186" cm="1">
        <f t="array" aca="1" ref="Y107" ca="1">ROUND(IF($Q107="Y",VLOOKUP($P107, INDIRECT($Q$3),Y$8,0)*INDIRECT($P$2),VLOOKUP($P107, INDIRECT($Q$3),Y$8,0)),IF($E107="E",0,3))</f>
        <v>112768</v>
      </c>
      <c r="Z107" s="186" cm="1">
        <f t="array" aca="1" ref="Z107" ca="1">ROUND(IF($Q107="Y",VLOOKUP($P107, INDIRECT($Q$3),Z$8,0)*INDIRECT($P$2),VLOOKUP($P107, INDIRECT($Q$3),Z$8,0)),IF($E107="E",0,3))</f>
        <v>115985</v>
      </c>
      <c r="AA107" s="186"/>
      <c r="AB107" s="282" t="str">
        <f t="shared" si="32"/>
        <v>06514C</v>
      </c>
      <c r="AC107" s="130" t="str">
        <f t="shared" si="33"/>
        <v xml:space="preserve">Manager Accounts Payable </v>
      </c>
      <c r="AD107" s="284" t="str">
        <f t="shared" si="34"/>
        <v>34D</v>
      </c>
      <c r="AE107" s="282">
        <f t="shared" ca="1" si="27"/>
        <v>43.474999999999994</v>
      </c>
      <c r="AF107" s="282">
        <f t="shared" ca="1" si="27"/>
        <v>45.72</v>
      </c>
      <c r="AG107" s="282">
        <f t="shared" ca="1" si="27"/>
        <v>48.05</v>
      </c>
      <c r="AH107" s="282">
        <f t="shared" ca="1" si="27"/>
        <v>51.302</v>
      </c>
      <c r="AI107" s="282">
        <f t="shared" ca="1" si="27"/>
        <v>52.738999999999997</v>
      </c>
      <c r="AJ107" s="282">
        <f t="shared" ca="1" si="27"/>
        <v>54.216000000000001</v>
      </c>
      <c r="AK107" s="282">
        <f t="shared" ca="1" si="27"/>
        <v>55.762999999999998</v>
      </c>
      <c r="AP107" s="427"/>
      <c r="AQ107" s="427"/>
      <c r="AR107" s="427"/>
      <c r="AS107" s="427"/>
      <c r="AT107" s="427"/>
      <c r="AU107" s="427"/>
      <c r="AV107" s="427"/>
      <c r="AW107" s="427" t="str">
        <f>IFERROR(AA107/'2025'!N107,"")</f>
        <v/>
      </c>
    </row>
    <row r="108" spans="1:49" x14ac:dyDescent="0.3">
      <c r="A108" s="424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26"/>
        <v>95097</v>
      </c>
      <c r="H108" s="74">
        <f t="shared" ca="1" si="26"/>
        <v>99943</v>
      </c>
      <c r="I108" s="74">
        <f t="shared" ca="1" si="26"/>
        <v>106708</v>
      </c>
      <c r="J108" s="74">
        <f t="shared" ca="1" si="26"/>
        <v>109697</v>
      </c>
      <c r="K108" s="74">
        <f t="shared" ca="1" si="26"/>
        <v>112768</v>
      </c>
      <c r="L108" s="74">
        <f t="shared" ca="1" si="26"/>
        <v>115985</v>
      </c>
      <c r="M108" s="74">
        <f t="shared" ca="1" si="26"/>
        <v>119251</v>
      </c>
      <c r="N108" s="72"/>
      <c r="P108" s="187" t="str">
        <f t="shared" si="24"/>
        <v>06523C</v>
      </c>
      <c r="Q108" s="191" t="s">
        <v>600</v>
      </c>
      <c r="R108" s="188" t="str">
        <f t="shared" si="28"/>
        <v>Manager Admin &amp; Data Quality</v>
      </c>
      <c r="S108" s="189" t="str">
        <f t="shared" si="25"/>
        <v>90</v>
      </c>
      <c r="T108" s="186" cm="1">
        <f t="array" aca="1" ref="T108" ca="1">ROUND(IF($Q108="Y",VLOOKUP($P108, INDIRECT($Q$3),T$8,0)*INDIRECT($P$2),VLOOKUP($P108, INDIRECT($Q$3),T$8,0)),IF($E108="E",0,3))</f>
        <v>95097</v>
      </c>
      <c r="U108" s="186" cm="1">
        <f t="array" aca="1" ref="U108" ca="1">ROUND(IF($Q108="Y",VLOOKUP($P108, INDIRECT($Q$3),U$8,0)*INDIRECT($P$2),VLOOKUP($P108, INDIRECT($Q$3),U$8,0)),IF($E108="E",0,3))</f>
        <v>99943</v>
      </c>
      <c r="V108" s="186" cm="1">
        <f t="array" aca="1" ref="V108" ca="1">ROUND(IF($Q108="Y",VLOOKUP($P108, INDIRECT($Q$3),V$8,0)*INDIRECT($P$2),VLOOKUP($P108, INDIRECT($Q$3),V$8,0)),IF($E108="E",0,3))</f>
        <v>106708</v>
      </c>
      <c r="W108" s="186" cm="1">
        <f t="array" aca="1" ref="W108" ca="1">ROUND(IF($Q108="Y",VLOOKUP($P108, INDIRECT($Q$3),W$8,0)*INDIRECT($P$2),VLOOKUP($P108, INDIRECT($Q$3),W$8,0)),IF($E108="E",0,3))</f>
        <v>109697</v>
      </c>
      <c r="X108" s="186" cm="1">
        <f t="array" aca="1" ref="X108" ca="1">ROUND(IF($Q108="Y",VLOOKUP($P108, INDIRECT($Q$3),X$8,0)*INDIRECT($P$2),VLOOKUP($P108, INDIRECT($Q$3),X$8,0)),IF($E108="E",0,3))</f>
        <v>112768</v>
      </c>
      <c r="Y108" s="186" cm="1">
        <f t="array" aca="1" ref="Y108" ca="1">ROUND(IF($Q108="Y",VLOOKUP($P108, INDIRECT($Q$3),Y$8,0)*INDIRECT($P$2),VLOOKUP($P108, INDIRECT($Q$3),Y$8,0)),IF($E108="E",0,3))</f>
        <v>115985</v>
      </c>
      <c r="Z108" s="186" cm="1">
        <f t="array" aca="1" ref="Z108" ca="1">ROUND(IF($Q108="Y",VLOOKUP($P108, INDIRECT($Q$3),Z$8,0)*INDIRECT($P$2),VLOOKUP($P108, INDIRECT($Q$3),Z$8,0)),IF($E108="E",0,3))</f>
        <v>119251</v>
      </c>
      <c r="AA108" s="186"/>
      <c r="AB108" s="282" t="str">
        <f t="shared" si="32"/>
        <v>06523C</v>
      </c>
      <c r="AC108" s="130" t="str">
        <f t="shared" si="33"/>
        <v>Manager Admin &amp; Data Quality</v>
      </c>
      <c r="AD108" s="284" t="str">
        <f t="shared" si="34"/>
        <v>90</v>
      </c>
      <c r="AE108" s="282">
        <f t="shared" ca="1" si="27"/>
        <v>45.72</v>
      </c>
      <c r="AF108" s="282">
        <f t="shared" ca="1" si="27"/>
        <v>48.05</v>
      </c>
      <c r="AG108" s="282">
        <f t="shared" ca="1" si="27"/>
        <v>51.302</v>
      </c>
      <c r="AH108" s="282">
        <f t="shared" ca="1" si="27"/>
        <v>52.738999999999997</v>
      </c>
      <c r="AI108" s="282">
        <f t="shared" ca="1" si="27"/>
        <v>54.216000000000001</v>
      </c>
      <c r="AJ108" s="282">
        <f t="shared" ca="1" si="27"/>
        <v>55.762999999999998</v>
      </c>
      <c r="AK108" s="282">
        <f t="shared" ca="1" si="27"/>
        <v>57.332999999999998</v>
      </c>
      <c r="AP108" s="427"/>
      <c r="AQ108" s="427"/>
      <c r="AR108" s="427"/>
      <c r="AS108" s="427"/>
      <c r="AT108" s="427"/>
      <c r="AU108" s="427"/>
      <c r="AV108" s="427"/>
      <c r="AW108" s="427" t="str">
        <f>IFERROR(AA108/'2025'!N108,"")</f>
        <v/>
      </c>
    </row>
    <row r="109" spans="1:49" x14ac:dyDescent="0.3">
      <c r="A109" s="424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26"/>
        <v>103863</v>
      </c>
      <c r="H109" s="74">
        <f t="shared" ca="1" si="26"/>
        <v>108018</v>
      </c>
      <c r="I109" s="74">
        <f t="shared" ca="1" si="26"/>
        <v>112337</v>
      </c>
      <c r="J109" s="74">
        <f t="shared" ca="1" si="26"/>
        <v>116829</v>
      </c>
      <c r="K109" s="74">
        <f t="shared" ca="1" si="26"/>
        <v>121505</v>
      </c>
      <c r="L109" s="74">
        <f t="shared" ca="1" si="26"/>
        <v>0</v>
      </c>
      <c r="M109" s="74">
        <f t="shared" ca="1" si="26"/>
        <v>0</v>
      </c>
      <c r="N109" s="72"/>
      <c r="P109" s="187" t="str">
        <f t="shared" si="24"/>
        <v>53055C</v>
      </c>
      <c r="Q109" s="191" t="s">
        <v>600</v>
      </c>
      <c r="R109" s="188" t="str">
        <f t="shared" si="28"/>
        <v>Manager Administration - Office of Community Safety</v>
      </c>
      <c r="S109" s="189" t="str">
        <f t="shared" si="25"/>
        <v>10</v>
      </c>
      <c r="T109" s="186" cm="1">
        <f t="array" aca="1" ref="T109" ca="1">ROUND(IF($Q109="Y",VLOOKUP($P109, INDIRECT($Q$3),T$8,0)*INDIRECT($P$2),VLOOKUP($P109, INDIRECT($Q$3),T$8,0)),IF($E109="E",0,3))</f>
        <v>103863</v>
      </c>
      <c r="U109" s="186" cm="1">
        <f t="array" aca="1" ref="U109" ca="1">ROUND(IF($Q109="Y",VLOOKUP($P109, INDIRECT($Q$3),U$8,0)*INDIRECT($P$2),VLOOKUP($P109, INDIRECT($Q$3),U$8,0)),IF($E109="E",0,3))</f>
        <v>108018</v>
      </c>
      <c r="V109" s="186" cm="1">
        <f t="array" aca="1" ref="V109" ca="1">ROUND(IF($Q109="Y",VLOOKUP($P109, INDIRECT($Q$3),V$8,0)*INDIRECT($P$2),VLOOKUP($P109, INDIRECT($Q$3),V$8,0)),IF($E109="E",0,3))</f>
        <v>112337</v>
      </c>
      <c r="W109" s="186" cm="1">
        <f t="array" aca="1" ref="W109" ca="1">ROUND(IF($Q109="Y",VLOOKUP($P109, INDIRECT($Q$3),W$8,0)*INDIRECT($P$2),VLOOKUP($P109, INDIRECT($Q$3),W$8,0)),IF($E109="E",0,3))</f>
        <v>116829</v>
      </c>
      <c r="X109" s="186" cm="1">
        <f t="array" aca="1" ref="X109" ca="1">ROUND(IF($Q109="Y",VLOOKUP($P109, INDIRECT($Q$3),X$8,0)*INDIRECT($P$2),VLOOKUP($P109, INDIRECT($Q$3),X$8,0)),IF($E109="E",0,3))</f>
        <v>121505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2"/>
        <v>53055C</v>
      </c>
      <c r="AC109" s="130" t="str">
        <f t="shared" si="33"/>
        <v>Manager Administration - Office of Community Safety</v>
      </c>
      <c r="AD109" s="284" t="str">
        <f t="shared" si="34"/>
        <v>10</v>
      </c>
      <c r="AE109" s="282">
        <f t="shared" ca="1" si="27"/>
        <v>49.934999999999995</v>
      </c>
      <c r="AF109" s="282">
        <f t="shared" ca="1" si="27"/>
        <v>51.931999999999995</v>
      </c>
      <c r="AG109" s="282">
        <f t="shared" ca="1" si="27"/>
        <v>54.009</v>
      </c>
      <c r="AH109" s="282">
        <f t="shared" ca="1" si="27"/>
        <v>56.167999999999999</v>
      </c>
      <c r="AI109" s="282">
        <f t="shared" ca="1" si="27"/>
        <v>58.415999999999997</v>
      </c>
      <c r="AJ109" s="282" t="str">
        <f t="shared" ca="1" si="27"/>
        <v/>
      </c>
      <c r="AK109" s="282" t="str">
        <f t="shared" ca="1" si="27"/>
        <v/>
      </c>
      <c r="AP109" s="427"/>
      <c r="AQ109" s="427"/>
      <c r="AR109" s="427"/>
      <c r="AS109" s="427"/>
      <c r="AT109" s="427"/>
      <c r="AU109" s="427"/>
      <c r="AV109" s="427"/>
      <c r="AW109" s="427" t="str">
        <f>IFERROR(AA109/'2025'!N109,"")</f>
        <v/>
      </c>
    </row>
    <row r="110" spans="1:49" x14ac:dyDescent="0.3">
      <c r="A110" s="424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26"/>
        <v>99788</v>
      </c>
      <c r="H110" s="74">
        <f t="shared" ca="1" si="26"/>
        <v>105042</v>
      </c>
      <c r="I110" s="74">
        <f t="shared" ca="1" si="26"/>
        <v>110568</v>
      </c>
      <c r="J110" s="74">
        <f t="shared" ca="1" si="26"/>
        <v>118087</v>
      </c>
      <c r="K110" s="74">
        <f t="shared" ca="1" si="26"/>
        <v>121395</v>
      </c>
      <c r="L110" s="74">
        <f t="shared" ca="1" si="26"/>
        <v>124796</v>
      </c>
      <c r="M110" s="74">
        <f t="shared" ca="1" si="26"/>
        <v>128352</v>
      </c>
      <c r="N110" s="72"/>
      <c r="P110" s="187" t="str">
        <f t="shared" si="24"/>
        <v>06520C</v>
      </c>
      <c r="Q110" s="191" t="s">
        <v>600</v>
      </c>
      <c r="R110" s="188" t="str">
        <f t="shared" si="28"/>
        <v>Manager Administration City Attorney's Office</v>
      </c>
      <c r="S110" s="189" t="str">
        <f t="shared" si="25"/>
        <v>41C</v>
      </c>
      <c r="T110" s="186" cm="1">
        <f t="array" aca="1" ref="T110" ca="1">ROUND(IF($Q110="Y",VLOOKUP($P110, INDIRECT($Q$3),T$8,0)*INDIRECT($P$2),VLOOKUP($P110, INDIRECT($Q$3),T$8,0)),IF($E110="E",0,3))</f>
        <v>99788</v>
      </c>
      <c r="U110" s="186" cm="1">
        <f t="array" aca="1" ref="U110" ca="1">ROUND(IF($Q110="Y",VLOOKUP($P110, INDIRECT($Q$3),U$8,0)*INDIRECT($P$2),VLOOKUP($P110, INDIRECT($Q$3),U$8,0)),IF($E110="E",0,3))</f>
        <v>105042</v>
      </c>
      <c r="V110" s="186" cm="1">
        <f t="array" aca="1" ref="V110" ca="1">ROUND(IF($Q110="Y",VLOOKUP($P110, INDIRECT($Q$3),V$8,0)*INDIRECT($P$2),VLOOKUP($P110, INDIRECT($Q$3),V$8,0)),IF($E110="E",0,3))</f>
        <v>110568</v>
      </c>
      <c r="W110" s="186" cm="1">
        <f t="array" aca="1" ref="W110" ca="1">ROUND(IF($Q110="Y",VLOOKUP($P110, INDIRECT($Q$3),W$8,0)*INDIRECT($P$2),VLOOKUP($P110, INDIRECT($Q$3),W$8,0)),IF($E110="E",0,3))</f>
        <v>118087</v>
      </c>
      <c r="X110" s="186" cm="1">
        <f t="array" aca="1" ref="X110" ca="1">ROUND(IF($Q110="Y",VLOOKUP($P110, INDIRECT($Q$3),X$8,0)*INDIRECT($P$2),VLOOKUP($P110, INDIRECT($Q$3),X$8,0)),IF($E110="E",0,3))</f>
        <v>121395</v>
      </c>
      <c r="Y110" s="186" cm="1">
        <f t="array" aca="1" ref="Y110" ca="1">ROUND(IF($Q110="Y",VLOOKUP($P110, INDIRECT($Q$3),Y$8,0)*INDIRECT($P$2),VLOOKUP($P110, INDIRECT($Q$3),Y$8,0)),IF($E110="E",0,3))</f>
        <v>124796</v>
      </c>
      <c r="Z110" s="186" cm="1">
        <f t="array" aca="1" ref="Z110" ca="1">ROUND(IF($Q110="Y",VLOOKUP($P110, INDIRECT($Q$3),Z$8,0)*INDIRECT($P$2),VLOOKUP($P110, INDIRECT($Q$3),Z$8,0)),IF($E110="E",0,3))</f>
        <v>128352</v>
      </c>
      <c r="AA110" s="186"/>
      <c r="AB110" s="282" t="str">
        <f t="shared" si="32"/>
        <v>06520C</v>
      </c>
      <c r="AC110" s="130" t="str">
        <f t="shared" si="33"/>
        <v>Manager Administration City Attorney's Office</v>
      </c>
      <c r="AD110" s="284" t="str">
        <f t="shared" si="34"/>
        <v>41C</v>
      </c>
      <c r="AE110" s="282">
        <f t="shared" ca="1" si="27"/>
        <v>47.975000000000001</v>
      </c>
      <c r="AF110" s="282">
        <f t="shared" ca="1" si="27"/>
        <v>50.500999999999998</v>
      </c>
      <c r="AG110" s="282">
        <f t="shared" ca="1" si="27"/>
        <v>53.157999999999994</v>
      </c>
      <c r="AH110" s="282">
        <f t="shared" ca="1" si="27"/>
        <v>56.772999999999996</v>
      </c>
      <c r="AI110" s="282">
        <f t="shared" ca="1" si="27"/>
        <v>58.363</v>
      </c>
      <c r="AJ110" s="282">
        <f t="shared" ca="1" si="27"/>
        <v>59.998999999999995</v>
      </c>
      <c r="AK110" s="282">
        <f t="shared" ca="1" si="27"/>
        <v>61.707999999999998</v>
      </c>
      <c r="AP110" s="427"/>
      <c r="AQ110" s="427"/>
      <c r="AR110" s="427"/>
      <c r="AS110" s="427"/>
      <c r="AT110" s="427"/>
      <c r="AU110" s="427"/>
      <c r="AV110" s="427"/>
      <c r="AW110" s="427" t="str">
        <f>IFERROR(AA110/'2025'!N110,"")</f>
        <v/>
      </c>
    </row>
    <row r="111" spans="1:49" x14ac:dyDescent="0.3">
      <c r="A111" s="424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26"/>
        <v>92141</v>
      </c>
      <c r="H111" s="74">
        <f t="shared" ca="1" si="26"/>
        <v>96727</v>
      </c>
      <c r="I111" s="74">
        <f t="shared" ca="1" si="26"/>
        <v>101577</v>
      </c>
      <c r="J111" s="74">
        <f t="shared" ca="1" si="26"/>
        <v>108144</v>
      </c>
      <c r="K111" s="74">
        <f t="shared" ca="1" si="26"/>
        <v>111170</v>
      </c>
      <c r="L111" s="74">
        <f t="shared" ca="1" si="26"/>
        <v>114287</v>
      </c>
      <c r="M111" s="74">
        <f t="shared" ca="1" si="26"/>
        <v>117544</v>
      </c>
      <c r="N111" s="72"/>
      <c r="P111" s="187" t="str">
        <f t="shared" si="24"/>
        <v>06542C</v>
      </c>
      <c r="Q111" s="191" t="s">
        <v>600</v>
      </c>
      <c r="R111" s="188" t="str">
        <f t="shared" si="28"/>
        <v>Manager Administrative Services</v>
      </c>
      <c r="S111" s="189" t="str">
        <f t="shared" si="25"/>
        <v>34M</v>
      </c>
      <c r="T111" s="186" cm="1">
        <f t="array" aca="1" ref="T111" ca="1">ROUND(IF($Q111="Y",VLOOKUP($P111, INDIRECT($Q$3),T$8,0)*INDIRECT($P$2),VLOOKUP($P111, INDIRECT($Q$3),T$8,0)),IF($E111="E",0,3))</f>
        <v>92141</v>
      </c>
      <c r="U111" s="186" cm="1">
        <f t="array" aca="1" ref="U111" ca="1">ROUND(IF($Q111="Y",VLOOKUP($P111, INDIRECT($Q$3),U$8,0)*INDIRECT($P$2),VLOOKUP($P111, INDIRECT($Q$3),U$8,0)),IF($E111="E",0,3))</f>
        <v>96727</v>
      </c>
      <c r="V111" s="186" cm="1">
        <f t="array" aca="1" ref="V111" ca="1">ROUND(IF($Q111="Y",VLOOKUP($P111, INDIRECT($Q$3),V$8,0)*INDIRECT($P$2),VLOOKUP($P111, INDIRECT($Q$3),V$8,0)),IF($E111="E",0,3))</f>
        <v>101577</v>
      </c>
      <c r="W111" s="186" cm="1">
        <f t="array" aca="1" ref="W111" ca="1">ROUND(IF($Q111="Y",VLOOKUP($P111, INDIRECT($Q$3),W$8,0)*INDIRECT($P$2),VLOOKUP($P111, INDIRECT($Q$3),W$8,0)),IF($E111="E",0,3))</f>
        <v>108144</v>
      </c>
      <c r="X111" s="186" cm="1">
        <f t="array" aca="1" ref="X111" ca="1">ROUND(IF($Q111="Y",VLOOKUP($P111, INDIRECT($Q$3),X$8,0)*INDIRECT($P$2),VLOOKUP($P111, INDIRECT($Q$3),X$8,0)),IF($E111="E",0,3))</f>
        <v>111170</v>
      </c>
      <c r="Y111" s="186" cm="1">
        <f t="array" aca="1" ref="Y111" ca="1">ROUND(IF($Q111="Y",VLOOKUP($P111, INDIRECT($Q$3),Y$8,0)*INDIRECT($P$2),VLOOKUP($P111, INDIRECT($Q$3),Y$8,0)),IF($E111="E",0,3))</f>
        <v>114287</v>
      </c>
      <c r="Z111" s="186" cm="1">
        <f t="array" aca="1" ref="Z111" ca="1">ROUND(IF($Q111="Y",VLOOKUP($P111, INDIRECT($Q$3),Z$8,0)*INDIRECT($P$2),VLOOKUP($P111, INDIRECT($Q$3),Z$8,0)),IF($E111="E",0,3))</f>
        <v>117544</v>
      </c>
      <c r="AA111" s="186"/>
      <c r="AB111" s="282" t="str">
        <f t="shared" si="32"/>
        <v>06542C</v>
      </c>
      <c r="AC111" s="130" t="str">
        <f t="shared" si="33"/>
        <v>Manager Administrative Services</v>
      </c>
      <c r="AD111" s="284" t="str">
        <f t="shared" si="34"/>
        <v>34M</v>
      </c>
      <c r="AE111" s="282">
        <f t="shared" ca="1" si="27"/>
        <v>44.298999999999999</v>
      </c>
      <c r="AF111" s="282">
        <f t="shared" ca="1" si="27"/>
        <v>46.503999999999998</v>
      </c>
      <c r="AG111" s="282">
        <f t="shared" ca="1" si="27"/>
        <v>48.835999999999999</v>
      </c>
      <c r="AH111" s="282">
        <f t="shared" ca="1" si="27"/>
        <v>51.992999999999995</v>
      </c>
      <c r="AI111" s="282">
        <f t="shared" ca="1" si="27"/>
        <v>53.448</v>
      </c>
      <c r="AJ111" s="282">
        <f t="shared" ca="1" si="27"/>
        <v>54.945999999999998</v>
      </c>
      <c r="AK111" s="282">
        <f t="shared" ca="1" si="27"/>
        <v>56.512</v>
      </c>
      <c r="AP111" s="427"/>
      <c r="AQ111" s="427"/>
      <c r="AR111" s="427"/>
      <c r="AS111" s="427"/>
      <c r="AT111" s="427"/>
      <c r="AU111" s="427"/>
      <c r="AV111" s="427"/>
      <c r="AW111" s="427" t="str">
        <f>IFERROR(AA111/'2025'!N111,"")</f>
        <v/>
      </c>
    </row>
    <row r="112" spans="1:49" x14ac:dyDescent="0.3">
      <c r="A112" s="425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ca="1" si="26"/>
        <v>123077</v>
      </c>
      <c r="H112" s="74">
        <f t="shared" ca="1" si="26"/>
        <v>127999</v>
      </c>
      <c r="I112" s="74">
        <f t="shared" ca="1" si="26"/>
        <v>133118</v>
      </c>
      <c r="J112" s="74">
        <f t="shared" ca="1" si="26"/>
        <v>138443</v>
      </c>
      <c r="K112" s="74">
        <f t="shared" ca="1" si="26"/>
        <v>143980</v>
      </c>
      <c r="L112" s="74">
        <f t="shared" ca="1" si="26"/>
        <v>0</v>
      </c>
      <c r="M112" s="74">
        <f t="shared" ca="1" si="26"/>
        <v>0</v>
      </c>
      <c r="P112" s="187" t="str">
        <f t="shared" si="24"/>
        <v>59517C</v>
      </c>
      <c r="Q112" s="191" t="s">
        <v>600</v>
      </c>
      <c r="R112" s="423" t="str">
        <f t="shared" si="28"/>
        <v>Manager Advisor Legislative Budget &amp; Fiscal Policy</v>
      </c>
      <c r="S112" s="189">
        <f t="shared" si="25"/>
        <v>105</v>
      </c>
      <c r="T112" s="186" cm="1">
        <f t="array" aca="1" ref="T112" ca="1">ROUND(IF($Q112="Y",VLOOKUP($P112, INDIRECT($Q$3),T$8,0)*INDIRECT($P$2),VLOOKUP($P112, INDIRECT($Q$3),T$8,0)),IF($E112="E",0,3))</f>
        <v>123077</v>
      </c>
      <c r="U112" s="186" cm="1">
        <f t="array" aca="1" ref="U112" ca="1">ROUND(IF($Q112="Y",VLOOKUP($P112, INDIRECT($Q$3),U$8,0)*INDIRECT($P$2),VLOOKUP($P112, INDIRECT($Q$3),U$8,0)),IF($E112="E",0,3))</f>
        <v>127999</v>
      </c>
      <c r="V112" s="186" cm="1">
        <f t="array" aca="1" ref="V112" ca="1">ROUND(IF($Q112="Y",VLOOKUP($P112, INDIRECT($Q$3),V$8,0)*INDIRECT($P$2),VLOOKUP($P112, INDIRECT($Q$3),V$8,0)),IF($E112="E",0,3))</f>
        <v>133118</v>
      </c>
      <c r="W112" s="186" cm="1">
        <f t="array" aca="1" ref="W112" ca="1">ROUND(IF($Q112="Y",VLOOKUP($P112, INDIRECT($Q$3),W$8,0)*INDIRECT($P$2),VLOOKUP($P112, INDIRECT($Q$3),W$8,0)),IF($E112="E",0,3))</f>
        <v>138443</v>
      </c>
      <c r="X112" s="186" cm="1">
        <f t="array" aca="1" ref="X112" ca="1">ROUND(IF($Q112="Y",VLOOKUP($P112, INDIRECT($Q$3),X$8,0)*INDIRECT($P$2),VLOOKUP($P112, INDIRECT($Q$3),X$8,0)),IF($E112="E",0,3))</f>
        <v>143980</v>
      </c>
      <c r="Y112" s="186" cm="1">
        <f t="array" aca="1" ref="Y112" ca="1">ROUND(IF($Q112="Y",VLOOKUP($P112, INDIRECT($Q$3),Y$8,0)*INDIRECT($P$2),VLOOKUP($P112, INDIRECT($Q$3),Y$8,0)),IF($E112="E",0,3))</f>
        <v>0</v>
      </c>
      <c r="Z112" s="186" cm="1">
        <f t="array" aca="1" ref="Z112" ca="1">ROUND(IF($Q112="Y",VLOOKUP($P112, INDIRECT($Q$3),Z$8,0)*INDIRECT($P$2),VLOOKUP($P112, INDIRECT($Q$3),Z$8,0)),IF($E112="E",0,3))</f>
        <v>0</v>
      </c>
      <c r="AB112" s="283" t="str">
        <f t="shared" si="32"/>
        <v>59517C</v>
      </c>
      <c r="AC112" s="129" t="str">
        <f t="shared" si="33"/>
        <v>Manager Advisor Legislative Budget &amp; Fiscal Policy</v>
      </c>
      <c r="AD112" s="284">
        <f t="shared" si="34"/>
        <v>105</v>
      </c>
      <c r="AE112" s="282">
        <f t="shared" ca="1" si="27"/>
        <v>59.171999999999997</v>
      </c>
      <c r="AF112" s="282">
        <f t="shared" ca="1" si="27"/>
        <v>61.537999999999997</v>
      </c>
      <c r="AG112" s="282">
        <f t="shared" ca="1" si="27"/>
        <v>64</v>
      </c>
      <c r="AH112" s="282">
        <f t="shared" ca="1" si="27"/>
        <v>66.56</v>
      </c>
      <c r="AI112" s="282">
        <f t="shared" ca="1" si="27"/>
        <v>69.222000000000008</v>
      </c>
      <c r="AJ112" s="282" t="str">
        <f t="shared" ca="1" si="27"/>
        <v/>
      </c>
      <c r="AK112" s="282" t="str">
        <f t="shared" ca="1" si="27"/>
        <v/>
      </c>
      <c r="AP112" s="427"/>
      <c r="AQ112" s="427"/>
      <c r="AR112" s="427"/>
      <c r="AS112" s="427"/>
      <c r="AT112" s="427"/>
      <c r="AU112" s="427"/>
      <c r="AV112" s="427"/>
      <c r="AW112" s="427" t="str">
        <f>IFERROR(AA112/'2025'!N112,"")</f>
        <v/>
      </c>
    </row>
    <row r="113" spans="1:49" x14ac:dyDescent="0.3">
      <c r="A113" s="424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ca="1" si="26"/>
        <v>123077</v>
      </c>
      <c r="H113" s="74">
        <f t="shared" ca="1" si="26"/>
        <v>127999</v>
      </c>
      <c r="I113" s="74">
        <f t="shared" ca="1" si="26"/>
        <v>133118</v>
      </c>
      <c r="J113" s="74">
        <f t="shared" ca="1" si="26"/>
        <v>138443</v>
      </c>
      <c r="K113" s="74">
        <f t="shared" ca="1" si="26"/>
        <v>143980</v>
      </c>
      <c r="L113" s="74">
        <f t="shared" ca="1" si="26"/>
        <v>0</v>
      </c>
      <c r="M113" s="74">
        <f t="shared" ca="1" si="26"/>
        <v>0</v>
      </c>
      <c r="N113" s="72"/>
      <c r="P113" s="187" t="str">
        <f t="shared" si="24"/>
        <v>59520C</v>
      </c>
      <c r="Q113" s="191" t="s">
        <v>600</v>
      </c>
      <c r="R113" s="188" t="str">
        <f t="shared" si="28"/>
        <v>Manager Advisor Legislative Policy &amp; Research</v>
      </c>
      <c r="S113" s="189" t="str">
        <f t="shared" si="25"/>
        <v>105</v>
      </c>
      <c r="T113" s="186" cm="1">
        <f t="array" aca="1" ref="T113" ca="1">ROUND(IF($Q113="Y",VLOOKUP($P113, INDIRECT($Q$3),T$8,0)*INDIRECT($P$2),VLOOKUP($P113, INDIRECT($Q$3),T$8,0)),IF($E113="E",0,3))</f>
        <v>123077</v>
      </c>
      <c r="U113" s="186" cm="1">
        <f t="array" aca="1" ref="U113" ca="1">ROUND(IF($Q113="Y",VLOOKUP($P113, INDIRECT($Q$3),U$8,0)*INDIRECT($P$2),VLOOKUP($P113, INDIRECT($Q$3),U$8,0)),IF($E113="E",0,3))</f>
        <v>127999</v>
      </c>
      <c r="V113" s="186" cm="1">
        <f t="array" aca="1" ref="V113" ca="1">ROUND(IF($Q113="Y",VLOOKUP($P113, INDIRECT($Q$3),V$8,0)*INDIRECT($P$2),VLOOKUP($P113, INDIRECT($Q$3),V$8,0)),IF($E113="E",0,3))</f>
        <v>133118</v>
      </c>
      <c r="W113" s="186" cm="1">
        <f t="array" aca="1" ref="W113" ca="1">ROUND(IF($Q113="Y",VLOOKUP($P113, INDIRECT($Q$3),W$8,0)*INDIRECT($P$2),VLOOKUP($P113, INDIRECT($Q$3),W$8,0)),IF($E113="E",0,3))</f>
        <v>138443</v>
      </c>
      <c r="X113" s="186" cm="1">
        <f t="array" aca="1" ref="X113" ca="1">ROUND(IF($Q113="Y",VLOOKUP($P113, INDIRECT($Q$3),X$8,0)*INDIRECT($P$2),VLOOKUP($P113, INDIRECT($Q$3),X$8,0)),IF($E113="E",0,3))</f>
        <v>143980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3" t="str">
        <f t="shared" si="32"/>
        <v>59520C</v>
      </c>
      <c r="AC113" s="130" t="str">
        <f t="shared" si="33"/>
        <v>Manager Advisor Legislative Policy &amp; Research</v>
      </c>
      <c r="AD113" s="284" t="str">
        <f t="shared" si="34"/>
        <v>105</v>
      </c>
      <c r="AE113" s="282">
        <f t="shared" ca="1" si="27"/>
        <v>59.171999999999997</v>
      </c>
      <c r="AF113" s="282">
        <f t="shared" ca="1" si="27"/>
        <v>61.537999999999997</v>
      </c>
      <c r="AG113" s="282">
        <f t="shared" ca="1" si="27"/>
        <v>64</v>
      </c>
      <c r="AH113" s="282">
        <f t="shared" ca="1" si="27"/>
        <v>66.56</v>
      </c>
      <c r="AI113" s="282">
        <f t="shared" ca="1" si="27"/>
        <v>69.222000000000008</v>
      </c>
      <c r="AJ113" s="282" t="str">
        <f t="shared" ca="1" si="27"/>
        <v/>
      </c>
      <c r="AK113" s="282" t="str">
        <f t="shared" ca="1" si="27"/>
        <v/>
      </c>
      <c r="AP113" s="427"/>
      <c r="AQ113" s="427"/>
      <c r="AR113" s="427"/>
      <c r="AS113" s="427"/>
      <c r="AT113" s="427"/>
      <c r="AU113" s="427"/>
      <c r="AV113" s="427"/>
      <c r="AW113" s="427" t="str">
        <f>IFERROR(AA113/'2025'!N113,"")</f>
        <v/>
      </c>
    </row>
    <row r="114" spans="1:49" x14ac:dyDescent="0.3">
      <c r="A114" s="424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26"/>
        <v>100461</v>
      </c>
      <c r="H114" s="74">
        <f t="shared" ca="1" si="26"/>
        <v>104485</v>
      </c>
      <c r="I114" s="74">
        <f t="shared" ca="1" si="26"/>
        <v>108668</v>
      </c>
      <c r="J114" s="74">
        <f t="shared" ca="1" si="26"/>
        <v>113020</v>
      </c>
      <c r="K114" s="74">
        <f t="shared" ca="1" si="26"/>
        <v>117545</v>
      </c>
      <c r="L114" s="74">
        <f t="shared" ca="1" si="26"/>
        <v>0</v>
      </c>
      <c r="M114" s="74">
        <f t="shared" ca="1" si="26"/>
        <v>0</v>
      </c>
      <c r="N114" s="72"/>
      <c r="P114" s="187" t="str">
        <f t="shared" si="24"/>
        <v>06583C</v>
      </c>
      <c r="Q114" s="191" t="s">
        <v>600</v>
      </c>
      <c r="R114" s="188" t="str">
        <f t="shared" si="28"/>
        <v xml:space="preserve">Manager Business Analysis </v>
      </c>
      <c r="S114" s="189" t="str">
        <f t="shared" si="25"/>
        <v>034</v>
      </c>
      <c r="T114" s="186" cm="1">
        <f t="array" aca="1" ref="T114" ca="1">ROUND(IF($Q114="Y",VLOOKUP($P114, INDIRECT($Q$3),T$8,0)*INDIRECT($P$2),VLOOKUP($P114, INDIRECT($Q$3),T$8,0)),IF($E114="E",0,3))</f>
        <v>100461</v>
      </c>
      <c r="U114" s="186" cm="1">
        <f t="array" aca="1" ref="U114" ca="1">ROUND(IF($Q114="Y",VLOOKUP($P114, INDIRECT($Q$3),U$8,0)*INDIRECT($P$2),VLOOKUP($P114, INDIRECT($Q$3),U$8,0)),IF($E114="E",0,3))</f>
        <v>104485</v>
      </c>
      <c r="V114" s="186" cm="1">
        <f t="array" aca="1" ref="V114" ca="1">ROUND(IF($Q114="Y",VLOOKUP($P114, INDIRECT($Q$3),V$8,0)*INDIRECT($P$2),VLOOKUP($P114, INDIRECT($Q$3),V$8,0)),IF($E114="E",0,3))</f>
        <v>108668</v>
      </c>
      <c r="W114" s="186" cm="1">
        <f t="array" aca="1" ref="W114" ca="1">ROUND(IF($Q114="Y",VLOOKUP($P114, INDIRECT($Q$3),W$8,0)*INDIRECT($P$2),VLOOKUP($P114, INDIRECT($Q$3),W$8,0)),IF($E114="E",0,3))</f>
        <v>113020</v>
      </c>
      <c r="X114" s="186" cm="1">
        <f t="array" aca="1" ref="X114" ca="1">ROUND(IF($Q114="Y",VLOOKUP($P114, INDIRECT($Q$3),X$8,0)*INDIRECT($P$2),VLOOKUP($P114, INDIRECT($Q$3),X$8,0)),IF($E114="E",0,3))</f>
        <v>117545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32"/>
        <v>06583C</v>
      </c>
      <c r="AC114" s="130" t="str">
        <f t="shared" si="33"/>
        <v xml:space="preserve">Manager Business Analysis </v>
      </c>
      <c r="AD114" s="284" t="str">
        <f t="shared" si="34"/>
        <v>034</v>
      </c>
      <c r="AE114" s="282">
        <f t="shared" ca="1" si="27"/>
        <v>48.298999999999999</v>
      </c>
      <c r="AF114" s="282">
        <f t="shared" ca="1" si="27"/>
        <v>50.233999999999995</v>
      </c>
      <c r="AG114" s="282">
        <f t="shared" ca="1" si="27"/>
        <v>52.244999999999997</v>
      </c>
      <c r="AH114" s="282">
        <f t="shared" ca="1" si="27"/>
        <v>54.336999999999996</v>
      </c>
      <c r="AI114" s="282">
        <f t="shared" ca="1" si="27"/>
        <v>56.512999999999998</v>
      </c>
      <c r="AJ114" s="282" t="str">
        <f t="shared" ca="1" si="27"/>
        <v/>
      </c>
      <c r="AK114" s="282" t="str">
        <f t="shared" ca="1" si="27"/>
        <v/>
      </c>
      <c r="AP114" s="427"/>
      <c r="AQ114" s="427"/>
      <c r="AR114" s="427"/>
      <c r="AS114" s="427"/>
      <c r="AT114" s="427"/>
      <c r="AU114" s="427"/>
      <c r="AV114" s="427"/>
      <c r="AW114" s="427" t="str">
        <f>IFERROR(AA114/'2025'!N114,"")</f>
        <v/>
      </c>
    </row>
    <row r="115" spans="1:49" x14ac:dyDescent="0.3">
      <c r="A115" s="424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26"/>
        <v>123077</v>
      </c>
      <c r="H115" s="74">
        <f t="shared" ca="1" si="26"/>
        <v>127999</v>
      </c>
      <c r="I115" s="74">
        <f t="shared" ca="1" si="26"/>
        <v>133118</v>
      </c>
      <c r="J115" s="74">
        <f t="shared" ca="1" si="26"/>
        <v>138443</v>
      </c>
      <c r="K115" s="74">
        <f t="shared" ca="1" si="26"/>
        <v>143980</v>
      </c>
      <c r="L115" s="74">
        <f t="shared" ca="1" si="26"/>
        <v>0</v>
      </c>
      <c r="M115" s="74">
        <f t="shared" ca="1" si="26"/>
        <v>0</v>
      </c>
      <c r="N115" s="72"/>
      <c r="P115" s="187" t="str">
        <f t="shared" si="24"/>
        <v>52580C</v>
      </c>
      <c r="Q115" s="191" t="s">
        <v>600</v>
      </c>
      <c r="R115" s="188" t="str">
        <f t="shared" si="28"/>
        <v>Manager Business Finance</v>
      </c>
      <c r="S115" s="189" t="str">
        <f t="shared" si="25"/>
        <v>105</v>
      </c>
      <c r="T115" s="186" cm="1">
        <f t="array" aca="1" ref="T115" ca="1">ROUND(IF($Q115="Y",VLOOKUP($P115, INDIRECT($Q$3),T$8,0)*INDIRECT($P$2),VLOOKUP($P115, INDIRECT($Q$3),T$8,0)),IF($E115="E",0,3))</f>
        <v>123077</v>
      </c>
      <c r="U115" s="186" cm="1">
        <f t="array" aca="1" ref="U115" ca="1">ROUND(IF($Q115="Y",VLOOKUP($P115, INDIRECT($Q$3),U$8,0)*INDIRECT($P$2),VLOOKUP($P115, INDIRECT($Q$3),U$8,0)),IF($E115="E",0,3))</f>
        <v>127999</v>
      </c>
      <c r="V115" s="186" cm="1">
        <f t="array" aca="1" ref="V115" ca="1">ROUND(IF($Q115="Y",VLOOKUP($P115, INDIRECT($Q$3),V$8,0)*INDIRECT($P$2),VLOOKUP($P115, INDIRECT($Q$3),V$8,0)),IF($E115="E",0,3))</f>
        <v>133118</v>
      </c>
      <c r="W115" s="186" cm="1">
        <f t="array" aca="1" ref="W115" ca="1">ROUND(IF($Q115="Y",VLOOKUP($P115, INDIRECT($Q$3),W$8,0)*INDIRECT($P$2),VLOOKUP($P115, INDIRECT($Q$3),W$8,0)),IF($E115="E",0,3))</f>
        <v>138443</v>
      </c>
      <c r="X115" s="186" cm="1">
        <f t="array" aca="1" ref="X115" ca="1">ROUND(IF($Q115="Y",VLOOKUP($P115, INDIRECT($Q$3),X$8,0)*INDIRECT($P$2),VLOOKUP($P115, INDIRECT($Q$3),X$8,0)),IF($E115="E",0,3))</f>
        <v>143980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32"/>
        <v>52580C</v>
      </c>
      <c r="AC115" s="130" t="str">
        <f t="shared" si="33"/>
        <v>Manager Business Finance</v>
      </c>
      <c r="AD115" s="284" t="str">
        <f t="shared" si="34"/>
        <v>105</v>
      </c>
      <c r="AE115" s="282">
        <f t="shared" ca="1" si="27"/>
        <v>59.171999999999997</v>
      </c>
      <c r="AF115" s="282">
        <f t="shared" ca="1" si="27"/>
        <v>61.537999999999997</v>
      </c>
      <c r="AG115" s="282">
        <f t="shared" ca="1" si="27"/>
        <v>64</v>
      </c>
      <c r="AH115" s="282">
        <f t="shared" ca="1" si="27"/>
        <v>66.56</v>
      </c>
      <c r="AI115" s="282">
        <f t="shared" ca="1" si="27"/>
        <v>69.222000000000008</v>
      </c>
      <c r="AJ115" s="282" t="str">
        <f t="shared" ca="1" si="27"/>
        <v/>
      </c>
      <c r="AK115" s="282" t="str">
        <f t="shared" ca="1" si="27"/>
        <v/>
      </c>
      <c r="AP115" s="427"/>
      <c r="AQ115" s="427"/>
      <c r="AR115" s="427"/>
      <c r="AS115" s="427"/>
      <c r="AT115" s="427"/>
      <c r="AU115" s="427"/>
      <c r="AV115" s="427"/>
      <c r="AW115" s="427" t="str">
        <f>IFERROR(AA115/'2025'!N115,"")</f>
        <v/>
      </c>
    </row>
    <row r="116" spans="1:49" x14ac:dyDescent="0.3">
      <c r="A116" s="424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26"/>
        <v>123474</v>
      </c>
      <c r="H116" s="74">
        <f t="shared" ca="1" si="26"/>
        <v>128411</v>
      </c>
      <c r="I116" s="74">
        <f t="shared" ca="1" si="26"/>
        <v>133548</v>
      </c>
      <c r="J116" s="74">
        <f t="shared" ca="1" si="26"/>
        <v>138890</v>
      </c>
      <c r="K116" s="74">
        <f t="shared" ca="1" si="26"/>
        <v>144447</v>
      </c>
      <c r="L116" s="74">
        <f t="shared" ca="1" si="26"/>
        <v>0</v>
      </c>
      <c r="M116" s="74">
        <f t="shared" ca="1" si="26"/>
        <v>0</v>
      </c>
      <c r="N116" s="72"/>
      <c r="P116" s="187" t="str">
        <f t="shared" si="24"/>
        <v>06590C</v>
      </c>
      <c r="Q116" s="191" t="s">
        <v>600</v>
      </c>
      <c r="R116" s="188" t="str">
        <f t="shared" si="28"/>
        <v>Manager Business Licensing</v>
      </c>
      <c r="S116" s="189" t="str">
        <f t="shared" si="25"/>
        <v>63</v>
      </c>
      <c r="T116" s="186" cm="1">
        <f t="array" aca="1" ref="T116" ca="1">ROUND(IF($Q116="Y",VLOOKUP($P116, INDIRECT($Q$3),T$8,0)*INDIRECT($P$2),VLOOKUP($P116, INDIRECT($Q$3),T$8,0)),IF($E116="E",0,3))</f>
        <v>123474</v>
      </c>
      <c r="U116" s="186" cm="1">
        <f t="array" aca="1" ref="U116" ca="1">ROUND(IF($Q116="Y",VLOOKUP($P116, INDIRECT($Q$3),U$8,0)*INDIRECT($P$2),VLOOKUP($P116, INDIRECT($Q$3),U$8,0)),IF($E116="E",0,3))</f>
        <v>128411</v>
      </c>
      <c r="V116" s="186" cm="1">
        <f t="array" aca="1" ref="V116" ca="1">ROUND(IF($Q116="Y",VLOOKUP($P116, INDIRECT($Q$3),V$8,0)*INDIRECT($P$2),VLOOKUP($P116, INDIRECT($Q$3),V$8,0)),IF($E116="E",0,3))</f>
        <v>133548</v>
      </c>
      <c r="W116" s="186" cm="1">
        <f t="array" aca="1" ref="W116" ca="1">ROUND(IF($Q116="Y",VLOOKUP($P116, INDIRECT($Q$3),W$8,0)*INDIRECT($P$2),VLOOKUP($P116, INDIRECT($Q$3),W$8,0)),IF($E116="E",0,3))</f>
        <v>138890</v>
      </c>
      <c r="X116" s="186" cm="1">
        <f t="array" aca="1" ref="X116" ca="1">ROUND(IF($Q116="Y",VLOOKUP($P116, INDIRECT($Q$3),X$8,0)*INDIRECT($P$2),VLOOKUP($P116, INDIRECT($Q$3),X$8,0)),IF($E116="E",0,3))</f>
        <v>144447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32"/>
        <v>06590C</v>
      </c>
      <c r="AC116" s="130" t="str">
        <f t="shared" si="33"/>
        <v>Manager Business Licensing</v>
      </c>
      <c r="AD116" s="284" t="str">
        <f t="shared" si="34"/>
        <v>63</v>
      </c>
      <c r="AE116" s="282">
        <f t="shared" ca="1" si="27"/>
        <v>59.363</v>
      </c>
      <c r="AF116" s="282">
        <f t="shared" ca="1" si="27"/>
        <v>61.736999999999995</v>
      </c>
      <c r="AG116" s="282">
        <f t="shared" ca="1" si="27"/>
        <v>64.206000000000003</v>
      </c>
      <c r="AH116" s="282">
        <f t="shared" ca="1" si="27"/>
        <v>66.775000000000006</v>
      </c>
      <c r="AI116" s="282">
        <f t="shared" ca="1" si="27"/>
        <v>69.445999999999998</v>
      </c>
      <c r="AJ116" s="282" t="str">
        <f t="shared" ca="1" si="27"/>
        <v/>
      </c>
      <c r="AK116" s="282" t="str">
        <f t="shared" ca="1" si="27"/>
        <v/>
      </c>
      <c r="AP116" s="427"/>
      <c r="AQ116" s="427"/>
      <c r="AR116" s="427"/>
      <c r="AS116" s="427"/>
      <c r="AT116" s="427"/>
      <c r="AU116" s="427"/>
      <c r="AV116" s="427"/>
      <c r="AW116" s="427" t="str">
        <f>IFERROR(AA116/'2025'!N116,"")</f>
        <v/>
      </c>
    </row>
    <row r="117" spans="1:49" x14ac:dyDescent="0.3">
      <c r="A117" s="424" t="s">
        <v>1195</v>
      </c>
      <c r="B117" s="75">
        <v>12</v>
      </c>
      <c r="C117" s="70" t="s">
        <v>574</v>
      </c>
      <c r="D117" s="75">
        <v>548</v>
      </c>
      <c r="E117" s="75" t="s">
        <v>17</v>
      </c>
      <c r="F117" s="73" t="s">
        <v>1196</v>
      </c>
      <c r="G117" s="74">
        <f t="shared" ref="G117" si="35">IF(E117="E",ROUND(T117,0),ROUND(T117,3))</f>
        <v>119252</v>
      </c>
      <c r="H117" s="74">
        <f t="shared" ref="H117" si="36">IF(F117="E",ROUND(U117,0),ROUND(U117,3))</f>
        <v>124026</v>
      </c>
      <c r="I117" s="74">
        <f t="shared" ref="I117" si="37">IF(G117="E",ROUND(V117,0),ROUND(V117,3))</f>
        <v>128991</v>
      </c>
      <c r="J117" s="74">
        <f t="shared" ref="J117" si="38">IF(H117="E",ROUND(W117,0),ROUND(W117,3))</f>
        <v>134156</v>
      </c>
      <c r="K117" s="74">
        <f t="shared" ref="K117" si="39">IF(I117="E",ROUND(X117,0),ROUND(X117,3))</f>
        <v>139530</v>
      </c>
      <c r="L117" s="74"/>
      <c r="M117" s="74"/>
      <c r="N117" s="72"/>
      <c r="P117" s="187" t="str">
        <f t="shared" si="24"/>
        <v>59523C</v>
      </c>
      <c r="R117" s="188" t="str">
        <f t="shared" si="28"/>
        <v>Manager Business Systems</v>
      </c>
      <c r="S117" s="189" t="str">
        <f t="shared" si="25"/>
        <v>044</v>
      </c>
      <c r="T117" s="325">
        <v>119252</v>
      </c>
      <c r="U117" s="325">
        <v>124026</v>
      </c>
      <c r="V117" s="325">
        <v>128991</v>
      </c>
      <c r="W117" s="325">
        <v>134156</v>
      </c>
      <c r="X117" s="325">
        <v>139530</v>
      </c>
      <c r="AA117" s="186"/>
      <c r="AB117" s="282" t="str">
        <f t="shared" si="32"/>
        <v>59523C</v>
      </c>
      <c r="AC117" s="130" t="str">
        <f t="shared" si="33"/>
        <v>Manager Business Systems</v>
      </c>
      <c r="AD117" s="284" t="str">
        <f t="shared" si="34"/>
        <v>044</v>
      </c>
      <c r="AE117" s="282">
        <f t="shared" ref="AE117" si="40">IF(T117=0,"",IF($E117="E",ROUNDUP(T117/2080,3),T117))</f>
        <v>57.332999999999998</v>
      </c>
      <c r="AF117" s="282">
        <f t="shared" ref="AF117" si="41">IF(U117=0,"",IF($E117="E",ROUNDUP(U117/2080,3),U117))</f>
        <v>59.628</v>
      </c>
      <c r="AG117" s="282">
        <f t="shared" ref="AG117" si="42">IF(V117=0,"",IF($E117="E",ROUNDUP(V117/2080,3),V117))</f>
        <v>62.015000000000001</v>
      </c>
      <c r="AH117" s="282">
        <f t="shared" ref="AH117" si="43">IF(W117=0,"",IF($E117="E",ROUNDUP(W117/2080,3),W117))</f>
        <v>64.499000000000009</v>
      </c>
      <c r="AI117" s="282">
        <f t="shared" ref="AI117" si="44">IF(X117=0,"",IF($E117="E",ROUNDUP(X117/2080,3),X117))</f>
        <v>67.082000000000008</v>
      </c>
      <c r="AJ117" s="282"/>
      <c r="AK117" s="282"/>
      <c r="AP117" s="427"/>
      <c r="AQ117" s="427"/>
      <c r="AR117" s="427"/>
      <c r="AS117" s="427"/>
      <c r="AT117" s="427"/>
      <c r="AU117" s="427"/>
      <c r="AV117" s="427"/>
      <c r="AW117" s="427"/>
    </row>
    <row r="118" spans="1:49" x14ac:dyDescent="0.3">
      <c r="A118" s="424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26"/>
        <v>99788</v>
      </c>
      <c r="H118" s="74">
        <f t="shared" ca="1" si="26"/>
        <v>105042</v>
      </c>
      <c r="I118" s="74">
        <f t="shared" ca="1" si="26"/>
        <v>110568</v>
      </c>
      <c r="J118" s="74">
        <f t="shared" ca="1" si="26"/>
        <v>118087</v>
      </c>
      <c r="K118" s="74">
        <f t="shared" ca="1" si="26"/>
        <v>121395</v>
      </c>
      <c r="L118" s="74">
        <f t="shared" ca="1" si="26"/>
        <v>124796</v>
      </c>
      <c r="M118" s="74">
        <f t="shared" ca="1" si="26"/>
        <v>128352</v>
      </c>
      <c r="N118" s="72"/>
      <c r="P118" s="187" t="str">
        <f t="shared" si="24"/>
        <v>06595C</v>
      </c>
      <c r="Q118" s="191" t="s">
        <v>600</v>
      </c>
      <c r="R118" s="188" t="str">
        <f t="shared" si="28"/>
        <v xml:space="preserve">Manager Buying Services </v>
      </c>
      <c r="S118" s="189" t="str">
        <f t="shared" si="25"/>
        <v>41C</v>
      </c>
      <c r="T118" s="186" cm="1">
        <f t="array" aca="1" ref="T118" ca="1">ROUND(IF($Q118="Y",VLOOKUP($P118, INDIRECT($Q$3),T$8,0)*INDIRECT($P$2),VLOOKUP($P118, INDIRECT($Q$3),T$8,0)),IF($E118="E",0,3))</f>
        <v>99788</v>
      </c>
      <c r="U118" s="186" cm="1">
        <f t="array" aca="1" ref="U118" ca="1">ROUND(IF($Q118="Y",VLOOKUP($P118, INDIRECT($Q$3),U$8,0)*INDIRECT($P$2),VLOOKUP($P118, INDIRECT($Q$3),U$8,0)),IF($E118="E",0,3))</f>
        <v>105042</v>
      </c>
      <c r="V118" s="186" cm="1">
        <f t="array" aca="1" ref="V118" ca="1">ROUND(IF($Q118="Y",VLOOKUP($P118, INDIRECT($Q$3),V$8,0)*INDIRECT($P$2),VLOOKUP($P118, INDIRECT($Q$3),V$8,0)),IF($E118="E",0,3))</f>
        <v>110568</v>
      </c>
      <c r="W118" s="186" cm="1">
        <f t="array" aca="1" ref="W118" ca="1">ROUND(IF($Q118="Y",VLOOKUP($P118, INDIRECT($Q$3),W$8,0)*INDIRECT($P$2),VLOOKUP($P118, INDIRECT($Q$3),W$8,0)),IF($E118="E",0,3))</f>
        <v>118087</v>
      </c>
      <c r="X118" s="186" cm="1">
        <f t="array" aca="1" ref="X118" ca="1">ROUND(IF($Q118="Y",VLOOKUP($P118, INDIRECT($Q$3),X$8,0)*INDIRECT($P$2),VLOOKUP($P118, INDIRECT($Q$3),X$8,0)),IF($E118="E",0,3))</f>
        <v>121395</v>
      </c>
      <c r="Y118" s="186" cm="1">
        <f t="array" aca="1" ref="Y118" ca="1">ROUND(IF($Q118="Y",VLOOKUP($P118, INDIRECT($Q$3),Y$8,0)*INDIRECT($P$2),VLOOKUP($P118, INDIRECT($Q$3),Y$8,0)),IF($E118="E",0,3))</f>
        <v>124796</v>
      </c>
      <c r="Z118" s="186" cm="1">
        <f t="array" aca="1" ref="Z118" ca="1">ROUND(IF($Q118="Y",VLOOKUP($P118, INDIRECT($Q$3),Z$8,0)*INDIRECT($P$2),VLOOKUP($P118, INDIRECT($Q$3),Z$8,0)),IF($E118="E",0,3))</f>
        <v>128352</v>
      </c>
      <c r="AA118" s="186"/>
      <c r="AB118" s="282" t="str">
        <f t="shared" si="32"/>
        <v>06595C</v>
      </c>
      <c r="AC118" s="130" t="str">
        <f t="shared" si="33"/>
        <v xml:space="preserve">Manager Buying Services </v>
      </c>
      <c r="AD118" s="284" t="str">
        <f t="shared" si="34"/>
        <v>41C</v>
      </c>
      <c r="AE118" s="282">
        <f t="shared" ca="1" si="27"/>
        <v>47.975000000000001</v>
      </c>
      <c r="AF118" s="282">
        <f t="shared" ca="1" si="27"/>
        <v>50.500999999999998</v>
      </c>
      <c r="AG118" s="282">
        <f t="shared" ca="1" si="27"/>
        <v>53.157999999999994</v>
      </c>
      <c r="AH118" s="282">
        <f t="shared" ca="1" si="27"/>
        <v>56.772999999999996</v>
      </c>
      <c r="AI118" s="282">
        <f t="shared" ca="1" si="27"/>
        <v>58.363</v>
      </c>
      <c r="AJ118" s="282">
        <f t="shared" ca="1" si="27"/>
        <v>59.998999999999995</v>
      </c>
      <c r="AK118" s="282">
        <f t="shared" ca="1" si="27"/>
        <v>61.707999999999998</v>
      </c>
      <c r="AP118" s="427"/>
      <c r="AQ118" s="427"/>
      <c r="AR118" s="427"/>
      <c r="AS118" s="427"/>
      <c r="AT118" s="427"/>
      <c r="AU118" s="427"/>
      <c r="AV118" s="427"/>
      <c r="AW118" s="427" t="str">
        <f>IFERROR(AA118/'2025'!N117,"")</f>
        <v/>
      </c>
    </row>
    <row r="119" spans="1:49" x14ac:dyDescent="0.3">
      <c r="A119" s="424" t="s">
        <v>1110</v>
      </c>
      <c r="B119" s="75">
        <v>11</v>
      </c>
      <c r="C119" s="70" t="s">
        <v>164</v>
      </c>
      <c r="D119" s="75">
        <v>503</v>
      </c>
      <c r="E119" s="75" t="s">
        <v>17</v>
      </c>
      <c r="F119" s="73" t="s">
        <v>1111</v>
      </c>
      <c r="G119" s="74">
        <f t="shared" ref="G119:M125" ca="1" si="45">IF(E119="E",ROUND(T119,0),ROUND(T119,3))</f>
        <v>109717</v>
      </c>
      <c r="H119" s="74">
        <f t="shared" ca="1" si="45"/>
        <v>114102</v>
      </c>
      <c r="I119" s="74">
        <f t="shared" ca="1" si="45"/>
        <v>118669</v>
      </c>
      <c r="J119" s="74">
        <f t="shared" ca="1" si="45"/>
        <v>123415</v>
      </c>
      <c r="K119" s="74">
        <f t="shared" ca="1" si="45"/>
        <v>128352</v>
      </c>
      <c r="L119" s="74">
        <f t="shared" ca="1" si="45"/>
        <v>0</v>
      </c>
      <c r="M119" s="74">
        <f t="shared" ca="1" si="45"/>
        <v>0</v>
      </c>
      <c r="N119" s="72"/>
      <c r="P119" s="187" t="str">
        <f t="shared" si="24"/>
        <v>53102C</v>
      </c>
      <c r="Q119" s="191" t="s">
        <v>600</v>
      </c>
      <c r="R119" s="188" t="str">
        <f t="shared" si="28"/>
        <v>Manager City Trees Program</v>
      </c>
      <c r="S119" s="189" t="str">
        <f t="shared" si="25"/>
        <v>103</v>
      </c>
      <c r="T119" s="186" cm="1">
        <f t="array" aca="1" ref="T119" ca="1">ROUND(IF($Q119="Y",VLOOKUP($P119, INDIRECT($Q$3),T$8,0)*INDIRECT($P$2),VLOOKUP($P119, INDIRECT($Q$3),T$8,0)),IF($E119="E",0,3))</f>
        <v>109717</v>
      </c>
      <c r="U119" s="186" cm="1">
        <f t="array" aca="1" ref="U119" ca="1">ROUND(IF($Q119="Y",VLOOKUP($P119, INDIRECT($Q$3),U$8,0)*INDIRECT($P$2),VLOOKUP($P119, INDIRECT($Q$3),U$8,0)),IF($E119="E",0,3))</f>
        <v>114102</v>
      </c>
      <c r="V119" s="186" cm="1">
        <f t="array" aca="1" ref="V119" ca="1">ROUND(IF($Q119="Y",VLOOKUP($P119, INDIRECT($Q$3),V$8,0)*INDIRECT($P$2),VLOOKUP($P119, INDIRECT($Q$3),V$8,0)),IF($E119="E",0,3))</f>
        <v>118669</v>
      </c>
      <c r="W119" s="186" cm="1">
        <f t="array" aca="1" ref="W119" ca="1">ROUND(IF($Q119="Y",VLOOKUP($P119, INDIRECT($Q$3),W$8,0)*INDIRECT($P$2),VLOOKUP($P119, INDIRECT($Q$3),W$8,0)),IF($E119="E",0,3))</f>
        <v>123415</v>
      </c>
      <c r="X119" s="186" cm="1">
        <f t="array" aca="1" ref="X119" ca="1">ROUND(IF($Q119="Y",VLOOKUP($P119, INDIRECT($Q$3),X$8,0)*INDIRECT($P$2),VLOOKUP($P119, INDIRECT($Q$3),X$8,0)),IF($E119="E",0,3))</f>
        <v>128352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325"/>
      <c r="AB119" s="282" t="str">
        <f t="shared" si="32"/>
        <v>53102C</v>
      </c>
      <c r="AC119" s="130" t="str">
        <f t="shared" si="33"/>
        <v>Manager City Trees Program</v>
      </c>
      <c r="AD119" s="284" t="str">
        <f t="shared" si="34"/>
        <v>103</v>
      </c>
      <c r="AE119" s="282">
        <f t="shared" ref="AE119:AK145" ca="1" si="46">IF(T119=0,"",IF($E119="E",ROUNDUP(T119/2080,3),T119))</f>
        <v>52.748999999999995</v>
      </c>
      <c r="AF119" s="282">
        <f t="shared" ca="1" si="46"/>
        <v>54.856999999999999</v>
      </c>
      <c r="AG119" s="282">
        <f t="shared" ca="1" si="46"/>
        <v>57.052999999999997</v>
      </c>
      <c r="AH119" s="282">
        <f t="shared" ca="1" si="46"/>
        <v>59.335000000000001</v>
      </c>
      <c r="AI119" s="282">
        <f t="shared" ca="1" si="46"/>
        <v>61.707999999999998</v>
      </c>
      <c r="AJ119" s="282" t="str">
        <f t="shared" ca="1" si="46"/>
        <v/>
      </c>
      <c r="AK119" s="282" t="str">
        <f t="shared" ca="1" si="46"/>
        <v/>
      </c>
      <c r="AP119" s="427"/>
      <c r="AQ119" s="427"/>
      <c r="AR119" s="427"/>
      <c r="AS119" s="427"/>
      <c r="AT119" s="427"/>
      <c r="AU119" s="427"/>
      <c r="AV119" s="427"/>
      <c r="AW119" s="427" t="str">
        <f>IFERROR(AA119/'2025'!N118,"")</f>
        <v/>
      </c>
    </row>
    <row r="120" spans="1:49" x14ac:dyDescent="0.3">
      <c r="A120" s="424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ca="1" si="45"/>
        <v>110763</v>
      </c>
      <c r="H120" s="74">
        <f t="shared" ca="1" si="45"/>
        <v>115198</v>
      </c>
      <c r="I120" s="74">
        <f t="shared" ca="1" si="45"/>
        <v>119811</v>
      </c>
      <c r="J120" s="74">
        <f t="shared" ca="1" si="45"/>
        <v>124609</v>
      </c>
      <c r="K120" s="74">
        <f t="shared" ca="1" si="45"/>
        <v>129599</v>
      </c>
      <c r="L120" s="74"/>
      <c r="M120" s="74"/>
      <c r="N120" s="72"/>
      <c r="P120" s="187" t="str">
        <f t="shared" si="24"/>
        <v>59486C</v>
      </c>
      <c r="Q120" s="191" t="s">
        <v>600</v>
      </c>
      <c r="R120" s="188" t="str">
        <f t="shared" si="28"/>
        <v>Manager Community &amp; Cultural Engagement</v>
      </c>
      <c r="S120" s="189" t="str">
        <f t="shared" si="25"/>
        <v>116</v>
      </c>
      <c r="T120" s="186" cm="1">
        <f t="array" aca="1" ref="T120" ca="1">ROUND(IF($Q120="Y",VLOOKUP($P120, INDIRECT($Q$3),T$8,0)*INDIRECT($P$2),VLOOKUP($P120, INDIRECT($Q$3),T$8,0)),IF($E120="E",0,3))</f>
        <v>110763</v>
      </c>
      <c r="U120" s="186" cm="1">
        <f t="array" aca="1" ref="U120" ca="1">ROUND(IF($Q120="Y",VLOOKUP($P120, INDIRECT($Q$3),U$8,0)*INDIRECT($P$2),VLOOKUP($P120, INDIRECT($Q$3),U$8,0)),IF($E120="E",0,3))</f>
        <v>115198</v>
      </c>
      <c r="V120" s="186" cm="1">
        <f t="array" aca="1" ref="V120" ca="1">ROUND(IF($Q120="Y",VLOOKUP($P120, INDIRECT($Q$3),V$8,0)*INDIRECT($P$2),VLOOKUP($P120, INDIRECT($Q$3),V$8,0)),IF($E120="E",0,3))</f>
        <v>119811</v>
      </c>
      <c r="W120" s="186" cm="1">
        <f t="array" aca="1" ref="W120" ca="1">ROUND(IF($Q120="Y",VLOOKUP($P120, INDIRECT($Q$3),W$8,0)*INDIRECT($P$2),VLOOKUP($P120, INDIRECT($Q$3),W$8,0)),IF($E120="E",0,3))</f>
        <v>124609</v>
      </c>
      <c r="X120" s="186" cm="1">
        <f t="array" aca="1" ref="X120" ca="1">ROUND(IF($Q120="Y",VLOOKUP($P120, INDIRECT($Q$3),X$8,0)*INDIRECT($P$2),VLOOKUP($P120, INDIRECT($Q$3),X$8,0)),IF($E120="E",0,3))</f>
        <v>129599</v>
      </c>
      <c r="Y120" s="186" cm="1">
        <f t="array" aca="1" ref="Y120" ca="1">ROUND(IF($Q120="Y",VLOOKUP($P120, INDIRECT($Q$3),Y$8,0)*INDIRECT($P$2),VLOOKUP($P120, INDIRECT($Q$3),Y$8,0)),IF($E120="E",0,3))</f>
        <v>0</v>
      </c>
      <c r="Z120" s="186" cm="1">
        <f t="array" aca="1" ref="Z120" ca="1">ROUND(IF($Q120="Y",VLOOKUP($P120, INDIRECT($Q$3),Z$8,0)*INDIRECT($P$2),VLOOKUP($P120, INDIRECT($Q$3),Z$8,0)),IF($E120="E",0,3))</f>
        <v>0</v>
      </c>
      <c r="AA120" s="186"/>
      <c r="AB120" s="282" t="str">
        <f t="shared" si="32"/>
        <v>59486C</v>
      </c>
      <c r="AC120" s="130" t="str">
        <f t="shared" si="33"/>
        <v>Manager Community &amp; Cultural Engagement</v>
      </c>
      <c r="AD120" s="284" t="str">
        <f t="shared" si="34"/>
        <v>116</v>
      </c>
      <c r="AE120" s="282">
        <f t="shared" ca="1" si="46"/>
        <v>53.251999999999995</v>
      </c>
      <c r="AF120" s="282">
        <f t="shared" ca="1" si="46"/>
        <v>55.384</v>
      </c>
      <c r="AG120" s="282">
        <f t="shared" ca="1" si="46"/>
        <v>57.601999999999997</v>
      </c>
      <c r="AH120" s="282">
        <f t="shared" ca="1" si="46"/>
        <v>59.908999999999999</v>
      </c>
      <c r="AI120" s="282">
        <f t="shared" ca="1" si="46"/>
        <v>62.308</v>
      </c>
      <c r="AJ120" s="282"/>
      <c r="AK120" s="282"/>
      <c r="AP120" s="427"/>
      <c r="AQ120" s="427"/>
      <c r="AR120" s="427"/>
      <c r="AS120" s="427"/>
      <c r="AT120" s="427"/>
      <c r="AU120" s="427"/>
      <c r="AV120" s="427"/>
      <c r="AW120" s="427" t="str">
        <f>IFERROR(AA120/'2025'!N119,"")</f>
        <v/>
      </c>
    </row>
    <row r="121" spans="1:49" x14ac:dyDescent="0.3">
      <c r="A121" s="424" t="s">
        <v>116</v>
      </c>
      <c r="B121" s="75">
        <v>10</v>
      </c>
      <c r="C121" s="70" t="s">
        <v>44</v>
      </c>
      <c r="D121" s="75">
        <v>455</v>
      </c>
      <c r="E121" s="75" t="s">
        <v>17</v>
      </c>
      <c r="F121" s="73" t="s">
        <v>373</v>
      </c>
      <c r="G121" s="74">
        <f t="shared" ca="1" si="45"/>
        <v>90427</v>
      </c>
      <c r="H121" s="74">
        <f t="shared" ca="1" si="45"/>
        <v>95097</v>
      </c>
      <c r="I121" s="74">
        <f t="shared" ca="1" si="45"/>
        <v>99943</v>
      </c>
      <c r="J121" s="74">
        <f t="shared" ca="1" si="45"/>
        <v>106708</v>
      </c>
      <c r="K121" s="74">
        <f t="shared" ca="1" si="45"/>
        <v>109697</v>
      </c>
      <c r="L121" s="74">
        <f t="shared" ca="1" si="45"/>
        <v>112768</v>
      </c>
      <c r="M121" s="74">
        <f t="shared" ca="1" si="45"/>
        <v>115985</v>
      </c>
      <c r="N121" s="72"/>
      <c r="P121" s="187" t="str">
        <f t="shared" si="24"/>
        <v>06638C</v>
      </c>
      <c r="Q121" s="191" t="s">
        <v>600</v>
      </c>
      <c r="R121" s="188" t="str">
        <f t="shared" si="28"/>
        <v>Manager Community Engagement</v>
      </c>
      <c r="S121" s="189" t="str">
        <f t="shared" si="25"/>
        <v>34D</v>
      </c>
      <c r="T121" s="186" cm="1">
        <f t="array" aca="1" ref="T121" ca="1">ROUND(IF($Q121="Y",VLOOKUP($P121, INDIRECT($Q$3),T$8,0)*INDIRECT($P$2),VLOOKUP($P121, INDIRECT($Q$3),T$8,0)),IF($E121="E",0,3))</f>
        <v>90427</v>
      </c>
      <c r="U121" s="186" cm="1">
        <f t="array" aca="1" ref="U121" ca="1">ROUND(IF($Q121="Y",VLOOKUP($P121, INDIRECT($Q$3),U$8,0)*INDIRECT($P$2),VLOOKUP($P121, INDIRECT($Q$3),U$8,0)),IF($E121="E",0,3))</f>
        <v>95097</v>
      </c>
      <c r="V121" s="186" cm="1">
        <f t="array" aca="1" ref="V121" ca="1">ROUND(IF($Q121="Y",VLOOKUP($P121, INDIRECT($Q$3),V$8,0)*INDIRECT($P$2),VLOOKUP($P121, INDIRECT($Q$3),V$8,0)),IF($E121="E",0,3))</f>
        <v>99943</v>
      </c>
      <c r="W121" s="186" cm="1">
        <f t="array" aca="1" ref="W121" ca="1">ROUND(IF($Q121="Y",VLOOKUP($P121, INDIRECT($Q$3),W$8,0)*INDIRECT($P$2),VLOOKUP($P121, INDIRECT($Q$3),W$8,0)),IF($E121="E",0,3))</f>
        <v>106708</v>
      </c>
      <c r="X121" s="186" cm="1">
        <f t="array" aca="1" ref="X121" ca="1">ROUND(IF($Q121="Y",VLOOKUP($P121, INDIRECT($Q$3),X$8,0)*INDIRECT($P$2),VLOOKUP($P121, INDIRECT($Q$3),X$8,0)),IF($E121="E",0,3))</f>
        <v>109697</v>
      </c>
      <c r="Y121" s="186" cm="1">
        <f t="array" aca="1" ref="Y121" ca="1">ROUND(IF($Q121="Y",VLOOKUP($P121, INDIRECT($Q$3),Y$8,0)*INDIRECT($P$2),VLOOKUP($P121, INDIRECT($Q$3),Y$8,0)),IF($E121="E",0,3))</f>
        <v>112768</v>
      </c>
      <c r="Z121" s="186" cm="1">
        <f t="array" aca="1" ref="Z121" ca="1">ROUND(IF($Q121="Y",VLOOKUP($P121, INDIRECT($Q$3),Z$8,0)*INDIRECT($P$2),VLOOKUP($P121, INDIRECT($Q$3),Z$8,0)),IF($E121="E",0,3))</f>
        <v>115985</v>
      </c>
      <c r="AA121" s="186"/>
      <c r="AB121" s="282" t="str">
        <f t="shared" si="32"/>
        <v>06638C</v>
      </c>
      <c r="AC121" s="130" t="str">
        <f t="shared" si="33"/>
        <v>Manager Community Engagement</v>
      </c>
      <c r="AD121" s="284" t="str">
        <f t="shared" si="34"/>
        <v>34D</v>
      </c>
      <c r="AE121" s="282">
        <f t="shared" ca="1" si="46"/>
        <v>43.474999999999994</v>
      </c>
      <c r="AF121" s="282">
        <f t="shared" ca="1" si="46"/>
        <v>45.72</v>
      </c>
      <c r="AG121" s="282">
        <f t="shared" ca="1" si="46"/>
        <v>48.05</v>
      </c>
      <c r="AH121" s="282">
        <f t="shared" ca="1" si="46"/>
        <v>51.302</v>
      </c>
      <c r="AI121" s="282">
        <f t="shared" ca="1" si="46"/>
        <v>52.738999999999997</v>
      </c>
      <c r="AJ121" s="282">
        <f t="shared" ca="1" si="46"/>
        <v>54.216000000000001</v>
      </c>
      <c r="AK121" s="282">
        <f t="shared" ca="1" si="46"/>
        <v>55.762999999999998</v>
      </c>
      <c r="AP121" s="427"/>
      <c r="AQ121" s="427"/>
      <c r="AR121" s="427"/>
      <c r="AS121" s="427"/>
      <c r="AT121" s="427"/>
      <c r="AU121" s="427"/>
      <c r="AV121" s="427"/>
      <c r="AW121" s="427" t="str">
        <f>IFERROR(AA121/'2025'!N120,"")</f>
        <v/>
      </c>
    </row>
    <row r="122" spans="1:49" x14ac:dyDescent="0.3">
      <c r="A122" s="424" t="s">
        <v>1153</v>
      </c>
      <c r="B122" s="75">
        <v>11</v>
      </c>
      <c r="C122" s="70" t="s">
        <v>124</v>
      </c>
      <c r="D122" s="75">
        <v>513</v>
      </c>
      <c r="E122" s="75" t="s">
        <v>17</v>
      </c>
      <c r="F122" s="73" t="s">
        <v>1154</v>
      </c>
      <c r="G122" s="74">
        <f ca="1">IF(E122="E",ROUND(T122,0),ROUND(T122,3))</f>
        <v>109717</v>
      </c>
      <c r="H122" s="74">
        <f ca="1">IF(F122="E",ROUND(U122,0),ROUND(U122,3))</f>
        <v>114102</v>
      </c>
      <c r="I122" s="74">
        <f ca="1">IF(G122="E",ROUND(V122,0),ROUND(V122,3))</f>
        <v>118669</v>
      </c>
      <c r="J122" s="74">
        <f ca="1">IF(H122="E",ROUND(W122,0),ROUND(W122,3))</f>
        <v>123415</v>
      </c>
      <c r="K122" s="74">
        <f ca="1">IF(I122="E",ROUND(X122,0),ROUND(X122,3))</f>
        <v>128352</v>
      </c>
      <c r="L122" s="74">
        <f t="shared" ca="1" si="45"/>
        <v>0</v>
      </c>
      <c r="M122" s="74">
        <f t="shared" ca="1" si="45"/>
        <v>0</v>
      </c>
      <c r="N122" s="72"/>
      <c r="P122" s="187" t="str">
        <f t="shared" si="24"/>
        <v>53107C</v>
      </c>
      <c r="Q122" s="191" t="s">
        <v>600</v>
      </c>
      <c r="R122" s="188" t="str">
        <f t="shared" si="28"/>
        <v>Manager Compliance &amp; Quality Assurance - Civil Rights</v>
      </c>
      <c r="S122" s="189" t="str">
        <f t="shared" si="25"/>
        <v>104</v>
      </c>
      <c r="T122" s="186" cm="1">
        <f t="array" aca="1" ref="T122" ca="1">ROUND(IF($Q122="Y",VLOOKUP($P122, INDIRECT($Q$3),T$8,0)*INDIRECT($P$2),VLOOKUP($P122, INDIRECT($Q$3),T$8,0)),IF($E122="E",0,3))</f>
        <v>109717</v>
      </c>
      <c r="U122" s="186" cm="1">
        <f t="array" aca="1" ref="U122" ca="1">ROUND(IF($Q122="Y",VLOOKUP($P122, INDIRECT($Q$3),U$8,0)*INDIRECT($P$2),VLOOKUP($P122, INDIRECT($Q$3),U$8,0)),IF($E122="E",0,3))</f>
        <v>114102</v>
      </c>
      <c r="V122" s="186" cm="1">
        <f t="array" aca="1" ref="V122" ca="1">ROUND(IF($Q122="Y",VLOOKUP($P122, INDIRECT($Q$3),V$8,0)*INDIRECT($P$2),VLOOKUP($P122, INDIRECT($Q$3),V$8,0)),IF($E122="E",0,3))</f>
        <v>118669</v>
      </c>
      <c r="W122" s="186" cm="1">
        <f t="array" aca="1" ref="W122" ca="1">ROUND(IF($Q122="Y",VLOOKUP($P122, INDIRECT($Q$3),W$8,0)*INDIRECT($P$2),VLOOKUP($P122, INDIRECT($Q$3),W$8,0)),IF($E122="E",0,3))</f>
        <v>123415</v>
      </c>
      <c r="X122" s="186" cm="1">
        <f t="array" aca="1" ref="X122" ca="1">ROUND(IF($Q122="Y",VLOOKUP($P122, INDIRECT($Q$3),X$8,0)*INDIRECT($P$2),VLOOKUP($P122, INDIRECT($Q$3),X$8,0)),IF($E122="E",0,3))</f>
        <v>128352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32"/>
        <v>53107C</v>
      </c>
      <c r="AC122" s="130" t="str">
        <f t="shared" si="33"/>
        <v>Manager Compliance &amp; Quality Assurance - Civil Rights</v>
      </c>
      <c r="AD122" s="284" t="str">
        <f t="shared" si="34"/>
        <v>104</v>
      </c>
      <c r="AE122" s="282">
        <f t="shared" ca="1" si="46"/>
        <v>52.748999999999995</v>
      </c>
      <c r="AF122" s="282">
        <f t="shared" ca="1" si="46"/>
        <v>54.856999999999999</v>
      </c>
      <c r="AG122" s="282">
        <f t="shared" ca="1" si="46"/>
        <v>57.052999999999997</v>
      </c>
      <c r="AH122" s="282">
        <f t="shared" ca="1" si="46"/>
        <v>59.335000000000001</v>
      </c>
      <c r="AI122" s="282">
        <f t="shared" ca="1" si="46"/>
        <v>61.707999999999998</v>
      </c>
      <c r="AJ122" s="282" t="str">
        <f t="shared" ca="1" si="46"/>
        <v/>
      </c>
      <c r="AK122" s="282" t="str">
        <f t="shared" ca="1" si="46"/>
        <v/>
      </c>
      <c r="AP122" s="427"/>
      <c r="AQ122" s="427"/>
      <c r="AR122" s="427"/>
      <c r="AS122" s="427"/>
      <c r="AT122" s="427"/>
      <c r="AU122" s="427"/>
      <c r="AV122" s="427"/>
      <c r="AW122" s="427" t="str">
        <f>IFERROR(AA122/'2025'!N121,"")</f>
        <v/>
      </c>
    </row>
    <row r="123" spans="1:49" x14ac:dyDescent="0.3">
      <c r="A123" s="424" t="s">
        <v>979</v>
      </c>
      <c r="B123" s="75">
        <v>10</v>
      </c>
      <c r="C123" s="70" t="s">
        <v>18</v>
      </c>
      <c r="D123" s="75">
        <v>488</v>
      </c>
      <c r="E123" s="75" t="s">
        <v>17</v>
      </c>
      <c r="F123" s="73" t="s">
        <v>980</v>
      </c>
      <c r="G123" s="74">
        <f t="shared" ref="G123:K125" ca="1" si="47">IF(E123="E",ROUND(T123,0),ROUND(T123,3))</f>
        <v>95846</v>
      </c>
      <c r="H123" s="74">
        <f t="shared" ca="1" si="47"/>
        <v>100889</v>
      </c>
      <c r="I123" s="74">
        <f t="shared" ca="1" si="47"/>
        <v>106199</v>
      </c>
      <c r="J123" s="74">
        <f t="shared" ca="1" si="47"/>
        <v>111790</v>
      </c>
      <c r="K123" s="74">
        <f t="shared" ca="1" si="47"/>
        <v>114916</v>
      </c>
      <c r="L123" s="74">
        <f t="shared" ca="1" si="45"/>
        <v>118138</v>
      </c>
      <c r="M123" s="74">
        <f t="shared" ca="1" si="45"/>
        <v>121505</v>
      </c>
      <c r="N123" s="72"/>
      <c r="P123" s="187" t="str">
        <f t="shared" si="24"/>
        <v>59463C</v>
      </c>
      <c r="Q123" s="191" t="s">
        <v>600</v>
      </c>
      <c r="R123" s="188" t="str">
        <f t="shared" si="28"/>
        <v>Manager Crime Prevention Specialists</v>
      </c>
      <c r="S123" s="189" t="str">
        <f t="shared" si="25"/>
        <v>83</v>
      </c>
      <c r="T123" s="186" cm="1">
        <f t="array" aca="1" ref="T123" ca="1">ROUND(IF($Q123="Y",VLOOKUP($P123, INDIRECT($Q$3),T$8,0)*INDIRECT($P$2),VLOOKUP($P123, INDIRECT($Q$3),T$8,0)),IF($E123="E",0,3))</f>
        <v>95846</v>
      </c>
      <c r="U123" s="186" cm="1">
        <f t="array" aca="1" ref="U123" ca="1">ROUND(IF($Q123="Y",VLOOKUP($P123, INDIRECT($Q$3),U$8,0)*INDIRECT($P$2),VLOOKUP($P123, INDIRECT($Q$3),U$8,0)),IF($E123="E",0,3))</f>
        <v>100889</v>
      </c>
      <c r="V123" s="186" cm="1">
        <f t="array" aca="1" ref="V123" ca="1">ROUND(IF($Q123="Y",VLOOKUP($P123, INDIRECT($Q$3),V$8,0)*INDIRECT($P$2),VLOOKUP($P123, INDIRECT($Q$3),V$8,0)),IF($E123="E",0,3))</f>
        <v>106199</v>
      </c>
      <c r="W123" s="186" cm="1">
        <f t="array" aca="1" ref="W123" ca="1">ROUND(IF($Q123="Y",VLOOKUP($P123, INDIRECT($Q$3),W$8,0)*INDIRECT($P$2),VLOOKUP($P123, INDIRECT($Q$3),W$8,0)),IF($E123="E",0,3))</f>
        <v>111790</v>
      </c>
      <c r="X123" s="186" cm="1">
        <f t="array" aca="1" ref="X123" ca="1">ROUND(IF($Q123="Y",VLOOKUP($P123, INDIRECT($Q$3),X$8,0)*INDIRECT($P$2),VLOOKUP($P123, INDIRECT($Q$3),X$8,0)),IF($E123="E",0,3))</f>
        <v>114916</v>
      </c>
      <c r="Y123" s="186" cm="1">
        <f t="array" aca="1" ref="Y123" ca="1">ROUND(IF($Q123="Y",VLOOKUP($P123, INDIRECT($Q$3),Y$8,0)*INDIRECT($P$2),VLOOKUP($P123, INDIRECT($Q$3),Y$8,0)),IF($E123="E",0,3))</f>
        <v>118138</v>
      </c>
      <c r="Z123" s="186" cm="1">
        <f t="array" aca="1" ref="Z123" ca="1">ROUND(IF($Q123="Y",VLOOKUP($P123, INDIRECT($Q$3),Z$8,0)*INDIRECT($P$2),VLOOKUP($P123, INDIRECT($Q$3),Z$8,0)),IF($E123="E",0,3))</f>
        <v>121505</v>
      </c>
      <c r="AA123" s="186"/>
      <c r="AB123" s="282" t="str">
        <f t="shared" si="32"/>
        <v>59463C</v>
      </c>
      <c r="AC123" s="130" t="str">
        <f t="shared" si="33"/>
        <v>Manager Crime Prevention Specialists</v>
      </c>
      <c r="AD123" s="284" t="str">
        <f t="shared" si="34"/>
        <v>83</v>
      </c>
      <c r="AE123" s="282">
        <f t="shared" ca="1" si="46"/>
        <v>46.08</v>
      </c>
      <c r="AF123" s="282">
        <f t="shared" ca="1" si="46"/>
        <v>48.504999999999995</v>
      </c>
      <c r="AG123" s="282">
        <f t="shared" ca="1" si="46"/>
        <v>51.058</v>
      </c>
      <c r="AH123" s="282">
        <f t="shared" ca="1" si="46"/>
        <v>53.745999999999995</v>
      </c>
      <c r="AI123" s="282">
        <f t="shared" ca="1" si="46"/>
        <v>55.248999999999995</v>
      </c>
      <c r="AJ123" s="282">
        <f t="shared" ca="1" si="46"/>
        <v>56.797999999999995</v>
      </c>
      <c r="AK123" s="282">
        <f t="shared" ca="1" si="46"/>
        <v>58.415999999999997</v>
      </c>
      <c r="AP123" s="427"/>
      <c r="AQ123" s="427"/>
      <c r="AR123" s="427"/>
      <c r="AS123" s="427"/>
      <c r="AT123" s="427"/>
      <c r="AU123" s="427"/>
      <c r="AV123" s="427"/>
      <c r="AW123" s="427" t="str">
        <f>IFERROR(AA123/'2025'!N122,"")</f>
        <v/>
      </c>
    </row>
    <row r="124" spans="1:49" x14ac:dyDescent="0.3">
      <c r="A124" s="424" t="s">
        <v>119</v>
      </c>
      <c r="B124" s="75">
        <v>11</v>
      </c>
      <c r="C124" s="70" t="s">
        <v>65</v>
      </c>
      <c r="D124" s="75">
        <v>518</v>
      </c>
      <c r="E124" s="75" t="s">
        <v>17</v>
      </c>
      <c r="F124" s="73" t="s">
        <v>374</v>
      </c>
      <c r="G124" s="74">
        <f t="shared" ca="1" si="47"/>
        <v>99788</v>
      </c>
      <c r="H124" s="74">
        <f t="shared" ca="1" si="47"/>
        <v>105042</v>
      </c>
      <c r="I124" s="74">
        <f t="shared" ca="1" si="47"/>
        <v>110568</v>
      </c>
      <c r="J124" s="74">
        <f t="shared" ca="1" si="47"/>
        <v>118087</v>
      </c>
      <c r="K124" s="74">
        <f t="shared" ca="1" si="47"/>
        <v>121395</v>
      </c>
      <c r="L124" s="74">
        <f t="shared" ca="1" si="45"/>
        <v>124796</v>
      </c>
      <c r="M124" s="74">
        <f t="shared" ca="1" si="45"/>
        <v>128352</v>
      </c>
      <c r="N124" s="72"/>
      <c r="P124" s="187" t="str">
        <f t="shared" si="24"/>
        <v>06643C</v>
      </c>
      <c r="Q124" s="191" t="s">
        <v>600</v>
      </c>
      <c r="R124" s="188" t="str">
        <f t="shared" si="28"/>
        <v>Manager Development Coordination</v>
      </c>
      <c r="S124" s="189" t="str">
        <f t="shared" si="25"/>
        <v>41C</v>
      </c>
      <c r="T124" s="186" cm="1">
        <f t="array" aca="1" ref="T124" ca="1">ROUND(IF($Q124="Y",VLOOKUP($P124, INDIRECT($Q$3),T$8,0)*INDIRECT($P$2),VLOOKUP($P124, INDIRECT($Q$3),T$8,0)),IF($E124="E",0,3))</f>
        <v>99788</v>
      </c>
      <c r="U124" s="186" cm="1">
        <f t="array" aca="1" ref="U124" ca="1">ROUND(IF($Q124="Y",VLOOKUP($P124, INDIRECT($Q$3),U$8,0)*INDIRECT($P$2),VLOOKUP($P124, INDIRECT($Q$3),U$8,0)),IF($E124="E",0,3))</f>
        <v>105042</v>
      </c>
      <c r="V124" s="186" cm="1">
        <f t="array" aca="1" ref="V124" ca="1">ROUND(IF($Q124="Y",VLOOKUP($P124, INDIRECT($Q$3),V$8,0)*INDIRECT($P$2),VLOOKUP($P124, INDIRECT($Q$3),V$8,0)),IF($E124="E",0,3))</f>
        <v>110568</v>
      </c>
      <c r="W124" s="186" cm="1">
        <f t="array" aca="1" ref="W124" ca="1">ROUND(IF($Q124="Y",VLOOKUP($P124, INDIRECT($Q$3),W$8,0)*INDIRECT($P$2),VLOOKUP($P124, INDIRECT($Q$3),W$8,0)),IF($E124="E",0,3))</f>
        <v>118087</v>
      </c>
      <c r="X124" s="186" cm="1">
        <f t="array" aca="1" ref="X124" ca="1">ROUND(IF($Q124="Y",VLOOKUP($P124, INDIRECT($Q$3),X$8,0)*INDIRECT($P$2),VLOOKUP($P124, INDIRECT($Q$3),X$8,0)),IF($E124="E",0,3))</f>
        <v>121395</v>
      </c>
      <c r="Y124" s="186" cm="1">
        <f t="array" aca="1" ref="Y124" ca="1">ROUND(IF($Q124="Y",VLOOKUP($P124, INDIRECT($Q$3),Y$8,0)*INDIRECT($P$2),VLOOKUP($P124, INDIRECT($Q$3),Y$8,0)),IF($E124="E",0,3))</f>
        <v>124796</v>
      </c>
      <c r="Z124" s="186" cm="1">
        <f t="array" aca="1" ref="Z124" ca="1">ROUND(IF($Q124="Y",VLOOKUP($P124, INDIRECT($Q$3),Z$8,0)*INDIRECT($P$2),VLOOKUP($P124, INDIRECT($Q$3),Z$8,0)),IF($E124="E",0,3))</f>
        <v>128352</v>
      </c>
      <c r="AA124" s="186"/>
      <c r="AB124" s="282" t="str">
        <f t="shared" si="32"/>
        <v>06643C</v>
      </c>
      <c r="AC124" s="130" t="str">
        <f t="shared" si="33"/>
        <v>Manager Development Coordination</v>
      </c>
      <c r="AD124" s="284" t="str">
        <f t="shared" si="34"/>
        <v>41C</v>
      </c>
      <c r="AE124" s="282">
        <f t="shared" ca="1" si="46"/>
        <v>47.975000000000001</v>
      </c>
      <c r="AF124" s="282">
        <f t="shared" ca="1" si="46"/>
        <v>50.500999999999998</v>
      </c>
      <c r="AG124" s="282">
        <f t="shared" ca="1" si="46"/>
        <v>53.157999999999994</v>
      </c>
      <c r="AH124" s="282">
        <f t="shared" ca="1" si="46"/>
        <v>56.772999999999996</v>
      </c>
      <c r="AI124" s="282">
        <f t="shared" ca="1" si="46"/>
        <v>58.363</v>
      </c>
      <c r="AJ124" s="282">
        <f t="shared" ca="1" si="46"/>
        <v>59.998999999999995</v>
      </c>
      <c r="AK124" s="282">
        <f t="shared" ca="1" si="46"/>
        <v>61.707999999999998</v>
      </c>
      <c r="AP124" s="427"/>
      <c r="AQ124" s="427"/>
      <c r="AR124" s="427"/>
      <c r="AS124" s="427"/>
      <c r="AT124" s="427"/>
      <c r="AU124" s="427"/>
      <c r="AV124" s="427"/>
      <c r="AW124" s="427" t="str">
        <f>IFERROR(AA124/'2025'!N123,"")</f>
        <v/>
      </c>
    </row>
    <row r="125" spans="1:49" x14ac:dyDescent="0.3">
      <c r="A125" s="424" t="s">
        <v>121</v>
      </c>
      <c r="B125" s="75">
        <v>12</v>
      </c>
      <c r="C125" s="70" t="s">
        <v>120</v>
      </c>
      <c r="D125" s="75">
        <v>552</v>
      </c>
      <c r="E125" s="75" t="s">
        <v>17</v>
      </c>
      <c r="F125" s="73" t="s">
        <v>375</v>
      </c>
      <c r="G125" s="74">
        <f t="shared" ca="1" si="47"/>
        <v>108054</v>
      </c>
      <c r="H125" s="74">
        <f t="shared" ca="1" si="47"/>
        <v>113457</v>
      </c>
      <c r="I125" s="74">
        <f t="shared" ca="1" si="47"/>
        <v>119128</v>
      </c>
      <c r="J125" s="74">
        <f t="shared" ca="1" si="47"/>
        <v>126909</v>
      </c>
      <c r="K125" s="74">
        <f t="shared" ca="1" si="47"/>
        <v>130465</v>
      </c>
      <c r="L125" s="74">
        <f t="shared" ca="1" si="45"/>
        <v>134120</v>
      </c>
      <c r="M125" s="74">
        <f t="shared" ca="1" si="45"/>
        <v>137940</v>
      </c>
      <c r="N125" s="72"/>
      <c r="P125" s="187" t="str">
        <f t="shared" si="24"/>
        <v>06644C</v>
      </c>
      <c r="Q125" s="191" t="s">
        <v>600</v>
      </c>
      <c r="R125" s="188" t="str">
        <f t="shared" si="28"/>
        <v>Manager Development Finance</v>
      </c>
      <c r="S125" s="189" t="str">
        <f t="shared" si="25"/>
        <v>50</v>
      </c>
      <c r="T125" s="186" cm="1">
        <f t="array" aca="1" ref="T125" ca="1">ROUND(IF($Q125="Y",VLOOKUP($P125, INDIRECT($Q$3),T$8,0)*INDIRECT($P$2),VLOOKUP($P125, INDIRECT($Q$3),T$8,0)),IF($E125="E",0,3))</f>
        <v>108054</v>
      </c>
      <c r="U125" s="186" cm="1">
        <f t="array" aca="1" ref="U125" ca="1">ROUND(IF($Q125="Y",VLOOKUP($P125, INDIRECT($Q$3),U$8,0)*INDIRECT($P$2),VLOOKUP($P125, INDIRECT($Q$3),U$8,0)),IF($E125="E",0,3))</f>
        <v>113457</v>
      </c>
      <c r="V125" s="186" cm="1">
        <f t="array" aca="1" ref="V125" ca="1">ROUND(IF($Q125="Y",VLOOKUP($P125, INDIRECT($Q$3),V$8,0)*INDIRECT($P$2),VLOOKUP($P125, INDIRECT($Q$3),V$8,0)),IF($E125="E",0,3))</f>
        <v>119128</v>
      </c>
      <c r="W125" s="186" cm="1">
        <f t="array" aca="1" ref="W125" ca="1">ROUND(IF($Q125="Y",VLOOKUP($P125, INDIRECT($Q$3),W$8,0)*INDIRECT($P$2),VLOOKUP($P125, INDIRECT($Q$3),W$8,0)),IF($E125="E",0,3))</f>
        <v>126909</v>
      </c>
      <c r="X125" s="186" cm="1">
        <f t="array" aca="1" ref="X125" ca="1">ROUND(IF($Q125="Y",VLOOKUP($P125, INDIRECT($Q$3),X$8,0)*INDIRECT($P$2),VLOOKUP($P125, INDIRECT($Q$3),X$8,0)),IF($E125="E",0,3))</f>
        <v>130465</v>
      </c>
      <c r="Y125" s="186" cm="1">
        <f t="array" aca="1" ref="Y125" ca="1">ROUND(IF($Q125="Y",VLOOKUP($P125, INDIRECT($Q$3),Y$8,0)*INDIRECT($P$2),VLOOKUP($P125, INDIRECT($Q$3),Y$8,0)),IF($E125="E",0,3))</f>
        <v>134120</v>
      </c>
      <c r="Z125" s="186" cm="1">
        <f t="array" aca="1" ref="Z125" ca="1">ROUND(IF($Q125="Y",VLOOKUP($P125, INDIRECT($Q$3),Z$8,0)*INDIRECT($P$2),VLOOKUP($P125, INDIRECT($Q$3),Z$8,0)),IF($E125="E",0,3))</f>
        <v>137940</v>
      </c>
      <c r="AA125" s="186"/>
      <c r="AB125" s="282" t="str">
        <f t="shared" si="32"/>
        <v>06644C</v>
      </c>
      <c r="AC125" s="130" t="str">
        <f t="shared" si="33"/>
        <v>Manager Development Finance</v>
      </c>
      <c r="AD125" s="284" t="str">
        <f t="shared" si="34"/>
        <v>50</v>
      </c>
      <c r="AE125" s="282">
        <f t="shared" ca="1" si="46"/>
        <v>51.949999999999996</v>
      </c>
      <c r="AF125" s="282">
        <f t="shared" ca="1" si="46"/>
        <v>54.546999999999997</v>
      </c>
      <c r="AG125" s="282">
        <f t="shared" ca="1" si="46"/>
        <v>57.274000000000001</v>
      </c>
      <c r="AH125" s="282">
        <f t="shared" ca="1" si="46"/>
        <v>61.013999999999996</v>
      </c>
      <c r="AI125" s="282">
        <f t="shared" ca="1" si="46"/>
        <v>62.723999999999997</v>
      </c>
      <c r="AJ125" s="282">
        <f t="shared" ca="1" si="46"/>
        <v>64.481000000000009</v>
      </c>
      <c r="AK125" s="282">
        <f t="shared" ca="1" si="46"/>
        <v>66.317999999999998</v>
      </c>
      <c r="AP125" s="427"/>
      <c r="AQ125" s="427"/>
      <c r="AR125" s="427"/>
      <c r="AS125" s="427"/>
      <c r="AT125" s="427"/>
      <c r="AU125" s="427"/>
      <c r="AV125" s="427"/>
      <c r="AW125" s="427" t="str">
        <f>IFERROR(AA125/'2025'!N124,"")</f>
        <v/>
      </c>
    </row>
    <row r="126" spans="1:49" x14ac:dyDescent="0.3">
      <c r="A126" s="424" t="s">
        <v>1172</v>
      </c>
      <c r="B126" s="75">
        <v>11</v>
      </c>
      <c r="C126" s="70" t="s">
        <v>888</v>
      </c>
      <c r="D126" s="75">
        <v>533</v>
      </c>
      <c r="E126" s="75" t="s">
        <v>17</v>
      </c>
      <c r="F126" s="73" t="s">
        <v>1173</v>
      </c>
      <c r="G126" s="74">
        <v>106503</v>
      </c>
      <c r="H126" s="74">
        <v>110767</v>
      </c>
      <c r="I126" s="74">
        <v>115203</v>
      </c>
      <c r="J126" s="74">
        <v>119816</v>
      </c>
      <c r="K126" s="74">
        <v>124614</v>
      </c>
      <c r="L126" s="74"/>
      <c r="M126" s="74"/>
      <c r="N126" s="72"/>
      <c r="P126" s="187" t="str">
        <f t="shared" si="24"/>
        <v>53112C</v>
      </c>
      <c r="Q126" s="191" t="s">
        <v>600</v>
      </c>
      <c r="R126" s="188" t="str">
        <f t="shared" si="28"/>
        <v>Manager Digital Communications</v>
      </c>
      <c r="S126" s="189" t="str">
        <f t="shared" si="25"/>
        <v>116</v>
      </c>
      <c r="T126" s="186" cm="1">
        <f t="array" aca="1" ref="T126" ca="1">ROUND(IF($Q126="Y",VLOOKUP($P126, INDIRECT($Q$3),T$8,0)*INDIRECT($P$2),VLOOKUP($P126, INDIRECT($Q$3),T$8,0)),IF($E126="E",0,3))</f>
        <v>110763</v>
      </c>
      <c r="U126" s="186" cm="1">
        <f t="array" aca="1" ref="U126" ca="1">ROUND(IF($Q126="Y",VLOOKUP($P126, INDIRECT($Q$3),U$8,0)*INDIRECT($P$2),VLOOKUP($P126, INDIRECT($Q$3),U$8,0)),IF($E126="E",0,3))</f>
        <v>115198</v>
      </c>
      <c r="V126" s="186" cm="1">
        <f t="array" aca="1" ref="V126" ca="1">ROUND(IF($Q126="Y",VLOOKUP($P126, INDIRECT($Q$3),V$8,0)*INDIRECT($P$2),VLOOKUP($P126, INDIRECT($Q$3),V$8,0)),IF($E126="E",0,3))</f>
        <v>119811</v>
      </c>
      <c r="W126" s="186" cm="1">
        <f t="array" aca="1" ref="W126" ca="1">ROUND(IF($Q126="Y",VLOOKUP($P126, INDIRECT($Q$3),W$8,0)*INDIRECT($P$2),VLOOKUP($P126, INDIRECT($Q$3),W$8,0)),IF($E126="E",0,3))</f>
        <v>124609</v>
      </c>
      <c r="X126" s="186" cm="1">
        <f t="array" aca="1" ref="X126" ca="1">ROUND(IF($Q126="Y",VLOOKUP($P126, INDIRECT($Q$3),X$8,0)*INDIRECT($P$2),VLOOKUP($P126, INDIRECT($Q$3),X$8,0)),IF($E126="E",0,3))</f>
        <v>129599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32"/>
        <v>53112C</v>
      </c>
      <c r="AC126" s="130" t="str">
        <f t="shared" si="33"/>
        <v>Manager Digital Communications</v>
      </c>
      <c r="AD126" s="284" t="str">
        <f t="shared" si="34"/>
        <v>116</v>
      </c>
      <c r="AE126" s="282">
        <f t="shared" ca="1" si="46"/>
        <v>53.251999999999995</v>
      </c>
      <c r="AF126" s="282">
        <f t="shared" ca="1" si="46"/>
        <v>55.384</v>
      </c>
      <c r="AG126" s="282">
        <f t="shared" ca="1" si="46"/>
        <v>57.601999999999997</v>
      </c>
      <c r="AH126" s="282">
        <f t="shared" ca="1" si="46"/>
        <v>59.908999999999999</v>
      </c>
      <c r="AI126" s="282">
        <f t="shared" ca="1" si="46"/>
        <v>62.308</v>
      </c>
      <c r="AJ126" s="282"/>
      <c r="AK126" s="282"/>
      <c r="AP126" s="427"/>
      <c r="AQ126" s="427"/>
      <c r="AR126" s="427"/>
      <c r="AS126" s="427"/>
      <c r="AT126" s="427"/>
      <c r="AU126" s="427"/>
      <c r="AV126" s="427"/>
      <c r="AW126" s="427" t="str">
        <f>IFERROR(AA126/'2025'!N125,"")</f>
        <v/>
      </c>
    </row>
    <row r="127" spans="1:49" x14ac:dyDescent="0.3">
      <c r="A127" s="424" t="s">
        <v>122</v>
      </c>
      <c r="B127" s="75">
        <v>13</v>
      </c>
      <c r="C127" s="70" t="s">
        <v>76</v>
      </c>
      <c r="D127" s="75">
        <v>598</v>
      </c>
      <c r="E127" s="75" t="s">
        <v>17</v>
      </c>
      <c r="F127" s="73" t="s">
        <v>377</v>
      </c>
      <c r="G127" s="74">
        <f t="shared" ref="G127:M143" ca="1" si="48">IF(E127="E",ROUND(T127,0),ROUND(T127,3))</f>
        <v>123474</v>
      </c>
      <c r="H127" s="74">
        <f t="shared" ca="1" si="48"/>
        <v>128411</v>
      </c>
      <c r="I127" s="74">
        <f t="shared" ca="1" si="48"/>
        <v>133548</v>
      </c>
      <c r="J127" s="74">
        <f t="shared" ca="1" si="48"/>
        <v>138890</v>
      </c>
      <c r="K127" s="74">
        <f t="shared" ca="1" si="48"/>
        <v>144447</v>
      </c>
      <c r="L127" s="74">
        <f t="shared" ca="1" si="48"/>
        <v>0</v>
      </c>
      <c r="M127" s="74">
        <f t="shared" ca="1" si="48"/>
        <v>0</v>
      </c>
      <c r="N127" s="72"/>
      <c r="P127" s="187" t="str">
        <f t="shared" si="24"/>
        <v>52570C</v>
      </c>
      <c r="Q127" s="191" t="s">
        <v>600</v>
      </c>
      <c r="R127" s="188" t="str">
        <f t="shared" si="28"/>
        <v>Manager Economic Development (CPED)</v>
      </c>
      <c r="S127" s="189" t="str">
        <f t="shared" si="25"/>
        <v>63</v>
      </c>
      <c r="T127" s="186" cm="1">
        <f t="array" aca="1" ref="T127" ca="1">ROUND(IF($Q127="Y",VLOOKUP($P127, INDIRECT($Q$3),T$8,0)*INDIRECT($P$2),VLOOKUP($P127, INDIRECT($Q$3),T$8,0)),IF($E127="E",0,3))</f>
        <v>123474</v>
      </c>
      <c r="U127" s="186" cm="1">
        <f t="array" aca="1" ref="U127" ca="1">ROUND(IF($Q127="Y",VLOOKUP($P127, INDIRECT($Q$3),U$8,0)*INDIRECT($P$2),VLOOKUP($P127, INDIRECT($Q$3),U$8,0)),IF($E127="E",0,3))</f>
        <v>128411</v>
      </c>
      <c r="V127" s="186" cm="1">
        <f t="array" aca="1" ref="V127" ca="1">ROUND(IF($Q127="Y",VLOOKUP($P127, INDIRECT($Q$3),V$8,0)*INDIRECT($P$2),VLOOKUP($P127, INDIRECT($Q$3),V$8,0)),IF($E127="E",0,3))</f>
        <v>133548</v>
      </c>
      <c r="W127" s="186" cm="1">
        <f t="array" aca="1" ref="W127" ca="1">ROUND(IF($Q127="Y",VLOOKUP($P127, INDIRECT($Q$3),W$8,0)*INDIRECT($P$2),VLOOKUP($P127, INDIRECT($Q$3),W$8,0)),IF($E127="E",0,3))</f>
        <v>138890</v>
      </c>
      <c r="X127" s="186" cm="1">
        <f t="array" aca="1" ref="X127" ca="1">ROUND(IF($Q127="Y",VLOOKUP($P127, INDIRECT($Q$3),X$8,0)*INDIRECT($P$2),VLOOKUP($P127, INDIRECT($Q$3),X$8,0)),IF($E127="E",0,3))</f>
        <v>144447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32"/>
        <v>52570C</v>
      </c>
      <c r="AC127" s="130" t="str">
        <f t="shared" si="33"/>
        <v>Manager Economic Development (CPED)</v>
      </c>
      <c r="AD127" s="284" t="str">
        <f t="shared" si="34"/>
        <v>63</v>
      </c>
      <c r="AE127" s="282">
        <f t="shared" ca="1" si="46"/>
        <v>59.363</v>
      </c>
      <c r="AF127" s="282">
        <f t="shared" ca="1" si="46"/>
        <v>61.736999999999995</v>
      </c>
      <c r="AG127" s="282">
        <f t="shared" ca="1" si="46"/>
        <v>64.206000000000003</v>
      </c>
      <c r="AH127" s="282">
        <f t="shared" ca="1" si="46"/>
        <v>66.775000000000006</v>
      </c>
      <c r="AI127" s="282">
        <f t="shared" ca="1" si="46"/>
        <v>69.445999999999998</v>
      </c>
      <c r="AJ127" s="282" t="str">
        <f t="shared" ca="1" si="46"/>
        <v/>
      </c>
      <c r="AK127" s="282" t="str">
        <f t="shared" ca="1" si="46"/>
        <v/>
      </c>
      <c r="AP127" s="427"/>
      <c r="AQ127" s="427"/>
      <c r="AR127" s="427"/>
      <c r="AS127" s="427"/>
      <c r="AT127" s="427"/>
      <c r="AU127" s="427"/>
      <c r="AV127" s="427"/>
      <c r="AW127" s="427" t="str">
        <f>IFERROR(AA127/'2025'!N126,"")</f>
        <v/>
      </c>
    </row>
    <row r="128" spans="1:49" x14ac:dyDescent="0.3">
      <c r="A128" s="424" t="s">
        <v>957</v>
      </c>
      <c r="B128" s="75">
        <v>9</v>
      </c>
      <c r="C128" s="70" t="s">
        <v>958</v>
      </c>
      <c r="D128" s="75">
        <v>445</v>
      </c>
      <c r="E128" s="75" t="s">
        <v>17</v>
      </c>
      <c r="F128" s="73" t="s">
        <v>959</v>
      </c>
      <c r="G128" s="74">
        <f t="shared" ca="1" si="48"/>
        <v>95420</v>
      </c>
      <c r="H128" s="74">
        <f t="shared" ca="1" si="48"/>
        <v>99242</v>
      </c>
      <c r="I128" s="74">
        <f t="shared" ca="1" si="48"/>
        <v>103213</v>
      </c>
      <c r="J128" s="74">
        <f t="shared" ca="1" si="48"/>
        <v>107346</v>
      </c>
      <c r="K128" s="74">
        <f t="shared" ca="1" si="48"/>
        <v>111645</v>
      </c>
      <c r="L128" s="74">
        <f t="shared" ca="1" si="48"/>
        <v>0</v>
      </c>
      <c r="M128" s="74">
        <f t="shared" ca="1" si="48"/>
        <v>0</v>
      </c>
      <c r="N128" s="72"/>
      <c r="P128" s="187" t="str">
        <f t="shared" si="24"/>
        <v>59456C</v>
      </c>
      <c r="Q128" s="191" t="s">
        <v>600</v>
      </c>
      <c r="R128" s="188" t="str">
        <f t="shared" si="28"/>
        <v>Manager Election Administration</v>
      </c>
      <c r="S128" s="189" t="str">
        <f t="shared" si="25"/>
        <v>127</v>
      </c>
      <c r="T128" s="186" cm="1">
        <f t="array" aca="1" ref="T128" ca="1">ROUND(IF($Q128="Y",VLOOKUP($P128, INDIRECT($Q$3),T$8,0)*INDIRECT($P$2),VLOOKUP($P128, INDIRECT($Q$3),T$8,0)),IF($E128="E",0,3))</f>
        <v>95420</v>
      </c>
      <c r="U128" s="186" cm="1">
        <f t="array" aca="1" ref="U128" ca="1">ROUND(IF($Q128="Y",VLOOKUP($P128, INDIRECT($Q$3),U$8,0)*INDIRECT($P$2),VLOOKUP($P128, INDIRECT($Q$3),U$8,0)),IF($E128="E",0,3))</f>
        <v>99242</v>
      </c>
      <c r="V128" s="186" cm="1">
        <f t="array" aca="1" ref="V128" ca="1">ROUND(IF($Q128="Y",VLOOKUP($P128, INDIRECT($Q$3),V$8,0)*INDIRECT($P$2),VLOOKUP($P128, INDIRECT($Q$3),V$8,0)),IF($E128="E",0,3))</f>
        <v>103213</v>
      </c>
      <c r="W128" s="186" cm="1">
        <f t="array" aca="1" ref="W128" ca="1">ROUND(IF($Q128="Y",VLOOKUP($P128, INDIRECT($Q$3),W$8,0)*INDIRECT($P$2),VLOOKUP($P128, INDIRECT($Q$3),W$8,0)),IF($E128="E",0,3))</f>
        <v>107346</v>
      </c>
      <c r="X128" s="186" cm="1">
        <f t="array" aca="1" ref="X128" ca="1">ROUND(IF($Q128="Y",VLOOKUP($P128, INDIRECT($Q$3),X$8,0)*INDIRECT($P$2),VLOOKUP($P128, INDIRECT($Q$3),X$8,0)),IF($E128="E",0,3))</f>
        <v>111645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32"/>
        <v>59456C</v>
      </c>
      <c r="AC128" s="130" t="str">
        <f t="shared" si="33"/>
        <v>Manager Election Administration</v>
      </c>
      <c r="AD128" s="284" t="str">
        <f t="shared" si="34"/>
        <v>127</v>
      </c>
      <c r="AE128" s="282">
        <f t="shared" ca="1" si="46"/>
        <v>45.875</v>
      </c>
      <c r="AF128" s="282">
        <f t="shared" ca="1" si="46"/>
        <v>47.713000000000001</v>
      </c>
      <c r="AG128" s="282">
        <f t="shared" ca="1" si="46"/>
        <v>49.622</v>
      </c>
      <c r="AH128" s="282">
        <f t="shared" ca="1" si="46"/>
        <v>51.608999999999995</v>
      </c>
      <c r="AI128" s="282">
        <f t="shared" ca="1" si="46"/>
        <v>53.675999999999995</v>
      </c>
      <c r="AJ128" s="282"/>
      <c r="AK128" s="282"/>
      <c r="AP128" s="427"/>
      <c r="AQ128" s="427"/>
      <c r="AR128" s="427"/>
      <c r="AS128" s="427"/>
      <c r="AT128" s="427"/>
      <c r="AU128" s="427"/>
      <c r="AV128" s="427"/>
      <c r="AW128" s="427" t="str">
        <f>IFERROR(AA128/'2025'!N127,"")</f>
        <v/>
      </c>
    </row>
    <row r="129" spans="1:49" x14ac:dyDescent="0.3">
      <c r="A129" s="424" t="s">
        <v>123</v>
      </c>
      <c r="B129" s="75">
        <v>12</v>
      </c>
      <c r="C129" s="70" t="s">
        <v>574</v>
      </c>
      <c r="D129" s="75">
        <v>543</v>
      </c>
      <c r="E129" s="75" t="s">
        <v>17</v>
      </c>
      <c r="F129" s="73" t="s">
        <v>378</v>
      </c>
      <c r="G129" s="74">
        <f t="shared" ca="1" si="48"/>
        <v>119252</v>
      </c>
      <c r="H129" s="74">
        <f t="shared" ca="1" si="48"/>
        <v>124026</v>
      </c>
      <c r="I129" s="74">
        <f t="shared" ca="1" si="48"/>
        <v>128991</v>
      </c>
      <c r="J129" s="74">
        <f t="shared" ca="1" si="48"/>
        <v>134156</v>
      </c>
      <c r="K129" s="74">
        <f t="shared" ca="1" si="48"/>
        <v>139530</v>
      </c>
      <c r="L129" s="74">
        <f t="shared" ca="1" si="48"/>
        <v>0</v>
      </c>
      <c r="M129" s="74">
        <f t="shared" ca="1" si="48"/>
        <v>0</v>
      </c>
      <c r="N129" s="72"/>
      <c r="P129" s="187" t="str">
        <f t="shared" si="24"/>
        <v>06708C</v>
      </c>
      <c r="Q129" s="191" t="s">
        <v>600</v>
      </c>
      <c r="R129" s="188" t="str">
        <f t="shared" si="28"/>
        <v>Manager Equity and Inclusion</v>
      </c>
      <c r="S129" s="189" t="str">
        <f t="shared" si="25"/>
        <v>044</v>
      </c>
      <c r="T129" s="186" cm="1">
        <f t="array" aca="1" ref="T129" ca="1">ROUND(IF($Q129="Y",VLOOKUP($P129, INDIRECT($Q$3),T$8,0)*INDIRECT($P$2),VLOOKUP($P129, INDIRECT($Q$3),T$8,0)),IF($E129="E",0,3))</f>
        <v>119252</v>
      </c>
      <c r="U129" s="186" cm="1">
        <f t="array" aca="1" ref="U129" ca="1">ROUND(IF($Q129="Y",VLOOKUP($P129, INDIRECT($Q$3),U$8,0)*INDIRECT($P$2),VLOOKUP($P129, INDIRECT($Q$3),U$8,0)),IF($E129="E",0,3))</f>
        <v>124026</v>
      </c>
      <c r="V129" s="186" cm="1">
        <f t="array" aca="1" ref="V129" ca="1">ROUND(IF($Q129="Y",VLOOKUP($P129, INDIRECT($Q$3),V$8,0)*INDIRECT($P$2),VLOOKUP($P129, INDIRECT($Q$3),V$8,0)),IF($E129="E",0,3))</f>
        <v>128991</v>
      </c>
      <c r="W129" s="186" cm="1">
        <f t="array" aca="1" ref="W129" ca="1">ROUND(IF($Q129="Y",VLOOKUP($P129, INDIRECT($Q$3),W$8,0)*INDIRECT($P$2),VLOOKUP($P129, INDIRECT($Q$3),W$8,0)),IF($E129="E",0,3))</f>
        <v>134156</v>
      </c>
      <c r="X129" s="186" cm="1">
        <f t="array" aca="1" ref="X129" ca="1">ROUND(IF($Q129="Y",VLOOKUP($P129, INDIRECT($Q$3),X$8,0)*INDIRECT($P$2),VLOOKUP($P129, INDIRECT($Q$3),X$8,0)),IF($E129="E",0,3))</f>
        <v>139530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32"/>
        <v>06708C</v>
      </c>
      <c r="AC129" s="130" t="str">
        <f t="shared" si="33"/>
        <v>Manager Equity and Inclusion</v>
      </c>
      <c r="AD129" s="284" t="str">
        <f t="shared" si="34"/>
        <v>044</v>
      </c>
      <c r="AE129" s="282">
        <f t="shared" ca="1" si="46"/>
        <v>57.332999999999998</v>
      </c>
      <c r="AF129" s="282">
        <f t="shared" ca="1" si="46"/>
        <v>59.628</v>
      </c>
      <c r="AG129" s="282">
        <f t="shared" ca="1" si="46"/>
        <v>62.015000000000001</v>
      </c>
      <c r="AH129" s="282">
        <f t="shared" ca="1" si="46"/>
        <v>64.499000000000009</v>
      </c>
      <c r="AI129" s="282">
        <f t="shared" ca="1" si="46"/>
        <v>67.082000000000008</v>
      </c>
      <c r="AJ129" s="282" t="str">
        <f t="shared" ca="1" si="46"/>
        <v/>
      </c>
      <c r="AK129" s="282" t="str">
        <f t="shared" ca="1" si="46"/>
        <v/>
      </c>
      <c r="AP129" s="427"/>
      <c r="AQ129" s="427"/>
      <c r="AR129" s="427"/>
      <c r="AS129" s="427"/>
      <c r="AT129" s="427"/>
      <c r="AU129" s="427"/>
      <c r="AV129" s="427"/>
      <c r="AW129" s="427" t="str">
        <f>IFERROR(AA129/'2025'!N128,"")</f>
        <v/>
      </c>
    </row>
    <row r="130" spans="1:49" x14ac:dyDescent="0.3">
      <c r="A130" s="424" t="s">
        <v>127</v>
      </c>
      <c r="B130" s="75">
        <v>11</v>
      </c>
      <c r="C130" s="70" t="s">
        <v>126</v>
      </c>
      <c r="D130" s="75">
        <v>528</v>
      </c>
      <c r="E130" s="75" t="s">
        <v>17</v>
      </c>
      <c r="F130" s="73" t="s">
        <v>379</v>
      </c>
      <c r="G130" s="74">
        <f t="shared" ca="1" si="48"/>
        <v>100200</v>
      </c>
      <c r="H130" s="74">
        <f t="shared" ca="1" si="48"/>
        <v>105344</v>
      </c>
      <c r="I130" s="74">
        <f t="shared" ca="1" si="48"/>
        <v>110702</v>
      </c>
      <c r="J130" s="74">
        <f t="shared" ca="1" si="48"/>
        <v>118108</v>
      </c>
      <c r="K130" s="74">
        <f t="shared" ca="1" si="48"/>
        <v>121414</v>
      </c>
      <c r="L130" s="74">
        <f t="shared" ca="1" si="48"/>
        <v>124815</v>
      </c>
      <c r="M130" s="74">
        <f t="shared" ca="1" si="48"/>
        <v>128374</v>
      </c>
      <c r="N130" s="72"/>
      <c r="P130" s="187" t="str">
        <f t="shared" si="24"/>
        <v>06710C</v>
      </c>
      <c r="Q130" s="191" t="s">
        <v>600</v>
      </c>
      <c r="R130" s="188" t="str">
        <f t="shared" si="28"/>
        <v>Manager Finance</v>
      </c>
      <c r="S130" s="189" t="str">
        <f t="shared" si="25"/>
        <v>39</v>
      </c>
      <c r="T130" s="186" cm="1">
        <f t="array" aca="1" ref="T130" ca="1">ROUND(IF($Q130="Y",VLOOKUP($P130, INDIRECT($Q$3),T$8,0)*INDIRECT($P$2),VLOOKUP($P130, INDIRECT($Q$3),T$8,0)),IF($E130="E",0,3))</f>
        <v>100200</v>
      </c>
      <c r="U130" s="186" cm="1">
        <f t="array" aca="1" ref="U130" ca="1">ROUND(IF($Q130="Y",VLOOKUP($P130, INDIRECT($Q$3),U$8,0)*INDIRECT($P$2),VLOOKUP($P130, INDIRECT($Q$3),U$8,0)),IF($E130="E",0,3))</f>
        <v>105344</v>
      </c>
      <c r="V130" s="186" cm="1">
        <f t="array" aca="1" ref="V130" ca="1">ROUND(IF($Q130="Y",VLOOKUP($P130, INDIRECT($Q$3),V$8,0)*INDIRECT($P$2),VLOOKUP($P130, INDIRECT($Q$3),V$8,0)),IF($E130="E",0,3))</f>
        <v>110702</v>
      </c>
      <c r="W130" s="186" cm="1">
        <f t="array" aca="1" ref="W130" ca="1">ROUND(IF($Q130="Y",VLOOKUP($P130, INDIRECT($Q$3),W$8,0)*INDIRECT($P$2),VLOOKUP($P130, INDIRECT($Q$3),W$8,0)),IF($E130="E",0,3))</f>
        <v>118108</v>
      </c>
      <c r="X130" s="186" cm="1">
        <f t="array" aca="1" ref="X130" ca="1">ROUND(IF($Q130="Y",VLOOKUP($P130, INDIRECT($Q$3),X$8,0)*INDIRECT($P$2),VLOOKUP($P130, INDIRECT($Q$3),X$8,0)),IF($E130="E",0,3))</f>
        <v>121414</v>
      </c>
      <c r="Y130" s="186" cm="1">
        <f t="array" aca="1" ref="Y130" ca="1">ROUND(IF($Q130="Y",VLOOKUP($P130, INDIRECT($Q$3),Y$8,0)*INDIRECT($P$2),VLOOKUP($P130, INDIRECT($Q$3),Y$8,0)),IF($E130="E",0,3))</f>
        <v>124815</v>
      </c>
      <c r="Z130" s="186" cm="1">
        <f t="array" aca="1" ref="Z130" ca="1">ROUND(IF($Q130="Y",VLOOKUP($P130, INDIRECT($Q$3),Z$8,0)*INDIRECT($P$2),VLOOKUP($P130, INDIRECT($Q$3),Z$8,0)),IF($E130="E",0,3))</f>
        <v>128374</v>
      </c>
      <c r="AA130" s="186"/>
      <c r="AB130" s="282" t="str">
        <f t="shared" si="32"/>
        <v>06710C</v>
      </c>
      <c r="AC130" s="130" t="str">
        <f t="shared" si="33"/>
        <v>Manager Finance</v>
      </c>
      <c r="AD130" s="284" t="str">
        <f t="shared" si="34"/>
        <v>39</v>
      </c>
      <c r="AE130" s="282">
        <f t="shared" ca="1" si="46"/>
        <v>48.173999999999999</v>
      </c>
      <c r="AF130" s="282">
        <f t="shared" ca="1" si="46"/>
        <v>50.646999999999998</v>
      </c>
      <c r="AG130" s="282">
        <f t="shared" ca="1" si="46"/>
        <v>53.222999999999999</v>
      </c>
      <c r="AH130" s="282">
        <f t="shared" ca="1" si="46"/>
        <v>56.782999999999994</v>
      </c>
      <c r="AI130" s="282">
        <f t="shared" ca="1" si="46"/>
        <v>58.372999999999998</v>
      </c>
      <c r="AJ130" s="282">
        <f t="shared" ca="1" si="46"/>
        <v>60.007999999999996</v>
      </c>
      <c r="AK130" s="282">
        <f t="shared" ca="1" si="46"/>
        <v>61.719000000000001</v>
      </c>
      <c r="AP130" s="427"/>
      <c r="AQ130" s="427"/>
      <c r="AR130" s="427"/>
      <c r="AS130" s="427"/>
      <c r="AT130" s="427"/>
      <c r="AU130" s="427"/>
      <c r="AV130" s="427"/>
      <c r="AW130" s="427" t="str">
        <f>IFERROR(AA130/'2025'!N129,"")</f>
        <v/>
      </c>
    </row>
    <row r="131" spans="1:49" x14ac:dyDescent="0.3">
      <c r="A131" s="424" t="s">
        <v>125</v>
      </c>
      <c r="B131" s="75">
        <v>11</v>
      </c>
      <c r="C131" s="70" t="s">
        <v>124</v>
      </c>
      <c r="D131" s="75">
        <v>518</v>
      </c>
      <c r="E131" s="75" t="s">
        <v>17</v>
      </c>
      <c r="F131" s="73" t="s">
        <v>380</v>
      </c>
      <c r="G131" s="74">
        <f t="shared" ca="1" si="48"/>
        <v>109717</v>
      </c>
      <c r="H131" s="74">
        <f t="shared" ca="1" si="48"/>
        <v>114103</v>
      </c>
      <c r="I131" s="74">
        <f t="shared" ca="1" si="48"/>
        <v>118669</v>
      </c>
      <c r="J131" s="74">
        <f t="shared" ca="1" si="48"/>
        <v>123415</v>
      </c>
      <c r="K131" s="74">
        <f t="shared" ca="1" si="48"/>
        <v>128352</v>
      </c>
      <c r="L131" s="74">
        <f t="shared" ca="1" si="48"/>
        <v>0</v>
      </c>
      <c r="M131" s="74">
        <f t="shared" ca="1" si="48"/>
        <v>0</v>
      </c>
      <c r="N131" s="72"/>
      <c r="P131" s="187" t="str">
        <f t="shared" si="24"/>
        <v>06716C</v>
      </c>
      <c r="Q131" s="191" t="s">
        <v>600</v>
      </c>
      <c r="R131" s="188" t="str">
        <f t="shared" si="28"/>
        <v>Manager Finance Systems Services</v>
      </c>
      <c r="S131" s="189" t="str">
        <f t="shared" si="25"/>
        <v>104</v>
      </c>
      <c r="T131" s="186" cm="1">
        <f t="array" aca="1" ref="T131" ca="1">ROUND(IF($Q131="Y",VLOOKUP($P131, INDIRECT($Q$3),T$8,0)*INDIRECT($P$2),VLOOKUP($P131, INDIRECT($Q$3),T$8,0)),IF($E131="E",0,3))</f>
        <v>109717</v>
      </c>
      <c r="U131" s="186" cm="1">
        <f t="array" aca="1" ref="U131" ca="1">ROUND(IF($Q131="Y",VLOOKUP($P131, INDIRECT($Q$3),U$8,0)*INDIRECT($P$2),VLOOKUP($P131, INDIRECT($Q$3),U$8,0)),IF($E131="E",0,3))</f>
        <v>114103</v>
      </c>
      <c r="V131" s="186" cm="1">
        <f t="array" aca="1" ref="V131" ca="1">ROUND(IF($Q131="Y",VLOOKUP($P131, INDIRECT($Q$3),V$8,0)*INDIRECT($P$2),VLOOKUP($P131, INDIRECT($Q$3),V$8,0)),IF($E131="E",0,3))</f>
        <v>118669</v>
      </c>
      <c r="W131" s="186" cm="1">
        <f t="array" aca="1" ref="W131" ca="1">ROUND(IF($Q131="Y",VLOOKUP($P131, INDIRECT($Q$3),W$8,0)*INDIRECT($P$2),VLOOKUP($P131, INDIRECT($Q$3),W$8,0)),IF($E131="E",0,3))</f>
        <v>123415</v>
      </c>
      <c r="X131" s="186" cm="1">
        <f t="array" aca="1" ref="X131" ca="1">ROUND(IF($Q131="Y",VLOOKUP($P131, INDIRECT($Q$3),X$8,0)*INDIRECT($P$2),VLOOKUP($P131, INDIRECT($Q$3),X$8,0)),IF($E131="E",0,3))</f>
        <v>128352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32"/>
        <v>06716C</v>
      </c>
      <c r="AC131" s="130" t="str">
        <f t="shared" si="33"/>
        <v>Manager Finance Systems Services</v>
      </c>
      <c r="AD131" s="284" t="str">
        <f t="shared" si="34"/>
        <v>104</v>
      </c>
      <c r="AE131" s="282">
        <f t="shared" ca="1" si="46"/>
        <v>52.748999999999995</v>
      </c>
      <c r="AF131" s="282">
        <f t="shared" ca="1" si="46"/>
        <v>54.857999999999997</v>
      </c>
      <c r="AG131" s="282">
        <f t="shared" ca="1" si="46"/>
        <v>57.052999999999997</v>
      </c>
      <c r="AH131" s="282">
        <f t="shared" ca="1" si="46"/>
        <v>59.335000000000001</v>
      </c>
      <c r="AI131" s="282">
        <f t="shared" ca="1" si="46"/>
        <v>61.707999999999998</v>
      </c>
      <c r="AJ131" s="282" t="str">
        <f t="shared" ca="1" si="46"/>
        <v/>
      </c>
      <c r="AK131" s="282" t="str">
        <f t="shared" ca="1" si="46"/>
        <v/>
      </c>
      <c r="AP131" s="427"/>
      <c r="AQ131" s="427"/>
      <c r="AR131" s="427"/>
      <c r="AS131" s="427"/>
      <c r="AT131" s="427"/>
      <c r="AU131" s="427"/>
      <c r="AV131" s="427"/>
      <c r="AW131" s="427" t="str">
        <f>IFERROR(AA131/'2025'!N130,"")</f>
        <v/>
      </c>
    </row>
    <row r="132" spans="1:49" x14ac:dyDescent="0.3">
      <c r="A132" s="424" t="s">
        <v>163</v>
      </c>
      <c r="B132" s="75">
        <v>10</v>
      </c>
      <c r="C132" s="70" t="s">
        <v>162</v>
      </c>
      <c r="D132" s="75">
        <v>483</v>
      </c>
      <c r="E132" s="75" t="s">
        <v>17</v>
      </c>
      <c r="F132" s="73" t="s">
        <v>381</v>
      </c>
      <c r="G132" s="74">
        <f t="shared" ca="1" si="48"/>
        <v>103863</v>
      </c>
      <c r="H132" s="74">
        <f t="shared" ca="1" si="48"/>
        <v>108018</v>
      </c>
      <c r="I132" s="74">
        <f t="shared" ca="1" si="48"/>
        <v>112337</v>
      </c>
      <c r="J132" s="74">
        <f t="shared" ca="1" si="48"/>
        <v>116829</v>
      </c>
      <c r="K132" s="74">
        <f t="shared" ca="1" si="48"/>
        <v>121505</v>
      </c>
      <c r="L132" s="74">
        <f t="shared" ca="1" si="48"/>
        <v>0</v>
      </c>
      <c r="M132" s="74">
        <f t="shared" ca="1" si="48"/>
        <v>0</v>
      </c>
      <c r="N132" s="72"/>
      <c r="P132" s="187" t="str">
        <f t="shared" si="24"/>
        <v>52904C</v>
      </c>
      <c r="Q132" s="191" t="s">
        <v>600</v>
      </c>
      <c r="R132" s="188" t="str">
        <f t="shared" si="28"/>
        <v>Manager Financial Operations and Business Analysis</v>
      </c>
      <c r="S132" s="189" t="str">
        <f t="shared" si="25"/>
        <v>10</v>
      </c>
      <c r="T132" s="186" cm="1">
        <f t="array" aca="1" ref="T132" ca="1">ROUND(IF($Q132="Y",VLOOKUP($P132, INDIRECT($Q$3),T$8,0)*INDIRECT($P$2),VLOOKUP($P132, INDIRECT($Q$3),T$8,0)),IF($E132="E",0,3))</f>
        <v>103863</v>
      </c>
      <c r="U132" s="186" cm="1">
        <f t="array" aca="1" ref="U132" ca="1">ROUND(IF($Q132="Y",VLOOKUP($P132, INDIRECT($Q$3),U$8,0)*INDIRECT($P$2),VLOOKUP($P132, INDIRECT($Q$3),U$8,0)),IF($E132="E",0,3))</f>
        <v>108018</v>
      </c>
      <c r="V132" s="186" cm="1">
        <f t="array" aca="1" ref="V132" ca="1">ROUND(IF($Q132="Y",VLOOKUP($P132, INDIRECT($Q$3),V$8,0)*INDIRECT($P$2),VLOOKUP($P132, INDIRECT($Q$3),V$8,0)),IF($E132="E",0,3))</f>
        <v>112337</v>
      </c>
      <c r="W132" s="186" cm="1">
        <f t="array" aca="1" ref="W132" ca="1">ROUND(IF($Q132="Y",VLOOKUP($P132, INDIRECT($Q$3),W$8,0)*INDIRECT($P$2),VLOOKUP($P132, INDIRECT($Q$3),W$8,0)),IF($E132="E",0,3))</f>
        <v>116829</v>
      </c>
      <c r="X132" s="186" cm="1">
        <f t="array" aca="1" ref="X132" ca="1">ROUND(IF($Q132="Y",VLOOKUP($P132, INDIRECT($Q$3),X$8,0)*INDIRECT($P$2),VLOOKUP($P132, INDIRECT($Q$3),X$8,0)),IF($E132="E",0,3))</f>
        <v>121505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2"/>
        <v>52904C</v>
      </c>
      <c r="AC132" s="130" t="str">
        <f t="shared" si="33"/>
        <v>Manager Financial Operations and Business Analysis</v>
      </c>
      <c r="AD132" s="284" t="str">
        <f t="shared" si="34"/>
        <v>10</v>
      </c>
      <c r="AE132" s="282">
        <f t="shared" ca="1" si="46"/>
        <v>49.934999999999995</v>
      </c>
      <c r="AF132" s="282">
        <f t="shared" ca="1" si="46"/>
        <v>51.931999999999995</v>
      </c>
      <c r="AG132" s="282">
        <f t="shared" ca="1" si="46"/>
        <v>54.009</v>
      </c>
      <c r="AH132" s="282">
        <f t="shared" ca="1" si="46"/>
        <v>56.167999999999999</v>
      </c>
      <c r="AI132" s="282">
        <f t="shared" ca="1" si="46"/>
        <v>58.415999999999997</v>
      </c>
      <c r="AJ132" s="282" t="str">
        <f t="shared" ca="1" si="46"/>
        <v/>
      </c>
      <c r="AK132" s="282" t="str">
        <f t="shared" ca="1" si="46"/>
        <v/>
      </c>
      <c r="AP132" s="427"/>
      <c r="AQ132" s="427"/>
      <c r="AR132" s="427"/>
      <c r="AS132" s="427"/>
      <c r="AT132" s="427"/>
      <c r="AU132" s="427"/>
      <c r="AV132" s="427"/>
      <c r="AW132" s="427" t="str">
        <f>IFERROR(AA132/'2025'!N131,"")</f>
        <v/>
      </c>
    </row>
    <row r="133" spans="1:49" x14ac:dyDescent="0.3">
      <c r="A133" s="424" t="s">
        <v>128</v>
      </c>
      <c r="B133" s="75">
        <v>12</v>
      </c>
      <c r="C133" s="70" t="s">
        <v>124</v>
      </c>
      <c r="D133" s="75">
        <v>563</v>
      </c>
      <c r="E133" s="75" t="s">
        <v>17</v>
      </c>
      <c r="F133" s="73" t="s">
        <v>129</v>
      </c>
      <c r="G133" s="74">
        <f t="shared" ca="1" si="48"/>
        <v>109717</v>
      </c>
      <c r="H133" s="74">
        <f t="shared" ca="1" si="48"/>
        <v>114103</v>
      </c>
      <c r="I133" s="74">
        <f t="shared" ca="1" si="48"/>
        <v>118669</v>
      </c>
      <c r="J133" s="74">
        <f t="shared" ca="1" si="48"/>
        <v>123415</v>
      </c>
      <c r="K133" s="74">
        <f t="shared" ca="1" si="48"/>
        <v>128352</v>
      </c>
      <c r="L133" s="74">
        <f t="shared" ca="1" si="48"/>
        <v>0</v>
      </c>
      <c r="M133" s="74">
        <f t="shared" ca="1" si="48"/>
        <v>0</v>
      </c>
      <c r="N133" s="72"/>
      <c r="P133" s="187" t="str">
        <f t="shared" si="24"/>
        <v>59222C</v>
      </c>
      <c r="Q133" s="191" t="s">
        <v>600</v>
      </c>
      <c r="R133" s="188" t="str">
        <f t="shared" si="28"/>
        <v>Manager Financial Services</v>
      </c>
      <c r="S133" s="189" t="str">
        <f t="shared" si="25"/>
        <v>104</v>
      </c>
      <c r="T133" s="186" cm="1">
        <f t="array" aca="1" ref="T133" ca="1">ROUND(IF($Q133="Y",VLOOKUP($P133, INDIRECT($Q$3),T$8,0)*INDIRECT($P$2),VLOOKUP($P133, INDIRECT($Q$3),T$8,0)),IF($E133="E",0,3))</f>
        <v>109717</v>
      </c>
      <c r="U133" s="186" cm="1">
        <f t="array" aca="1" ref="U133" ca="1">ROUND(IF($Q133="Y",VLOOKUP($P133, INDIRECT($Q$3),U$8,0)*INDIRECT($P$2),VLOOKUP($P133, INDIRECT($Q$3),U$8,0)),IF($E133="E",0,3))</f>
        <v>114103</v>
      </c>
      <c r="V133" s="186" cm="1">
        <f t="array" aca="1" ref="V133" ca="1">ROUND(IF($Q133="Y",VLOOKUP($P133, INDIRECT($Q$3),V$8,0)*INDIRECT($P$2),VLOOKUP($P133, INDIRECT($Q$3),V$8,0)),IF($E133="E",0,3))</f>
        <v>118669</v>
      </c>
      <c r="W133" s="186" cm="1">
        <f t="array" aca="1" ref="W133" ca="1">ROUND(IF($Q133="Y",VLOOKUP($P133, INDIRECT($Q$3),W$8,0)*INDIRECT($P$2),VLOOKUP($P133, INDIRECT($Q$3),W$8,0)),IF($E133="E",0,3))</f>
        <v>123415</v>
      </c>
      <c r="X133" s="186" cm="1">
        <f t="array" aca="1" ref="X133" ca="1">ROUND(IF($Q133="Y",VLOOKUP($P133, INDIRECT($Q$3),X$8,0)*INDIRECT($P$2),VLOOKUP($P133, INDIRECT($Q$3),X$8,0)),IF($E133="E",0,3))</f>
        <v>128352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2"/>
        <v>59222C</v>
      </c>
      <c r="AC133" s="130" t="str">
        <f t="shared" si="33"/>
        <v>Manager Financial Services</v>
      </c>
      <c r="AD133" s="284" t="str">
        <f t="shared" si="34"/>
        <v>104</v>
      </c>
      <c r="AE133" s="282">
        <f t="shared" ca="1" si="46"/>
        <v>52.748999999999995</v>
      </c>
      <c r="AF133" s="282">
        <f t="shared" ca="1" si="46"/>
        <v>54.857999999999997</v>
      </c>
      <c r="AG133" s="282">
        <f t="shared" ca="1" si="46"/>
        <v>57.052999999999997</v>
      </c>
      <c r="AH133" s="282">
        <f t="shared" ca="1" si="46"/>
        <v>59.335000000000001</v>
      </c>
      <c r="AI133" s="282">
        <f t="shared" ca="1" si="46"/>
        <v>61.707999999999998</v>
      </c>
      <c r="AJ133" s="282" t="str">
        <f t="shared" ca="1" si="46"/>
        <v/>
      </c>
      <c r="AK133" s="282" t="str">
        <f t="shared" ca="1" si="46"/>
        <v/>
      </c>
      <c r="AP133" s="427"/>
      <c r="AQ133" s="427"/>
      <c r="AR133" s="427"/>
      <c r="AS133" s="427"/>
      <c r="AT133" s="427"/>
      <c r="AU133" s="427"/>
      <c r="AV133" s="427"/>
      <c r="AW133" s="427" t="str">
        <f>IFERROR(AA133/'2025'!N132,"")</f>
        <v/>
      </c>
    </row>
    <row r="134" spans="1:49" x14ac:dyDescent="0.3">
      <c r="A134" s="424" t="s">
        <v>1114</v>
      </c>
      <c r="B134" s="75">
        <v>11</v>
      </c>
      <c r="C134" s="70" t="s">
        <v>124</v>
      </c>
      <c r="D134" s="75">
        <v>513</v>
      </c>
      <c r="E134" s="75" t="s">
        <v>17</v>
      </c>
      <c r="F134" s="73" t="s">
        <v>1115</v>
      </c>
      <c r="G134" s="74">
        <f t="shared" ca="1" si="48"/>
        <v>109717</v>
      </c>
      <c r="H134" s="74">
        <f t="shared" ca="1" si="48"/>
        <v>114103</v>
      </c>
      <c r="I134" s="74">
        <f t="shared" ca="1" si="48"/>
        <v>118669</v>
      </c>
      <c r="J134" s="74">
        <f t="shared" ca="1" si="48"/>
        <v>123415</v>
      </c>
      <c r="K134" s="74">
        <f t="shared" ca="1" si="48"/>
        <v>128352</v>
      </c>
      <c r="L134" s="74">
        <f t="shared" ca="1" si="48"/>
        <v>0</v>
      </c>
      <c r="M134" s="74">
        <f t="shared" ca="1" si="48"/>
        <v>0</v>
      </c>
      <c r="N134" s="72"/>
      <c r="P134" s="187" t="str">
        <f t="shared" si="24"/>
        <v>04470C</v>
      </c>
      <c r="Q134" s="191" t="s">
        <v>600</v>
      </c>
      <c r="R134" s="188" t="str">
        <f t="shared" si="28"/>
        <v>Manager Fleet</v>
      </c>
      <c r="S134" s="189" t="str">
        <f t="shared" si="25"/>
        <v>104</v>
      </c>
      <c r="T134" s="186" cm="1">
        <f t="array" aca="1" ref="T134" ca="1">ROUND(IF($Q134="Y",VLOOKUP($P134, INDIRECT($Q$3),T$8,0)*INDIRECT($P$2),VLOOKUP($P134, INDIRECT($Q$3),T$8,0)),IF($E134="E",0,3))</f>
        <v>109717</v>
      </c>
      <c r="U134" s="186" cm="1">
        <f t="array" aca="1" ref="U134" ca="1">ROUND(IF($Q134="Y",VLOOKUP($P134, INDIRECT($Q$3),U$8,0)*INDIRECT($P$2),VLOOKUP($P134, INDIRECT($Q$3),U$8,0)),IF($E134="E",0,3))</f>
        <v>114103</v>
      </c>
      <c r="V134" s="186" cm="1">
        <f t="array" aca="1" ref="V134" ca="1">ROUND(IF($Q134="Y",VLOOKUP($P134, INDIRECT($Q$3),V$8,0)*INDIRECT($P$2),VLOOKUP($P134, INDIRECT($Q$3),V$8,0)),IF($E134="E",0,3))</f>
        <v>118669</v>
      </c>
      <c r="W134" s="186" cm="1">
        <f t="array" aca="1" ref="W134" ca="1">ROUND(IF($Q134="Y",VLOOKUP($P134, INDIRECT($Q$3),W$8,0)*INDIRECT($P$2),VLOOKUP($P134, INDIRECT($Q$3),W$8,0)),IF($E134="E",0,3))</f>
        <v>123415</v>
      </c>
      <c r="X134" s="186" cm="1">
        <f t="array" aca="1" ref="X134" ca="1">ROUND(IF($Q134="Y",VLOOKUP($P134, INDIRECT($Q$3),X$8,0)*INDIRECT($P$2),VLOOKUP($P134, INDIRECT($Q$3),X$8,0)),IF($E134="E",0,3))</f>
        <v>128352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32"/>
        <v>04470C</v>
      </c>
      <c r="AC134" s="130" t="str">
        <f t="shared" si="33"/>
        <v>Manager Fleet</v>
      </c>
      <c r="AD134" s="284" t="str">
        <f t="shared" si="34"/>
        <v>104</v>
      </c>
      <c r="AE134" s="282">
        <f t="shared" ca="1" si="46"/>
        <v>52.748999999999995</v>
      </c>
      <c r="AF134" s="282">
        <f t="shared" ca="1" si="46"/>
        <v>54.857999999999997</v>
      </c>
      <c r="AG134" s="282">
        <f t="shared" ca="1" si="46"/>
        <v>57.052999999999997</v>
      </c>
      <c r="AH134" s="282">
        <f t="shared" ca="1" si="46"/>
        <v>59.335000000000001</v>
      </c>
      <c r="AI134" s="282">
        <f t="shared" ca="1" si="46"/>
        <v>61.707999999999998</v>
      </c>
      <c r="AJ134" s="282" t="str">
        <f t="shared" ca="1" si="46"/>
        <v/>
      </c>
      <c r="AK134" s="282" t="str">
        <f t="shared" ca="1" si="46"/>
        <v/>
      </c>
      <c r="AP134" s="427"/>
      <c r="AQ134" s="427"/>
      <c r="AR134" s="427"/>
      <c r="AS134" s="427"/>
      <c r="AT134" s="427"/>
      <c r="AU134" s="427"/>
      <c r="AV134" s="427"/>
      <c r="AW134" s="427" t="str">
        <f>IFERROR(AA134/'2025'!N133,"")</f>
        <v/>
      </c>
    </row>
    <row r="135" spans="1:49" x14ac:dyDescent="0.3">
      <c r="A135" s="424" t="s">
        <v>1165</v>
      </c>
      <c r="B135" s="75">
        <v>11</v>
      </c>
      <c r="C135" s="70" t="s">
        <v>888</v>
      </c>
      <c r="D135" s="75">
        <v>530</v>
      </c>
      <c r="E135" s="75" t="s">
        <v>17</v>
      </c>
      <c r="F135" s="73" t="s">
        <v>1166</v>
      </c>
      <c r="G135" s="74">
        <v>106503</v>
      </c>
      <c r="H135" s="74">
        <v>110767</v>
      </c>
      <c r="I135" s="74">
        <v>115203</v>
      </c>
      <c r="J135" s="74">
        <v>119816</v>
      </c>
      <c r="K135" s="74">
        <v>124614</v>
      </c>
      <c r="L135" s="74"/>
      <c r="M135" s="74"/>
      <c r="N135" s="72"/>
      <c r="P135" s="187" t="str">
        <f t="shared" si="24"/>
        <v>53110C</v>
      </c>
      <c r="Q135" s="191" t="s">
        <v>600</v>
      </c>
      <c r="R135" s="188" t="str">
        <f t="shared" si="28"/>
        <v>Manager Government Media and Technology</v>
      </c>
      <c r="S135" s="189" t="str">
        <f t="shared" si="25"/>
        <v>116</v>
      </c>
      <c r="T135" s="186" cm="1">
        <f t="array" aca="1" ref="T135" ca="1">ROUND(IF($Q135="Y",VLOOKUP($P135, INDIRECT($Q$3),T$8,0)*INDIRECT($P$2),VLOOKUP($P135, INDIRECT($Q$3),T$8,0)),IF($E135="E",0,3))</f>
        <v>110763</v>
      </c>
      <c r="U135" s="186" cm="1">
        <f t="array" aca="1" ref="U135" ca="1">ROUND(IF($Q135="Y",VLOOKUP($P135, INDIRECT($Q$3),U$8,0)*INDIRECT($P$2),VLOOKUP($P135, INDIRECT($Q$3),U$8,0)),IF($E135="E",0,3))</f>
        <v>115198</v>
      </c>
      <c r="V135" s="186" cm="1">
        <f t="array" aca="1" ref="V135" ca="1">ROUND(IF($Q135="Y",VLOOKUP($P135, INDIRECT($Q$3),V$8,0)*INDIRECT($P$2),VLOOKUP($P135, INDIRECT($Q$3),V$8,0)),IF($E135="E",0,3))</f>
        <v>119811</v>
      </c>
      <c r="W135" s="186" cm="1">
        <f t="array" aca="1" ref="W135" ca="1">ROUND(IF($Q135="Y",VLOOKUP($P135, INDIRECT($Q$3),W$8,0)*INDIRECT($P$2),VLOOKUP($P135, INDIRECT($Q$3),W$8,0)),IF($E135="E",0,3))</f>
        <v>124609</v>
      </c>
      <c r="X135" s="186" cm="1">
        <f t="array" aca="1" ref="X135" ca="1">ROUND(IF($Q135="Y",VLOOKUP($P135, INDIRECT($Q$3),X$8,0)*INDIRECT($P$2),VLOOKUP($P135, INDIRECT($Q$3),X$8,0)),IF($E135="E",0,3))</f>
        <v>129599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32"/>
        <v>53110C</v>
      </c>
      <c r="AC135" s="130" t="str">
        <f t="shared" si="33"/>
        <v>Manager Government Media and Technology</v>
      </c>
      <c r="AD135" s="284" t="str">
        <f t="shared" si="34"/>
        <v>116</v>
      </c>
      <c r="AE135" s="282">
        <f t="shared" ca="1" si="46"/>
        <v>53.251999999999995</v>
      </c>
      <c r="AF135" s="282">
        <f t="shared" ca="1" si="46"/>
        <v>55.384</v>
      </c>
      <c r="AG135" s="282">
        <f t="shared" ca="1" si="46"/>
        <v>57.601999999999997</v>
      </c>
      <c r="AH135" s="282">
        <f t="shared" ca="1" si="46"/>
        <v>59.908999999999999</v>
      </c>
      <c r="AI135" s="282">
        <f t="shared" ca="1" si="46"/>
        <v>62.308</v>
      </c>
      <c r="AJ135" s="282" t="str">
        <f t="shared" ca="1" si="46"/>
        <v/>
      </c>
      <c r="AK135" s="282" t="str">
        <f t="shared" ca="1" si="46"/>
        <v/>
      </c>
      <c r="AP135" s="427"/>
      <c r="AQ135" s="427"/>
      <c r="AR135" s="427"/>
      <c r="AS135" s="427"/>
      <c r="AT135" s="427"/>
      <c r="AU135" s="427"/>
      <c r="AV135" s="427"/>
      <c r="AW135" s="427" t="str">
        <f>IFERROR(AA135/'2025'!N134,"")</f>
        <v/>
      </c>
    </row>
    <row r="136" spans="1:49" x14ac:dyDescent="0.3">
      <c r="A136" s="424" t="s">
        <v>165</v>
      </c>
      <c r="B136" s="75">
        <v>11</v>
      </c>
      <c r="C136" s="70" t="s">
        <v>164</v>
      </c>
      <c r="D136" s="75">
        <v>505</v>
      </c>
      <c r="E136" s="75" t="s">
        <v>17</v>
      </c>
      <c r="F136" s="73" t="s">
        <v>382</v>
      </c>
      <c r="G136" s="74">
        <f t="shared" ca="1" si="48"/>
        <v>109717</v>
      </c>
      <c r="H136" s="74">
        <f t="shared" ca="1" si="48"/>
        <v>114102</v>
      </c>
      <c r="I136" s="74">
        <f t="shared" ca="1" si="48"/>
        <v>118669</v>
      </c>
      <c r="J136" s="74">
        <f t="shared" ca="1" si="48"/>
        <v>123415</v>
      </c>
      <c r="K136" s="74">
        <f t="shared" ca="1" si="48"/>
        <v>128352</v>
      </c>
      <c r="L136" s="74">
        <f t="shared" ca="1" si="48"/>
        <v>0</v>
      </c>
      <c r="M136" s="74">
        <f t="shared" ca="1" si="48"/>
        <v>0</v>
      </c>
      <c r="N136" s="72"/>
      <c r="P136" s="187" t="str">
        <f t="shared" ref="P136:P165" si="49">A136</f>
        <v>02657C</v>
      </c>
      <c r="Q136" s="191" t="s">
        <v>600</v>
      </c>
      <c r="R136" s="188" t="str">
        <f t="shared" si="28"/>
        <v>Manager Grants &amp; Community Engagement</v>
      </c>
      <c r="S136" s="189" t="str">
        <f t="shared" si="25"/>
        <v>103</v>
      </c>
      <c r="T136" s="186" cm="1">
        <f t="array" aca="1" ref="T136" ca="1">ROUND(IF($Q136="Y",VLOOKUP($P136, INDIRECT($Q$3),T$8,0)*INDIRECT($P$2),VLOOKUP($P136, INDIRECT($Q$3),T$8,0)),IF($E136="E",0,3))</f>
        <v>109717</v>
      </c>
      <c r="U136" s="186" cm="1">
        <f t="array" aca="1" ref="U136" ca="1">ROUND(IF($Q136="Y",VLOOKUP($P136, INDIRECT($Q$3),U$8,0)*INDIRECT($P$2),VLOOKUP($P136, INDIRECT($Q$3),U$8,0)),IF($E136="E",0,3))</f>
        <v>114102</v>
      </c>
      <c r="V136" s="186" cm="1">
        <f t="array" aca="1" ref="V136" ca="1">ROUND(IF($Q136="Y",VLOOKUP($P136, INDIRECT($Q$3),V$8,0)*INDIRECT($P$2),VLOOKUP($P136, INDIRECT($Q$3),V$8,0)),IF($E136="E",0,3))</f>
        <v>118669</v>
      </c>
      <c r="W136" s="186" cm="1">
        <f t="array" aca="1" ref="W136" ca="1">ROUND(IF($Q136="Y",VLOOKUP($P136, INDIRECT($Q$3),W$8,0)*INDIRECT($P$2),VLOOKUP($P136, INDIRECT($Q$3),W$8,0)),IF($E136="E",0,3))</f>
        <v>123415</v>
      </c>
      <c r="X136" s="186" cm="1">
        <f t="array" aca="1" ref="X136" ca="1">ROUND(IF($Q136="Y",VLOOKUP($P136, INDIRECT($Q$3),X$8,0)*INDIRECT($P$2),VLOOKUP($P136, INDIRECT($Q$3),X$8,0)),IF($E136="E",0,3))</f>
        <v>128352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2"/>
        <v>02657C</v>
      </c>
      <c r="AC136" s="130" t="str">
        <f t="shared" si="33"/>
        <v>Manager Grants &amp; Community Engagement</v>
      </c>
      <c r="AD136" s="284" t="str">
        <f t="shared" si="34"/>
        <v>103</v>
      </c>
      <c r="AE136" s="282">
        <f t="shared" ca="1" si="46"/>
        <v>52.748999999999995</v>
      </c>
      <c r="AF136" s="282">
        <f t="shared" ca="1" si="46"/>
        <v>54.856999999999999</v>
      </c>
      <c r="AG136" s="282">
        <f t="shared" ca="1" si="46"/>
        <v>57.052999999999997</v>
      </c>
      <c r="AH136" s="282">
        <f t="shared" ca="1" si="46"/>
        <v>59.335000000000001</v>
      </c>
      <c r="AI136" s="282">
        <f t="shared" ca="1" si="46"/>
        <v>61.707999999999998</v>
      </c>
      <c r="AJ136" s="282" t="str">
        <f t="shared" ca="1" si="46"/>
        <v/>
      </c>
      <c r="AK136" s="282" t="str">
        <f t="shared" ca="1" si="46"/>
        <v/>
      </c>
      <c r="AP136" s="427"/>
      <c r="AQ136" s="427"/>
      <c r="AR136" s="427"/>
      <c r="AS136" s="427"/>
      <c r="AT136" s="427"/>
      <c r="AU136" s="427"/>
      <c r="AV136" s="427"/>
      <c r="AW136" s="427" t="str">
        <f>IFERROR(AA136/'2025'!N135,"")</f>
        <v/>
      </c>
    </row>
    <row r="137" spans="1:49" x14ac:dyDescent="0.3">
      <c r="A137" s="424" t="s">
        <v>130</v>
      </c>
      <c r="B137" s="75">
        <v>11</v>
      </c>
      <c r="C137" s="70" t="s">
        <v>124</v>
      </c>
      <c r="D137" s="75">
        <v>513</v>
      </c>
      <c r="E137" s="75" t="s">
        <v>17</v>
      </c>
      <c r="F137" s="73" t="s">
        <v>383</v>
      </c>
      <c r="G137" s="74">
        <f t="shared" ca="1" si="48"/>
        <v>109717</v>
      </c>
      <c r="H137" s="74">
        <f t="shared" ca="1" si="48"/>
        <v>114103</v>
      </c>
      <c r="I137" s="74">
        <f t="shared" ca="1" si="48"/>
        <v>118669</v>
      </c>
      <c r="J137" s="74">
        <f t="shared" ca="1" si="48"/>
        <v>123415</v>
      </c>
      <c r="K137" s="74">
        <f t="shared" ca="1" si="48"/>
        <v>128352</v>
      </c>
      <c r="L137" s="74">
        <f t="shared" ca="1" si="48"/>
        <v>0</v>
      </c>
      <c r="M137" s="74">
        <f t="shared" ca="1" si="48"/>
        <v>0</v>
      </c>
      <c r="N137" s="72"/>
      <c r="P137" s="187" t="str">
        <f t="shared" si="49"/>
        <v>06739C</v>
      </c>
      <c r="Q137" s="191" t="s">
        <v>600</v>
      </c>
      <c r="R137" s="188" t="str">
        <f t="shared" si="28"/>
        <v>Manager Health Administration</v>
      </c>
      <c r="S137" s="189" t="str">
        <f t="shared" si="25"/>
        <v>104</v>
      </c>
      <c r="T137" s="186" cm="1">
        <f t="array" aca="1" ref="T137" ca="1">ROUND(IF($Q137="Y",VLOOKUP($P137, INDIRECT($Q$3),T$8,0)*INDIRECT($P$2),VLOOKUP($P137, INDIRECT($Q$3),T$8,0)),IF($E137="E",0,3))</f>
        <v>109717</v>
      </c>
      <c r="U137" s="186" cm="1">
        <f t="array" aca="1" ref="U137" ca="1">ROUND(IF($Q137="Y",VLOOKUP($P137, INDIRECT($Q$3),U$8,0)*INDIRECT($P$2),VLOOKUP($P137, INDIRECT($Q$3),U$8,0)),IF($E137="E",0,3))</f>
        <v>114103</v>
      </c>
      <c r="V137" s="186" cm="1">
        <f t="array" aca="1" ref="V137" ca="1">ROUND(IF($Q137="Y",VLOOKUP($P137, INDIRECT($Q$3),V$8,0)*INDIRECT($P$2),VLOOKUP($P137, INDIRECT($Q$3),V$8,0)),IF($E137="E",0,3))</f>
        <v>118669</v>
      </c>
      <c r="W137" s="186" cm="1">
        <f t="array" aca="1" ref="W137" ca="1">ROUND(IF($Q137="Y",VLOOKUP($P137, INDIRECT($Q$3),W$8,0)*INDIRECT($P$2),VLOOKUP($P137, INDIRECT($Q$3),W$8,0)),IF($E137="E",0,3))</f>
        <v>123415</v>
      </c>
      <c r="X137" s="186" cm="1">
        <f t="array" aca="1" ref="X137" ca="1">ROUND(IF($Q137="Y",VLOOKUP($P137, INDIRECT($Q$3),X$8,0)*INDIRECT($P$2),VLOOKUP($P137, INDIRECT($Q$3),X$8,0)),IF($E137="E",0,3))</f>
        <v>128352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32"/>
        <v>06739C</v>
      </c>
      <c r="AC137" s="130" t="str">
        <f t="shared" si="33"/>
        <v>Manager Health Administration</v>
      </c>
      <c r="AD137" s="284" t="str">
        <f t="shared" si="34"/>
        <v>104</v>
      </c>
      <c r="AE137" s="282">
        <f t="shared" ca="1" si="46"/>
        <v>52.748999999999995</v>
      </c>
      <c r="AF137" s="282">
        <f t="shared" ca="1" si="46"/>
        <v>54.857999999999997</v>
      </c>
      <c r="AG137" s="282">
        <f t="shared" ca="1" si="46"/>
        <v>57.052999999999997</v>
      </c>
      <c r="AH137" s="282">
        <f t="shared" ca="1" si="46"/>
        <v>59.335000000000001</v>
      </c>
      <c r="AI137" s="282">
        <f t="shared" ca="1" si="46"/>
        <v>61.707999999999998</v>
      </c>
      <c r="AJ137" s="282" t="str">
        <f t="shared" ca="1" si="46"/>
        <v/>
      </c>
      <c r="AK137" s="282" t="str">
        <f t="shared" ca="1" si="46"/>
        <v/>
      </c>
      <c r="AP137" s="427"/>
      <c r="AQ137" s="427"/>
      <c r="AR137" s="427"/>
      <c r="AS137" s="427"/>
      <c r="AT137" s="427"/>
      <c r="AU137" s="427"/>
      <c r="AV137" s="427"/>
      <c r="AW137" s="427" t="str">
        <f>IFERROR(AA137/'2025'!N136,"")</f>
        <v/>
      </c>
    </row>
    <row r="138" spans="1:49" x14ac:dyDescent="0.3">
      <c r="A138" s="424" t="s">
        <v>158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384</v>
      </c>
      <c r="G138" s="74">
        <f t="shared" ca="1" si="48"/>
        <v>99788</v>
      </c>
      <c r="H138" s="74">
        <f t="shared" ca="1" si="48"/>
        <v>105042</v>
      </c>
      <c r="I138" s="74">
        <f t="shared" ca="1" si="48"/>
        <v>110568</v>
      </c>
      <c r="J138" s="74">
        <f t="shared" ca="1" si="48"/>
        <v>118087</v>
      </c>
      <c r="K138" s="74">
        <f t="shared" ca="1" si="48"/>
        <v>121395</v>
      </c>
      <c r="L138" s="74">
        <f t="shared" ca="1" si="48"/>
        <v>124796</v>
      </c>
      <c r="M138" s="74">
        <f t="shared" ca="1" si="48"/>
        <v>128352</v>
      </c>
      <c r="N138" s="72"/>
      <c r="P138" s="187" t="str">
        <f t="shared" si="49"/>
        <v>06743C</v>
      </c>
      <c r="Q138" s="191" t="s">
        <v>600</v>
      </c>
      <c r="R138" s="188" t="str">
        <f t="shared" si="28"/>
        <v>Manager Healthy Living Program</v>
      </c>
      <c r="S138" s="189" t="str">
        <f t="shared" si="25"/>
        <v>41C</v>
      </c>
      <c r="T138" s="186" cm="1">
        <f t="array" aca="1" ref="T138" ca="1">ROUND(IF($Q138="Y",VLOOKUP($P138, INDIRECT($Q$3),T$8,0)*INDIRECT($P$2),VLOOKUP($P138, INDIRECT($Q$3),T$8,0)),IF($E138="E",0,3))</f>
        <v>99788</v>
      </c>
      <c r="U138" s="186" cm="1">
        <f t="array" aca="1" ref="U138" ca="1">ROUND(IF($Q138="Y",VLOOKUP($P138, INDIRECT($Q$3),U$8,0)*INDIRECT($P$2),VLOOKUP($P138, INDIRECT($Q$3),U$8,0)),IF($E138="E",0,3))</f>
        <v>105042</v>
      </c>
      <c r="V138" s="186" cm="1">
        <f t="array" aca="1" ref="V138" ca="1">ROUND(IF($Q138="Y",VLOOKUP($P138, INDIRECT($Q$3),V$8,0)*INDIRECT($P$2),VLOOKUP($P138, INDIRECT($Q$3),V$8,0)),IF($E138="E",0,3))</f>
        <v>110568</v>
      </c>
      <c r="W138" s="186" cm="1">
        <f t="array" aca="1" ref="W138" ca="1">ROUND(IF($Q138="Y",VLOOKUP($P138, INDIRECT($Q$3),W$8,0)*INDIRECT($P$2),VLOOKUP($P138, INDIRECT($Q$3),W$8,0)),IF($E138="E",0,3))</f>
        <v>118087</v>
      </c>
      <c r="X138" s="186" cm="1">
        <f t="array" aca="1" ref="X138" ca="1">ROUND(IF($Q138="Y",VLOOKUP($P138, INDIRECT($Q$3),X$8,0)*INDIRECT($P$2),VLOOKUP($P138, INDIRECT($Q$3),X$8,0)),IF($E138="E",0,3))</f>
        <v>121395</v>
      </c>
      <c r="Y138" s="186" cm="1">
        <f t="array" aca="1" ref="Y138" ca="1">ROUND(IF($Q138="Y",VLOOKUP($P138, INDIRECT($Q$3),Y$8,0)*INDIRECT($P$2),VLOOKUP($P138, INDIRECT($Q$3),Y$8,0)),IF($E138="E",0,3))</f>
        <v>124796</v>
      </c>
      <c r="Z138" s="186" cm="1">
        <f t="array" aca="1" ref="Z138" ca="1">ROUND(IF($Q138="Y",VLOOKUP($P138, INDIRECT($Q$3),Z$8,0)*INDIRECT($P$2),VLOOKUP($P138, INDIRECT($Q$3),Z$8,0)),IF($E138="E",0,3))</f>
        <v>128352</v>
      </c>
      <c r="AA138" s="186"/>
      <c r="AB138" s="282" t="str">
        <f t="shared" si="32"/>
        <v>06743C</v>
      </c>
      <c r="AC138" s="130" t="str">
        <f t="shared" si="33"/>
        <v>Manager Healthy Living Program</v>
      </c>
      <c r="AD138" s="284" t="str">
        <f t="shared" si="34"/>
        <v>41C</v>
      </c>
      <c r="AE138" s="282">
        <f t="shared" ca="1" si="46"/>
        <v>47.975000000000001</v>
      </c>
      <c r="AF138" s="282">
        <f t="shared" ca="1" si="46"/>
        <v>50.500999999999998</v>
      </c>
      <c r="AG138" s="282">
        <f t="shared" ca="1" si="46"/>
        <v>53.157999999999994</v>
      </c>
      <c r="AH138" s="282">
        <f t="shared" ca="1" si="46"/>
        <v>56.772999999999996</v>
      </c>
      <c r="AI138" s="282">
        <f t="shared" ca="1" si="46"/>
        <v>58.363</v>
      </c>
      <c r="AJ138" s="282">
        <f t="shared" ca="1" si="46"/>
        <v>59.998999999999995</v>
      </c>
      <c r="AK138" s="282">
        <f t="shared" ca="1" si="46"/>
        <v>61.707999999999998</v>
      </c>
      <c r="AP138" s="427"/>
      <c r="AQ138" s="427"/>
      <c r="AR138" s="427"/>
      <c r="AS138" s="427"/>
      <c r="AT138" s="427"/>
      <c r="AU138" s="427"/>
      <c r="AV138" s="427"/>
      <c r="AW138" s="427" t="str">
        <f>IFERROR(AA138/'2025'!N137,"")</f>
        <v/>
      </c>
    </row>
    <row r="139" spans="1:49" x14ac:dyDescent="0.3">
      <c r="A139" s="424" t="s">
        <v>131</v>
      </c>
      <c r="B139" s="75">
        <v>10</v>
      </c>
      <c r="C139" s="70" t="s">
        <v>70</v>
      </c>
      <c r="D139" s="75">
        <v>465</v>
      </c>
      <c r="E139" s="75" t="s">
        <v>17</v>
      </c>
      <c r="F139" s="73" t="s">
        <v>385</v>
      </c>
      <c r="G139" s="74">
        <f t="shared" ca="1" si="48"/>
        <v>92141</v>
      </c>
      <c r="H139" s="74">
        <f t="shared" ca="1" si="48"/>
        <v>96727</v>
      </c>
      <c r="I139" s="74">
        <f t="shared" ca="1" si="48"/>
        <v>101577</v>
      </c>
      <c r="J139" s="74">
        <f t="shared" ca="1" si="48"/>
        <v>108144</v>
      </c>
      <c r="K139" s="74">
        <f t="shared" ca="1" si="48"/>
        <v>111170</v>
      </c>
      <c r="L139" s="74">
        <f t="shared" ca="1" si="48"/>
        <v>114287</v>
      </c>
      <c r="M139" s="74">
        <f t="shared" ca="1" si="48"/>
        <v>117544</v>
      </c>
      <c r="N139" s="72"/>
      <c r="P139" s="187" t="str">
        <f t="shared" si="49"/>
        <v>06744C</v>
      </c>
      <c r="Q139" s="191" t="s">
        <v>600</v>
      </c>
      <c r="R139" s="188" t="str">
        <f t="shared" si="28"/>
        <v>Manager Healthy Start</v>
      </c>
      <c r="S139" s="189" t="str">
        <f t="shared" si="25"/>
        <v>34M</v>
      </c>
      <c r="T139" s="186" cm="1">
        <f t="array" aca="1" ref="T139" ca="1">ROUND(IF($Q139="Y",VLOOKUP($P139, INDIRECT($Q$3),T$8,0)*INDIRECT($P$2),VLOOKUP($P139, INDIRECT($Q$3),T$8,0)),IF($E139="E",0,3))</f>
        <v>92141</v>
      </c>
      <c r="U139" s="186" cm="1">
        <f t="array" aca="1" ref="U139" ca="1">ROUND(IF($Q139="Y",VLOOKUP($P139, INDIRECT($Q$3),U$8,0)*INDIRECT($P$2),VLOOKUP($P139, INDIRECT($Q$3),U$8,0)),IF($E139="E",0,3))</f>
        <v>96727</v>
      </c>
      <c r="V139" s="186" cm="1">
        <f t="array" aca="1" ref="V139" ca="1">ROUND(IF($Q139="Y",VLOOKUP($P139, INDIRECT($Q$3),V$8,0)*INDIRECT($P$2),VLOOKUP($P139, INDIRECT($Q$3),V$8,0)),IF($E139="E",0,3))</f>
        <v>101577</v>
      </c>
      <c r="W139" s="186" cm="1">
        <f t="array" aca="1" ref="W139" ca="1">ROUND(IF($Q139="Y",VLOOKUP($P139, INDIRECT($Q$3),W$8,0)*INDIRECT($P$2),VLOOKUP($P139, INDIRECT($Q$3),W$8,0)),IF($E139="E",0,3))</f>
        <v>108144</v>
      </c>
      <c r="X139" s="186" cm="1">
        <f t="array" aca="1" ref="X139" ca="1">ROUND(IF($Q139="Y",VLOOKUP($P139, INDIRECT($Q$3),X$8,0)*INDIRECT($P$2),VLOOKUP($P139, INDIRECT($Q$3),X$8,0)),IF($E139="E",0,3))</f>
        <v>111170</v>
      </c>
      <c r="Y139" s="186" cm="1">
        <f t="array" aca="1" ref="Y139" ca="1">ROUND(IF($Q139="Y",VLOOKUP($P139, INDIRECT($Q$3),Y$8,0)*INDIRECT($P$2),VLOOKUP($P139, INDIRECT($Q$3),Y$8,0)),IF($E139="E",0,3))</f>
        <v>114287</v>
      </c>
      <c r="Z139" s="186" cm="1">
        <f t="array" aca="1" ref="Z139" ca="1">ROUND(IF($Q139="Y",VLOOKUP($P139, INDIRECT($Q$3),Z$8,0)*INDIRECT($P$2),VLOOKUP($P139, INDIRECT($Q$3),Z$8,0)),IF($E139="E",0,3))</f>
        <v>117544</v>
      </c>
      <c r="AA139" s="186"/>
      <c r="AB139" s="282" t="str">
        <f t="shared" si="32"/>
        <v>06744C</v>
      </c>
      <c r="AC139" s="130" t="str">
        <f t="shared" si="33"/>
        <v>Manager Healthy Start</v>
      </c>
      <c r="AD139" s="284" t="str">
        <f t="shared" si="34"/>
        <v>34M</v>
      </c>
      <c r="AE139" s="282">
        <f t="shared" ca="1" si="46"/>
        <v>44.298999999999999</v>
      </c>
      <c r="AF139" s="282">
        <f t="shared" ca="1" si="46"/>
        <v>46.503999999999998</v>
      </c>
      <c r="AG139" s="282">
        <f t="shared" ca="1" si="46"/>
        <v>48.835999999999999</v>
      </c>
      <c r="AH139" s="282">
        <f t="shared" ca="1" si="46"/>
        <v>51.992999999999995</v>
      </c>
      <c r="AI139" s="282">
        <f t="shared" ca="1" si="46"/>
        <v>53.448</v>
      </c>
      <c r="AJ139" s="282">
        <f t="shared" ca="1" si="46"/>
        <v>54.945999999999998</v>
      </c>
      <c r="AK139" s="282">
        <f t="shared" ca="1" si="46"/>
        <v>56.512</v>
      </c>
      <c r="AP139" s="427"/>
      <c r="AQ139" s="427"/>
      <c r="AR139" s="427"/>
      <c r="AS139" s="427"/>
      <c r="AT139" s="427"/>
      <c r="AU139" s="427"/>
      <c r="AV139" s="427"/>
      <c r="AW139" s="427" t="str">
        <f>IFERROR(AA139/'2025'!N138,"")</f>
        <v/>
      </c>
    </row>
    <row r="140" spans="1:49" x14ac:dyDescent="0.3">
      <c r="A140" s="424" t="s">
        <v>132</v>
      </c>
      <c r="B140" s="75">
        <v>13</v>
      </c>
      <c r="C140" s="70" t="s">
        <v>76</v>
      </c>
      <c r="D140" s="75">
        <v>588</v>
      </c>
      <c r="E140" s="75" t="s">
        <v>17</v>
      </c>
      <c r="F140" s="73" t="s">
        <v>386</v>
      </c>
      <c r="G140" s="74">
        <f t="shared" ca="1" si="48"/>
        <v>123474</v>
      </c>
      <c r="H140" s="74">
        <f t="shared" ca="1" si="48"/>
        <v>128411</v>
      </c>
      <c r="I140" s="74">
        <f t="shared" ca="1" si="48"/>
        <v>133548</v>
      </c>
      <c r="J140" s="74">
        <f t="shared" ca="1" si="48"/>
        <v>138890</v>
      </c>
      <c r="K140" s="74">
        <f t="shared" ca="1" si="48"/>
        <v>144447</v>
      </c>
      <c r="L140" s="74">
        <f t="shared" ca="1" si="48"/>
        <v>0</v>
      </c>
      <c r="M140" s="74">
        <f t="shared" ca="1" si="48"/>
        <v>0</v>
      </c>
      <c r="N140" s="72"/>
      <c r="P140" s="187" t="str">
        <f t="shared" si="49"/>
        <v>52600C</v>
      </c>
      <c r="Q140" s="186" t="s">
        <v>600</v>
      </c>
      <c r="R140" s="188" t="str">
        <f t="shared" si="28"/>
        <v>Manager Housing Development</v>
      </c>
      <c r="S140" s="189" t="str">
        <f t="shared" ref="S140:S165" si="50">C140</f>
        <v>63</v>
      </c>
      <c r="T140" s="186" cm="1">
        <f t="array" aca="1" ref="T140" ca="1">ROUND(IF($Q140="Y",VLOOKUP($P140, INDIRECT($Q$3),T$8,0)*INDIRECT($P$2),VLOOKUP($P140, INDIRECT($Q$3),T$8,0)),IF($E140="E",0,3))</f>
        <v>123474</v>
      </c>
      <c r="U140" s="186" cm="1">
        <f t="array" aca="1" ref="U140" ca="1">ROUND(IF($Q140="Y",VLOOKUP($P140, INDIRECT($Q$3),U$8,0)*INDIRECT($P$2),VLOOKUP($P140, INDIRECT($Q$3),U$8,0)),IF($E140="E",0,3))</f>
        <v>128411</v>
      </c>
      <c r="V140" s="186" cm="1">
        <f t="array" aca="1" ref="V140" ca="1">ROUND(IF($Q140="Y",VLOOKUP($P140, INDIRECT($Q$3),V$8,0)*INDIRECT($P$2),VLOOKUP($P140, INDIRECT($Q$3),V$8,0)),IF($E140="E",0,3))</f>
        <v>133548</v>
      </c>
      <c r="W140" s="186" cm="1">
        <f t="array" aca="1" ref="W140" ca="1">ROUND(IF($Q140="Y",VLOOKUP($P140, INDIRECT($Q$3),W$8,0)*INDIRECT($P$2),VLOOKUP($P140, INDIRECT($Q$3),W$8,0)),IF($E140="E",0,3))</f>
        <v>138890</v>
      </c>
      <c r="X140" s="186" cm="1">
        <f t="array" aca="1" ref="X140" ca="1">ROUND(IF($Q140="Y",VLOOKUP($P140, INDIRECT($Q$3),X$8,0)*INDIRECT($P$2),VLOOKUP($P140, INDIRECT($Q$3),X$8,0)),IF($E140="E",0,3))</f>
        <v>144447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32"/>
        <v>52600C</v>
      </c>
      <c r="AC140" s="130" t="str">
        <f t="shared" si="33"/>
        <v>Manager Housing Development</v>
      </c>
      <c r="AD140" s="284" t="str">
        <f t="shared" si="34"/>
        <v>63</v>
      </c>
      <c r="AE140" s="282">
        <f t="shared" ca="1" si="46"/>
        <v>59.363</v>
      </c>
      <c r="AF140" s="282">
        <f t="shared" ca="1" si="46"/>
        <v>61.736999999999995</v>
      </c>
      <c r="AG140" s="282">
        <f t="shared" ca="1" si="46"/>
        <v>64.206000000000003</v>
      </c>
      <c r="AH140" s="282">
        <f t="shared" ca="1" si="46"/>
        <v>66.775000000000006</v>
      </c>
      <c r="AI140" s="282">
        <f t="shared" ca="1" si="46"/>
        <v>69.445999999999998</v>
      </c>
      <c r="AJ140" s="282" t="str">
        <f t="shared" ca="1" si="46"/>
        <v/>
      </c>
      <c r="AK140" s="282" t="str">
        <f t="shared" ca="1" si="46"/>
        <v/>
      </c>
      <c r="AP140" s="427"/>
      <c r="AQ140" s="427"/>
      <c r="AR140" s="427"/>
      <c r="AS140" s="427"/>
      <c r="AT140" s="427"/>
      <c r="AU140" s="427"/>
      <c r="AV140" s="427"/>
      <c r="AW140" s="427" t="str">
        <f>IFERROR(AA140/'2025'!N139,"")</f>
        <v/>
      </c>
    </row>
    <row r="141" spans="1:49" x14ac:dyDescent="0.3">
      <c r="A141" s="424" t="s">
        <v>136</v>
      </c>
      <c r="B141" s="75">
        <v>11</v>
      </c>
      <c r="C141" s="70" t="s">
        <v>135</v>
      </c>
      <c r="D141" s="75">
        <v>513</v>
      </c>
      <c r="E141" s="75" t="s">
        <v>17</v>
      </c>
      <c r="F141" s="73" t="s">
        <v>387</v>
      </c>
      <c r="G141" s="74">
        <f t="shared" ca="1" si="48"/>
        <v>119926</v>
      </c>
      <c r="H141" s="74">
        <f t="shared" ca="1" si="48"/>
        <v>124728</v>
      </c>
      <c r="I141" s="74">
        <f t="shared" ca="1" si="48"/>
        <v>129722</v>
      </c>
      <c r="J141" s="74">
        <f t="shared" ca="1" si="48"/>
        <v>134915</v>
      </c>
      <c r="K141" s="74">
        <f t="shared" ca="1" si="48"/>
        <v>140319</v>
      </c>
      <c r="L141" s="74">
        <f t="shared" ca="1" si="48"/>
        <v>0</v>
      </c>
      <c r="M141" s="74">
        <f t="shared" ca="1" si="48"/>
        <v>0</v>
      </c>
      <c r="N141" s="72"/>
      <c r="P141" s="187" t="str">
        <f t="shared" si="49"/>
        <v>06795C</v>
      </c>
      <c r="Q141" s="191" t="s">
        <v>600</v>
      </c>
      <c r="R141" s="188" t="str">
        <f t="shared" si="28"/>
        <v xml:space="preserve">Manager Internal Audit </v>
      </c>
      <c r="S141" s="189" t="str">
        <f t="shared" si="50"/>
        <v>045</v>
      </c>
      <c r="T141" s="186" cm="1">
        <f t="array" aca="1" ref="T141" ca="1">ROUND(IF($Q141="Y",VLOOKUP($P141, INDIRECT($Q$3),T$8,0)*INDIRECT($P$2),VLOOKUP($P141, INDIRECT($Q$3),T$8,0)),IF($E141="E",0,3))</f>
        <v>119926</v>
      </c>
      <c r="U141" s="186" cm="1">
        <f t="array" aca="1" ref="U141" ca="1">ROUND(IF($Q141="Y",VLOOKUP($P141, INDIRECT($Q$3),U$8,0)*INDIRECT($P$2),VLOOKUP($P141, INDIRECT($Q$3),U$8,0)),IF($E141="E",0,3))</f>
        <v>124728</v>
      </c>
      <c r="V141" s="186" cm="1">
        <f t="array" aca="1" ref="V141" ca="1">ROUND(IF($Q141="Y",VLOOKUP($P141, INDIRECT($Q$3),V$8,0)*INDIRECT($P$2),VLOOKUP($P141, INDIRECT($Q$3),V$8,0)),IF($E141="E",0,3))</f>
        <v>129722</v>
      </c>
      <c r="W141" s="186" cm="1">
        <f t="array" aca="1" ref="W141" ca="1">ROUND(IF($Q141="Y",VLOOKUP($P141, INDIRECT($Q$3),W$8,0)*INDIRECT($P$2),VLOOKUP($P141, INDIRECT($Q$3),W$8,0)),IF($E141="E",0,3))</f>
        <v>134915</v>
      </c>
      <c r="X141" s="186" cm="1">
        <f t="array" aca="1" ref="X141" ca="1">ROUND(IF($Q141="Y",VLOOKUP($P141, INDIRECT($Q$3),X$8,0)*INDIRECT($P$2),VLOOKUP($P141, INDIRECT($Q$3),X$8,0)),IF($E141="E",0,3))</f>
        <v>140319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32"/>
        <v>06795C</v>
      </c>
      <c r="AC141" s="130" t="str">
        <f t="shared" si="33"/>
        <v xml:space="preserve">Manager Internal Audit </v>
      </c>
      <c r="AD141" s="284" t="str">
        <f t="shared" si="34"/>
        <v>045</v>
      </c>
      <c r="AE141" s="282">
        <f t="shared" ca="1" si="46"/>
        <v>57.656999999999996</v>
      </c>
      <c r="AF141" s="282">
        <f t="shared" ca="1" si="46"/>
        <v>59.966000000000001</v>
      </c>
      <c r="AG141" s="282">
        <f t="shared" ca="1" si="46"/>
        <v>62.366999999999997</v>
      </c>
      <c r="AH141" s="282">
        <f t="shared" ca="1" si="46"/>
        <v>64.863</v>
      </c>
      <c r="AI141" s="282">
        <f t="shared" ca="1" si="46"/>
        <v>67.462000000000003</v>
      </c>
      <c r="AJ141" s="282" t="str">
        <f t="shared" ca="1" si="46"/>
        <v/>
      </c>
      <c r="AK141" s="282" t="str">
        <f t="shared" ca="1" si="46"/>
        <v/>
      </c>
      <c r="AP141" s="427"/>
      <c r="AQ141" s="427"/>
      <c r="AR141" s="427"/>
      <c r="AS141" s="427"/>
      <c r="AT141" s="427"/>
      <c r="AU141" s="427"/>
      <c r="AV141" s="427"/>
      <c r="AW141" s="427" t="str">
        <f>IFERROR(AA141/'2025'!N140,"")</f>
        <v/>
      </c>
    </row>
    <row r="142" spans="1:49" x14ac:dyDescent="0.3">
      <c r="A142" s="424" t="s">
        <v>223</v>
      </c>
      <c r="B142" s="75">
        <v>10</v>
      </c>
      <c r="C142" s="70" t="s">
        <v>162</v>
      </c>
      <c r="D142" s="75">
        <v>495</v>
      </c>
      <c r="E142" s="75" t="s">
        <v>17</v>
      </c>
      <c r="F142" s="73" t="s">
        <v>1093</v>
      </c>
      <c r="G142" s="74">
        <f t="shared" ca="1" si="48"/>
        <v>103863</v>
      </c>
      <c r="H142" s="74">
        <f t="shared" ca="1" si="48"/>
        <v>108018</v>
      </c>
      <c r="I142" s="74">
        <f t="shared" ca="1" si="48"/>
        <v>112337</v>
      </c>
      <c r="J142" s="74">
        <f t="shared" ca="1" si="48"/>
        <v>116829</v>
      </c>
      <c r="K142" s="74">
        <f t="shared" ca="1" si="48"/>
        <v>121505</v>
      </c>
      <c r="L142" s="74">
        <f t="shared" ca="1" si="48"/>
        <v>0</v>
      </c>
      <c r="M142" s="74">
        <f t="shared" ca="1" si="48"/>
        <v>0</v>
      </c>
      <c r="N142" s="72"/>
      <c r="P142" s="187" t="str">
        <f t="shared" si="49"/>
        <v>10078C</v>
      </c>
      <c r="Q142" s="191" t="s">
        <v>600</v>
      </c>
      <c r="R142" s="188" t="str">
        <f t="shared" si="28"/>
        <v>Manager IT Service Desk</v>
      </c>
      <c r="S142" s="189" t="str">
        <f t="shared" si="50"/>
        <v>10</v>
      </c>
      <c r="T142" s="186" cm="1">
        <f t="array" aca="1" ref="T142" ca="1">ROUND(IF($Q142="Y",VLOOKUP($P142, INDIRECT($Q$3),T$8,0)*INDIRECT($P$2),VLOOKUP($P142, INDIRECT($Q$3),T$8,0)),IF($E142="E",0,3))</f>
        <v>103863</v>
      </c>
      <c r="U142" s="186" cm="1">
        <f t="array" aca="1" ref="U142" ca="1">ROUND(IF($Q142="Y",VLOOKUP($P142, INDIRECT($Q$3),U$8,0)*INDIRECT($P$2),VLOOKUP($P142, INDIRECT($Q$3),U$8,0)),IF($E142="E",0,3))</f>
        <v>108018</v>
      </c>
      <c r="V142" s="186" cm="1">
        <f t="array" aca="1" ref="V142" ca="1">ROUND(IF($Q142="Y",VLOOKUP($P142, INDIRECT($Q$3),V$8,0)*INDIRECT($P$2),VLOOKUP($P142, INDIRECT($Q$3),V$8,0)),IF($E142="E",0,3))</f>
        <v>112337</v>
      </c>
      <c r="W142" s="186" cm="1">
        <f t="array" aca="1" ref="W142" ca="1">ROUND(IF($Q142="Y",VLOOKUP($P142, INDIRECT($Q$3),W$8,0)*INDIRECT($P$2),VLOOKUP($P142, INDIRECT($Q$3),W$8,0)),IF($E142="E",0,3))</f>
        <v>116829</v>
      </c>
      <c r="X142" s="186" cm="1">
        <f t="array" aca="1" ref="X142" ca="1">ROUND(IF($Q142="Y",VLOOKUP($P142, INDIRECT($Q$3),X$8,0)*INDIRECT($P$2),VLOOKUP($P142, INDIRECT($Q$3),X$8,0)),IF($E142="E",0,3))</f>
        <v>121505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32"/>
        <v>10078C</v>
      </c>
      <c r="AC142" s="130" t="str">
        <f t="shared" si="33"/>
        <v>Manager IT Service Desk</v>
      </c>
      <c r="AD142" s="284" t="str">
        <f t="shared" si="34"/>
        <v>10</v>
      </c>
      <c r="AE142" s="282">
        <f t="shared" ca="1" si="46"/>
        <v>49.934999999999995</v>
      </c>
      <c r="AF142" s="282">
        <f t="shared" ca="1" si="46"/>
        <v>51.931999999999995</v>
      </c>
      <c r="AG142" s="282">
        <f t="shared" ca="1" si="46"/>
        <v>54.009</v>
      </c>
      <c r="AH142" s="282">
        <f t="shared" ca="1" si="46"/>
        <v>56.167999999999999</v>
      </c>
      <c r="AI142" s="282">
        <f t="shared" ca="1" si="46"/>
        <v>58.415999999999997</v>
      </c>
      <c r="AJ142" s="282" t="str">
        <f t="shared" ca="1" si="46"/>
        <v/>
      </c>
      <c r="AK142" s="282" t="str">
        <f t="shared" ca="1" si="46"/>
        <v/>
      </c>
      <c r="AP142" s="427"/>
      <c r="AQ142" s="427"/>
      <c r="AR142" s="427"/>
      <c r="AS142" s="427"/>
      <c r="AT142" s="427"/>
      <c r="AU142" s="427"/>
      <c r="AV142" s="427"/>
      <c r="AW142" s="427" t="str">
        <f>IFERROR(AA142/'2025'!N141,"")</f>
        <v/>
      </c>
    </row>
    <row r="143" spans="1:49" x14ac:dyDescent="0.3">
      <c r="A143" s="424" t="s">
        <v>48</v>
      </c>
      <c r="B143" s="75">
        <v>10</v>
      </c>
      <c r="C143" s="70" t="s">
        <v>70</v>
      </c>
      <c r="D143" s="75">
        <v>473</v>
      </c>
      <c r="E143" s="75" t="s">
        <v>17</v>
      </c>
      <c r="F143" s="73" t="s">
        <v>479</v>
      </c>
      <c r="G143" s="74">
        <f t="shared" ca="1" si="48"/>
        <v>92141</v>
      </c>
      <c r="H143" s="74">
        <f t="shared" ca="1" si="48"/>
        <v>96727</v>
      </c>
      <c r="I143" s="74">
        <f t="shared" ca="1" si="48"/>
        <v>101577</v>
      </c>
      <c r="J143" s="74">
        <f t="shared" ca="1" si="48"/>
        <v>108144</v>
      </c>
      <c r="K143" s="74">
        <f t="shared" ca="1" si="48"/>
        <v>111170</v>
      </c>
      <c r="L143" s="74">
        <f t="shared" ca="1" si="48"/>
        <v>114287</v>
      </c>
      <c r="M143" s="74">
        <f t="shared" ca="1" si="48"/>
        <v>117544</v>
      </c>
      <c r="N143" s="72"/>
      <c r="P143" s="187" t="str">
        <f t="shared" si="49"/>
        <v>01680C</v>
      </c>
      <c r="Q143" s="191" t="s">
        <v>600</v>
      </c>
      <c r="R143" s="188" t="str">
        <f t="shared" si="28"/>
        <v>Manager Legislative Support Services</v>
      </c>
      <c r="S143" s="189" t="str">
        <f t="shared" si="50"/>
        <v>34M</v>
      </c>
      <c r="T143" s="186" cm="1">
        <f t="array" aca="1" ref="T143" ca="1">ROUND(IF($Q143="Y",VLOOKUP($P143, INDIRECT($Q$3),T$8,0)*INDIRECT($P$2),VLOOKUP($P143, INDIRECT($Q$3),T$8,0)),IF($E143="E",0,3))</f>
        <v>92141</v>
      </c>
      <c r="U143" s="186" cm="1">
        <f t="array" aca="1" ref="U143" ca="1">ROUND(IF($Q143="Y",VLOOKUP($P143, INDIRECT($Q$3),U$8,0)*INDIRECT($P$2),VLOOKUP($P143, INDIRECT($Q$3),U$8,0)),IF($E143="E",0,3))</f>
        <v>96727</v>
      </c>
      <c r="V143" s="186" cm="1">
        <f t="array" aca="1" ref="V143" ca="1">ROUND(IF($Q143="Y",VLOOKUP($P143, INDIRECT($Q$3),V$8,0)*INDIRECT($P$2),VLOOKUP($P143, INDIRECT($Q$3),V$8,0)),IF($E143="E",0,3))</f>
        <v>101577</v>
      </c>
      <c r="W143" s="186" cm="1">
        <f t="array" aca="1" ref="W143" ca="1">ROUND(IF($Q143="Y",VLOOKUP($P143, INDIRECT($Q$3),W$8,0)*INDIRECT($P$2),VLOOKUP($P143, INDIRECT($Q$3),W$8,0)),IF($E143="E",0,3))</f>
        <v>108144</v>
      </c>
      <c r="X143" s="186" cm="1">
        <f t="array" aca="1" ref="X143" ca="1">ROUND(IF($Q143="Y",VLOOKUP($P143, INDIRECT($Q$3),X$8,0)*INDIRECT($P$2),VLOOKUP($P143, INDIRECT($Q$3),X$8,0)),IF($E143="E",0,3))</f>
        <v>111170</v>
      </c>
      <c r="Y143" s="186" cm="1">
        <f t="array" aca="1" ref="Y143" ca="1">ROUND(IF($Q143="Y",VLOOKUP($P143, INDIRECT($Q$3),Y$8,0)*INDIRECT($P$2),VLOOKUP($P143, INDIRECT($Q$3),Y$8,0)),IF($E143="E",0,3))</f>
        <v>114287</v>
      </c>
      <c r="Z143" s="186" cm="1">
        <f t="array" aca="1" ref="Z143" ca="1">ROUND(IF($Q143="Y",VLOOKUP($P143, INDIRECT($Q$3),Z$8,0)*INDIRECT($P$2),VLOOKUP($P143, INDIRECT($Q$3),Z$8,0)),IF($E143="E",0,3))</f>
        <v>117544</v>
      </c>
      <c r="AA143" s="186"/>
      <c r="AB143" s="282" t="str">
        <f t="shared" si="32"/>
        <v>01680C</v>
      </c>
      <c r="AC143" s="130" t="str">
        <f t="shared" si="33"/>
        <v>Manager Legislative Support Services</v>
      </c>
      <c r="AD143" s="284" t="str">
        <f t="shared" si="34"/>
        <v>34M</v>
      </c>
      <c r="AE143" s="282">
        <f t="shared" ca="1" si="46"/>
        <v>44.298999999999999</v>
      </c>
      <c r="AF143" s="282">
        <f t="shared" ca="1" si="46"/>
        <v>46.503999999999998</v>
      </c>
      <c r="AG143" s="282">
        <f t="shared" ca="1" si="46"/>
        <v>48.835999999999999</v>
      </c>
      <c r="AH143" s="282">
        <f t="shared" ca="1" si="46"/>
        <v>51.992999999999995</v>
      </c>
      <c r="AI143" s="282">
        <f t="shared" ca="1" si="46"/>
        <v>53.448</v>
      </c>
      <c r="AJ143" s="282">
        <f t="shared" ca="1" si="46"/>
        <v>54.945999999999998</v>
      </c>
      <c r="AK143" s="282">
        <f t="shared" ca="1" si="46"/>
        <v>56.512</v>
      </c>
      <c r="AP143" s="427"/>
      <c r="AQ143" s="427"/>
      <c r="AR143" s="427"/>
      <c r="AS143" s="427"/>
      <c r="AT143" s="427"/>
      <c r="AU143" s="427"/>
      <c r="AV143" s="427"/>
      <c r="AW143" s="427" t="str">
        <f>IFERROR(AA143/'2025'!N142,"")</f>
        <v/>
      </c>
    </row>
    <row r="144" spans="1:49" x14ac:dyDescent="0.3">
      <c r="A144" s="424" t="s">
        <v>1164</v>
      </c>
      <c r="B144" s="75">
        <v>11</v>
      </c>
      <c r="C144" s="70" t="s">
        <v>888</v>
      </c>
      <c r="D144" s="75">
        <v>533</v>
      </c>
      <c r="E144" s="75" t="s">
        <v>17</v>
      </c>
      <c r="F144" s="73" t="s">
        <v>1163</v>
      </c>
      <c r="G144" s="74">
        <v>106503</v>
      </c>
      <c r="H144" s="74">
        <v>110767</v>
      </c>
      <c r="I144" s="74">
        <v>115203</v>
      </c>
      <c r="J144" s="74">
        <v>119816</v>
      </c>
      <c r="K144" s="74">
        <v>124614</v>
      </c>
      <c r="L144" s="74"/>
      <c r="M144" s="74"/>
      <c r="N144" s="72"/>
      <c r="P144" s="187" t="str">
        <f t="shared" si="49"/>
        <v>53111C</v>
      </c>
      <c r="Q144" s="191" t="s">
        <v>600</v>
      </c>
      <c r="R144" s="188" t="str">
        <f t="shared" si="28"/>
        <v>Manager Media Relations</v>
      </c>
      <c r="S144" s="189" t="str">
        <f t="shared" si="50"/>
        <v>116</v>
      </c>
      <c r="T144" s="186" cm="1">
        <f t="array" aca="1" ref="T144" ca="1">ROUND(IF($Q144="Y",VLOOKUP($P144, INDIRECT($Q$3),T$8,0)*INDIRECT($P$2),VLOOKUP($P144, INDIRECT($Q$3),T$8,0)),IF($E144="E",0,3))</f>
        <v>110763</v>
      </c>
      <c r="U144" s="186" cm="1">
        <f t="array" aca="1" ref="U144" ca="1">ROUND(IF($Q144="Y",VLOOKUP($P144, INDIRECT($Q$3),U$8,0)*INDIRECT($P$2),VLOOKUP($P144, INDIRECT($Q$3),U$8,0)),IF($E144="E",0,3))</f>
        <v>115198</v>
      </c>
      <c r="V144" s="186" cm="1">
        <f t="array" aca="1" ref="V144" ca="1">ROUND(IF($Q144="Y",VLOOKUP($P144, INDIRECT($Q$3),V$8,0)*INDIRECT($P$2),VLOOKUP($P144, INDIRECT($Q$3),V$8,0)),IF($E144="E",0,3))</f>
        <v>119811</v>
      </c>
      <c r="W144" s="186" cm="1">
        <f t="array" aca="1" ref="W144" ca="1">ROUND(IF($Q144="Y",VLOOKUP($P144, INDIRECT($Q$3),W$8,0)*INDIRECT($P$2),VLOOKUP($P144, INDIRECT($Q$3),W$8,0)),IF($E144="E",0,3))</f>
        <v>124609</v>
      </c>
      <c r="X144" s="186" cm="1">
        <f t="array" aca="1" ref="X144" ca="1">ROUND(IF($Q144="Y",VLOOKUP($P144, INDIRECT($Q$3),X$8,0)*INDIRECT($P$2),VLOOKUP($P144, INDIRECT($Q$3),X$8,0)),IF($E144="E",0,3))</f>
        <v>129599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32"/>
        <v>53111C</v>
      </c>
      <c r="AC144" s="130" t="str">
        <f t="shared" si="33"/>
        <v>Manager Media Relations</v>
      </c>
      <c r="AD144" s="284" t="str">
        <f t="shared" si="34"/>
        <v>116</v>
      </c>
      <c r="AE144" s="282">
        <f t="shared" ca="1" si="46"/>
        <v>53.251999999999995</v>
      </c>
      <c r="AF144" s="282">
        <f t="shared" ca="1" si="46"/>
        <v>55.384</v>
      </c>
      <c r="AG144" s="282">
        <f t="shared" ca="1" si="46"/>
        <v>57.601999999999997</v>
      </c>
      <c r="AH144" s="282">
        <f t="shared" ca="1" si="46"/>
        <v>59.908999999999999</v>
      </c>
      <c r="AI144" s="282">
        <f t="shared" ca="1" si="46"/>
        <v>62.308</v>
      </c>
      <c r="AJ144" s="282"/>
      <c r="AK144" s="282"/>
      <c r="AP144" s="427"/>
      <c r="AQ144" s="427"/>
      <c r="AR144" s="427"/>
      <c r="AS144" s="427"/>
      <c r="AT144" s="427"/>
      <c r="AU144" s="427"/>
      <c r="AV144" s="427"/>
      <c r="AW144" s="427" t="str">
        <f>IFERROR(AA144/'2025'!N143,"")</f>
        <v/>
      </c>
    </row>
    <row r="145" spans="1:49" x14ac:dyDescent="0.3">
      <c r="A145" s="424" t="s">
        <v>166</v>
      </c>
      <c r="B145" s="75">
        <v>13</v>
      </c>
      <c r="C145" s="70" t="s">
        <v>76</v>
      </c>
      <c r="D145" s="75">
        <v>588</v>
      </c>
      <c r="E145" s="75" t="s">
        <v>17</v>
      </c>
      <c r="F145" s="73" t="s">
        <v>389</v>
      </c>
      <c r="G145" s="74">
        <f t="shared" ref="G145:M164" ca="1" si="51">IF(E145="E",ROUND(T145,0),ROUND(T145,3))</f>
        <v>123474</v>
      </c>
      <c r="H145" s="74">
        <f t="shared" ca="1" si="51"/>
        <v>128411</v>
      </c>
      <c r="I145" s="74">
        <f t="shared" ca="1" si="51"/>
        <v>133548</v>
      </c>
      <c r="J145" s="74">
        <f t="shared" ca="1" si="51"/>
        <v>138890</v>
      </c>
      <c r="K145" s="74">
        <f t="shared" ca="1" si="51"/>
        <v>144447</v>
      </c>
      <c r="L145" s="74">
        <f t="shared" ca="1" si="51"/>
        <v>0</v>
      </c>
      <c r="M145" s="74">
        <f t="shared" ca="1" si="51"/>
        <v>0</v>
      </c>
      <c r="N145" s="72"/>
      <c r="P145" s="187" t="str">
        <f t="shared" si="49"/>
        <v>06830C</v>
      </c>
      <c r="Q145" s="191" t="s">
        <v>600</v>
      </c>
      <c r="R145" s="188" t="str">
        <f t="shared" si="28"/>
        <v>Manager MPLS Development Review</v>
      </c>
      <c r="S145" s="189" t="str">
        <f t="shared" si="50"/>
        <v>63</v>
      </c>
      <c r="T145" s="186" cm="1">
        <f t="array" aca="1" ref="T145" ca="1">ROUND(IF($Q145="Y",VLOOKUP($P145, INDIRECT($Q$3),T$8,0)*INDIRECT($P$2),VLOOKUP($P145, INDIRECT($Q$3),T$8,0)),IF($E145="E",0,3))</f>
        <v>123474</v>
      </c>
      <c r="U145" s="186" cm="1">
        <f t="array" aca="1" ref="U145" ca="1">ROUND(IF($Q145="Y",VLOOKUP($P145, INDIRECT($Q$3),U$8,0)*INDIRECT($P$2),VLOOKUP($P145, INDIRECT($Q$3),U$8,0)),IF($E145="E",0,3))</f>
        <v>128411</v>
      </c>
      <c r="V145" s="186" cm="1">
        <f t="array" aca="1" ref="V145" ca="1">ROUND(IF($Q145="Y",VLOOKUP($P145, INDIRECT($Q$3),V$8,0)*INDIRECT($P$2),VLOOKUP($P145, INDIRECT($Q$3),V$8,0)),IF($E145="E",0,3))</f>
        <v>133548</v>
      </c>
      <c r="W145" s="186" cm="1">
        <f t="array" aca="1" ref="W145" ca="1">ROUND(IF($Q145="Y",VLOOKUP($P145, INDIRECT($Q$3),W$8,0)*INDIRECT($P$2),VLOOKUP($P145, INDIRECT($Q$3),W$8,0)),IF($E145="E",0,3))</f>
        <v>138890</v>
      </c>
      <c r="X145" s="186" cm="1">
        <f t="array" aca="1" ref="X145" ca="1">ROUND(IF($Q145="Y",VLOOKUP($P145, INDIRECT($Q$3),X$8,0)*INDIRECT($P$2),VLOOKUP($P145, INDIRECT($Q$3),X$8,0)),IF($E145="E",0,3))</f>
        <v>144447</v>
      </c>
      <c r="Y145" s="186" cm="1">
        <f t="array" aca="1" ref="Y145" ca="1">ROUND(IF($Q145="Y",VLOOKUP($P145, INDIRECT($Q$3),Y$8,0)*INDIRECT($P$2),VLOOKUP($P145, INDIRECT($Q$3),Y$8,0)),IF($E145="E",0,3))</f>
        <v>0</v>
      </c>
      <c r="Z145" s="186" cm="1">
        <f t="array" aca="1" ref="Z145" ca="1">ROUND(IF($Q145="Y",VLOOKUP($P145, INDIRECT($Q$3),Z$8,0)*INDIRECT($P$2),VLOOKUP($P145, INDIRECT($Q$3),Z$8,0)),IF($E145="E",0,3))</f>
        <v>0</v>
      </c>
      <c r="AA145" s="186"/>
      <c r="AB145" s="282" t="str">
        <f t="shared" si="32"/>
        <v>06830C</v>
      </c>
      <c r="AC145" s="130" t="str">
        <f t="shared" si="33"/>
        <v>Manager MPLS Development Review</v>
      </c>
      <c r="AD145" s="284" t="str">
        <f t="shared" si="34"/>
        <v>63</v>
      </c>
      <c r="AE145" s="282">
        <f t="shared" ca="1" si="46"/>
        <v>59.363</v>
      </c>
      <c r="AF145" s="282">
        <f t="shared" ca="1" si="46"/>
        <v>61.736999999999995</v>
      </c>
      <c r="AG145" s="282">
        <f t="shared" ca="1" si="46"/>
        <v>64.206000000000003</v>
      </c>
      <c r="AH145" s="282">
        <f t="shared" ca="1" si="46"/>
        <v>66.775000000000006</v>
      </c>
      <c r="AI145" s="282">
        <f t="shared" ca="1" si="46"/>
        <v>69.445999999999998</v>
      </c>
      <c r="AJ145" s="282" t="str">
        <f t="shared" ca="1" si="46"/>
        <v/>
      </c>
      <c r="AK145" s="282" t="str">
        <f t="shared" ca="1" si="46"/>
        <v/>
      </c>
      <c r="AP145" s="427"/>
      <c r="AQ145" s="427"/>
      <c r="AR145" s="427"/>
      <c r="AS145" s="427"/>
      <c r="AT145" s="427"/>
      <c r="AU145" s="427"/>
      <c r="AV145" s="427"/>
      <c r="AW145" s="427" t="str">
        <f>IFERROR(AA145/'2025'!N144,"")</f>
        <v/>
      </c>
    </row>
    <row r="146" spans="1:49" x14ac:dyDescent="0.3">
      <c r="A146" s="424" t="s">
        <v>157</v>
      </c>
      <c r="B146" s="75">
        <v>10</v>
      </c>
      <c r="C146" s="70" t="s">
        <v>70</v>
      </c>
      <c r="D146" s="75">
        <v>473</v>
      </c>
      <c r="E146" s="75" t="s">
        <v>17</v>
      </c>
      <c r="F146" s="73" t="s">
        <v>974</v>
      </c>
      <c r="G146" s="74">
        <f t="shared" ca="1" si="51"/>
        <v>92141</v>
      </c>
      <c r="H146" s="74">
        <f t="shared" ca="1" si="51"/>
        <v>96727</v>
      </c>
      <c r="I146" s="74">
        <f t="shared" ca="1" si="51"/>
        <v>101577</v>
      </c>
      <c r="J146" s="74">
        <f t="shared" ca="1" si="51"/>
        <v>108144</v>
      </c>
      <c r="K146" s="74">
        <f t="shared" ca="1" si="51"/>
        <v>111170</v>
      </c>
      <c r="L146" s="74">
        <f t="shared" ca="1" si="51"/>
        <v>114287</v>
      </c>
      <c r="M146" s="74">
        <f t="shared" ca="1" si="51"/>
        <v>117544</v>
      </c>
      <c r="N146" s="72"/>
      <c r="P146" s="187" t="str">
        <f t="shared" si="49"/>
        <v>07022C</v>
      </c>
      <c r="Q146" s="186" t="s">
        <v>600</v>
      </c>
      <c r="R146" s="188" t="str">
        <f t="shared" si="28"/>
        <v>Manager Multimedia Services</v>
      </c>
      <c r="S146" s="189" t="str">
        <f t="shared" si="50"/>
        <v>34M</v>
      </c>
      <c r="T146" s="186" cm="1">
        <f t="array" aca="1" ref="T146" ca="1">ROUND(IF($Q146="Y",VLOOKUP($P146, INDIRECT($Q$3),T$8,0)*INDIRECT($P$2),VLOOKUP($P146, INDIRECT($Q$3),T$8,0)),IF($E146="E",0,3))</f>
        <v>92141</v>
      </c>
      <c r="U146" s="186" cm="1">
        <f t="array" aca="1" ref="U146" ca="1">ROUND(IF($Q146="Y",VLOOKUP($P146, INDIRECT($Q$3),U$8,0)*INDIRECT($P$2),VLOOKUP($P146, INDIRECT($Q$3),U$8,0)),IF($E146="E",0,3))</f>
        <v>96727</v>
      </c>
      <c r="V146" s="186" cm="1">
        <f t="array" aca="1" ref="V146" ca="1">ROUND(IF($Q146="Y",VLOOKUP($P146, INDIRECT($Q$3),V$8,0)*INDIRECT($P$2),VLOOKUP($P146, INDIRECT($Q$3),V$8,0)),IF($E146="E",0,3))</f>
        <v>101577</v>
      </c>
      <c r="W146" s="186" cm="1">
        <f t="array" aca="1" ref="W146" ca="1">ROUND(IF($Q146="Y",VLOOKUP($P146, INDIRECT($Q$3),W$8,0)*INDIRECT($P$2),VLOOKUP($P146, INDIRECT($Q$3),W$8,0)),IF($E146="E",0,3))</f>
        <v>108144</v>
      </c>
      <c r="X146" s="186" cm="1">
        <f t="array" aca="1" ref="X146" ca="1">ROUND(IF($Q146="Y",VLOOKUP($P146, INDIRECT($Q$3),X$8,0)*INDIRECT($P$2),VLOOKUP($P146, INDIRECT($Q$3),X$8,0)),IF($E146="E",0,3))</f>
        <v>111170</v>
      </c>
      <c r="Y146" s="186" cm="1">
        <f t="array" aca="1" ref="Y146" ca="1">ROUND(IF($Q146="Y",VLOOKUP($P146, INDIRECT($Q$3),Y$8,0)*INDIRECT($P$2),VLOOKUP($P146, INDIRECT($Q$3),Y$8,0)),IF($E146="E",0,3))</f>
        <v>114287</v>
      </c>
      <c r="Z146" s="186" cm="1">
        <f t="array" aca="1" ref="Z146" ca="1">ROUND(IF($Q146="Y",VLOOKUP($P146, INDIRECT($Q$3),Z$8,0)*INDIRECT($P$2),VLOOKUP($P146, INDIRECT($Q$3),Z$8,0)),IF($E146="E",0,3))</f>
        <v>117544</v>
      </c>
      <c r="AA146" s="186"/>
      <c r="AB146" s="282" t="str">
        <f t="shared" si="32"/>
        <v>07022C</v>
      </c>
      <c r="AC146" s="130" t="str">
        <f t="shared" si="33"/>
        <v>Manager Multimedia Services</v>
      </c>
      <c r="AD146" s="284" t="str">
        <f t="shared" si="34"/>
        <v>34M</v>
      </c>
      <c r="AE146" s="282">
        <f t="shared" ref="AE146:AK164" ca="1" si="52">IF(T146=0,"",IF($E146="E",ROUNDUP(T146/2080,3),T146))</f>
        <v>44.298999999999999</v>
      </c>
      <c r="AF146" s="282">
        <f t="shared" ca="1" si="52"/>
        <v>46.503999999999998</v>
      </c>
      <c r="AG146" s="282">
        <f t="shared" ca="1" si="52"/>
        <v>48.835999999999999</v>
      </c>
      <c r="AH146" s="282">
        <f t="shared" ca="1" si="52"/>
        <v>51.992999999999995</v>
      </c>
      <c r="AI146" s="282">
        <f t="shared" ca="1" si="52"/>
        <v>53.448</v>
      </c>
      <c r="AJ146" s="282">
        <f t="shared" ca="1" si="52"/>
        <v>54.945999999999998</v>
      </c>
      <c r="AK146" s="282">
        <f t="shared" ca="1" si="52"/>
        <v>56.512</v>
      </c>
      <c r="AP146" s="427"/>
      <c r="AQ146" s="427"/>
      <c r="AR146" s="427"/>
      <c r="AS146" s="427"/>
      <c r="AT146" s="427"/>
      <c r="AU146" s="427"/>
      <c r="AV146" s="427"/>
      <c r="AW146" s="427" t="str">
        <f>IFERROR(AA146/'2025'!N145,"")</f>
        <v/>
      </c>
    </row>
    <row r="147" spans="1:49" x14ac:dyDescent="0.3">
      <c r="A147" s="424" t="s">
        <v>139</v>
      </c>
      <c r="B147" s="75">
        <v>10</v>
      </c>
      <c r="C147" s="70" t="s">
        <v>18</v>
      </c>
      <c r="D147" s="75">
        <v>490</v>
      </c>
      <c r="E147" s="75" t="s">
        <v>17</v>
      </c>
      <c r="F147" s="73" t="s">
        <v>140</v>
      </c>
      <c r="G147" s="74">
        <f t="shared" ca="1" si="51"/>
        <v>95846</v>
      </c>
      <c r="H147" s="74">
        <f t="shared" ca="1" si="51"/>
        <v>100889</v>
      </c>
      <c r="I147" s="74">
        <f t="shared" ca="1" si="51"/>
        <v>106199</v>
      </c>
      <c r="J147" s="74">
        <f t="shared" ca="1" si="51"/>
        <v>111790</v>
      </c>
      <c r="K147" s="74">
        <f t="shared" ca="1" si="51"/>
        <v>114916</v>
      </c>
      <c r="L147" s="74">
        <f t="shared" ca="1" si="51"/>
        <v>118138</v>
      </c>
      <c r="M147" s="74">
        <f t="shared" ca="1" si="51"/>
        <v>121505</v>
      </c>
      <c r="N147" s="72"/>
      <c r="P147" s="187" t="str">
        <f t="shared" si="49"/>
        <v>06839C</v>
      </c>
      <c r="Q147" s="191" t="s">
        <v>600</v>
      </c>
      <c r="R147" s="188" t="str">
        <f t="shared" si="28"/>
        <v>Manager Neighborhood Support</v>
      </c>
      <c r="S147" s="189" t="str">
        <f t="shared" si="50"/>
        <v>83</v>
      </c>
      <c r="T147" s="186" cm="1">
        <f t="array" aca="1" ref="T147" ca="1">ROUND(IF($Q147="Y",VLOOKUP($P147, INDIRECT($Q$3),T$8,0)*INDIRECT($P$2),VLOOKUP($P147, INDIRECT($Q$3),T$8,0)),IF($E147="E",0,3))</f>
        <v>95846</v>
      </c>
      <c r="U147" s="186" cm="1">
        <f t="array" aca="1" ref="U147" ca="1">ROUND(IF($Q147="Y",VLOOKUP($P147, INDIRECT($Q$3),U$8,0)*INDIRECT($P$2),VLOOKUP($P147, INDIRECT($Q$3),U$8,0)),IF($E147="E",0,3))</f>
        <v>100889</v>
      </c>
      <c r="V147" s="186" cm="1">
        <f t="array" aca="1" ref="V147" ca="1">ROUND(IF($Q147="Y",VLOOKUP($P147, INDIRECT($Q$3),V$8,0)*INDIRECT($P$2),VLOOKUP($P147, INDIRECT($Q$3),V$8,0)),IF($E147="E",0,3))</f>
        <v>106199</v>
      </c>
      <c r="W147" s="186" cm="1">
        <f t="array" aca="1" ref="W147" ca="1">ROUND(IF($Q147="Y",VLOOKUP($P147, INDIRECT($Q$3),W$8,0)*INDIRECT($P$2),VLOOKUP($P147, INDIRECT($Q$3),W$8,0)),IF($E147="E",0,3))</f>
        <v>111790</v>
      </c>
      <c r="X147" s="186" cm="1">
        <f t="array" aca="1" ref="X147" ca="1">ROUND(IF($Q147="Y",VLOOKUP($P147, INDIRECT($Q$3),X$8,0)*INDIRECT($P$2),VLOOKUP($P147, INDIRECT($Q$3),X$8,0)),IF($E147="E",0,3))</f>
        <v>114916</v>
      </c>
      <c r="Y147" s="186" cm="1">
        <f t="array" aca="1" ref="Y147" ca="1">ROUND(IF($Q147="Y",VLOOKUP($P147, INDIRECT($Q$3),Y$8,0)*INDIRECT($P$2),VLOOKUP($P147, INDIRECT($Q$3),Y$8,0)),IF($E147="E",0,3))</f>
        <v>118138</v>
      </c>
      <c r="Z147" s="186" cm="1">
        <f t="array" aca="1" ref="Z147" ca="1">ROUND(IF($Q147="Y",VLOOKUP($P147, INDIRECT($Q$3),Z$8,0)*INDIRECT($P$2),VLOOKUP($P147, INDIRECT($Q$3),Z$8,0)),IF($E147="E",0,3))</f>
        <v>121505</v>
      </c>
      <c r="AA147" s="186"/>
      <c r="AB147" s="282" t="str">
        <f t="shared" si="32"/>
        <v>06839C</v>
      </c>
      <c r="AC147" s="130" t="str">
        <f t="shared" si="33"/>
        <v>Manager Neighborhood Support</v>
      </c>
      <c r="AD147" s="284" t="str">
        <f t="shared" si="34"/>
        <v>83</v>
      </c>
      <c r="AE147" s="282">
        <f t="shared" ca="1" si="52"/>
        <v>46.08</v>
      </c>
      <c r="AF147" s="282">
        <f t="shared" ca="1" si="52"/>
        <v>48.504999999999995</v>
      </c>
      <c r="AG147" s="282">
        <f t="shared" ca="1" si="52"/>
        <v>51.058</v>
      </c>
      <c r="AH147" s="282">
        <f t="shared" ca="1" si="52"/>
        <v>53.745999999999995</v>
      </c>
      <c r="AI147" s="282">
        <f t="shared" ca="1" si="52"/>
        <v>55.248999999999995</v>
      </c>
      <c r="AJ147" s="282">
        <f t="shared" ca="1" si="52"/>
        <v>56.797999999999995</v>
      </c>
      <c r="AK147" s="282">
        <f t="shared" ca="1" si="52"/>
        <v>58.415999999999997</v>
      </c>
      <c r="AP147" s="427"/>
      <c r="AQ147" s="427"/>
      <c r="AR147" s="427"/>
      <c r="AS147" s="427"/>
      <c r="AT147" s="427"/>
      <c r="AU147" s="427"/>
      <c r="AV147" s="427"/>
      <c r="AW147" s="427" t="str">
        <f>IFERROR(AA147/'2025'!N146,"")</f>
        <v/>
      </c>
    </row>
    <row r="148" spans="1:49" x14ac:dyDescent="0.3">
      <c r="A148" s="424" t="s">
        <v>167</v>
      </c>
      <c r="B148" s="75">
        <v>11</v>
      </c>
      <c r="C148" s="70" t="s">
        <v>65</v>
      </c>
      <c r="D148" s="75">
        <v>505</v>
      </c>
      <c r="E148" s="75" t="s">
        <v>17</v>
      </c>
      <c r="F148" s="73" t="s">
        <v>391</v>
      </c>
      <c r="G148" s="74">
        <f t="shared" ca="1" si="51"/>
        <v>99788</v>
      </c>
      <c r="H148" s="74">
        <f t="shared" ca="1" si="51"/>
        <v>105042</v>
      </c>
      <c r="I148" s="74">
        <f t="shared" ca="1" si="51"/>
        <v>110568</v>
      </c>
      <c r="J148" s="74">
        <f t="shared" ca="1" si="51"/>
        <v>118087</v>
      </c>
      <c r="K148" s="74">
        <f t="shared" ca="1" si="51"/>
        <v>121395</v>
      </c>
      <c r="L148" s="74">
        <f t="shared" ca="1" si="51"/>
        <v>124796</v>
      </c>
      <c r="M148" s="74">
        <f t="shared" ca="1" si="51"/>
        <v>128352</v>
      </c>
      <c r="N148" s="72"/>
      <c r="P148" s="187" t="str">
        <f t="shared" si="49"/>
        <v>52620C</v>
      </c>
      <c r="Q148" s="191" t="s">
        <v>600</v>
      </c>
      <c r="R148" s="188" t="str">
        <f t="shared" si="28"/>
        <v>Manager NRP &amp; Citizen Participation</v>
      </c>
      <c r="S148" s="189" t="str">
        <f t="shared" si="50"/>
        <v>41C</v>
      </c>
      <c r="T148" s="186" cm="1">
        <f t="array" aca="1" ref="T148" ca="1">ROUND(IF($Q148="Y",VLOOKUP($P148, INDIRECT($Q$3),T$8,0)*INDIRECT($P$2),VLOOKUP($P148, INDIRECT($Q$3),T$8,0)),IF($E148="E",0,3))</f>
        <v>99788</v>
      </c>
      <c r="U148" s="186" cm="1">
        <f t="array" aca="1" ref="U148" ca="1">ROUND(IF($Q148="Y",VLOOKUP($P148, INDIRECT($Q$3),U$8,0)*INDIRECT($P$2),VLOOKUP($P148, INDIRECT($Q$3),U$8,0)),IF($E148="E",0,3))</f>
        <v>105042</v>
      </c>
      <c r="V148" s="186" cm="1">
        <f t="array" aca="1" ref="V148" ca="1">ROUND(IF($Q148="Y",VLOOKUP($P148, INDIRECT($Q$3),V$8,0)*INDIRECT($P$2),VLOOKUP($P148, INDIRECT($Q$3),V$8,0)),IF($E148="E",0,3))</f>
        <v>110568</v>
      </c>
      <c r="W148" s="186" cm="1">
        <f t="array" aca="1" ref="W148" ca="1">ROUND(IF($Q148="Y",VLOOKUP($P148, INDIRECT($Q$3),W$8,0)*INDIRECT($P$2),VLOOKUP($P148, INDIRECT($Q$3),W$8,0)),IF($E148="E",0,3))</f>
        <v>118087</v>
      </c>
      <c r="X148" s="186" cm="1">
        <f t="array" aca="1" ref="X148" ca="1">ROUND(IF($Q148="Y",VLOOKUP($P148, INDIRECT($Q$3),X$8,0)*INDIRECT($P$2),VLOOKUP($P148, INDIRECT($Q$3),X$8,0)),IF($E148="E",0,3))</f>
        <v>121395</v>
      </c>
      <c r="Y148" s="186" cm="1">
        <f t="array" aca="1" ref="Y148" ca="1">ROUND(IF($Q148="Y",VLOOKUP($P148, INDIRECT($Q$3),Y$8,0)*INDIRECT($P$2),VLOOKUP($P148, INDIRECT($Q$3),Y$8,0)),IF($E148="E",0,3))</f>
        <v>124796</v>
      </c>
      <c r="Z148" s="186" cm="1">
        <f t="array" aca="1" ref="Z148" ca="1">ROUND(IF($Q148="Y",VLOOKUP($P148, INDIRECT($Q$3),Z$8,0)*INDIRECT($P$2),VLOOKUP($P148, INDIRECT($Q$3),Z$8,0)),IF($E148="E",0,3))</f>
        <v>128352</v>
      </c>
      <c r="AA148" s="186"/>
      <c r="AB148" s="282" t="str">
        <f t="shared" si="32"/>
        <v>52620C</v>
      </c>
      <c r="AC148" s="130" t="str">
        <f t="shared" si="33"/>
        <v>Manager NRP &amp; Citizen Participation</v>
      </c>
      <c r="AD148" s="284" t="str">
        <f t="shared" si="34"/>
        <v>41C</v>
      </c>
      <c r="AE148" s="282">
        <f t="shared" ca="1" si="52"/>
        <v>47.975000000000001</v>
      </c>
      <c r="AF148" s="282">
        <f t="shared" ca="1" si="52"/>
        <v>50.500999999999998</v>
      </c>
      <c r="AG148" s="282">
        <f t="shared" ca="1" si="52"/>
        <v>53.157999999999994</v>
      </c>
      <c r="AH148" s="282">
        <f t="shared" ca="1" si="52"/>
        <v>56.772999999999996</v>
      </c>
      <c r="AI148" s="282">
        <f t="shared" ca="1" si="52"/>
        <v>58.363</v>
      </c>
      <c r="AJ148" s="282">
        <f t="shared" ca="1" si="52"/>
        <v>59.998999999999995</v>
      </c>
      <c r="AK148" s="282">
        <f t="shared" ca="1" si="52"/>
        <v>61.707999999999998</v>
      </c>
      <c r="AP148" s="427"/>
      <c r="AQ148" s="427"/>
      <c r="AR148" s="427"/>
      <c r="AS148" s="427"/>
      <c r="AT148" s="427"/>
      <c r="AU148" s="427"/>
      <c r="AV148" s="427"/>
      <c r="AW148" s="427" t="str">
        <f>IFERROR(AA148/'2025'!N147,"")</f>
        <v/>
      </c>
    </row>
    <row r="149" spans="1:49" x14ac:dyDescent="0.3">
      <c r="A149" s="424" t="s">
        <v>141</v>
      </c>
      <c r="B149" s="75">
        <v>10</v>
      </c>
      <c r="C149" s="70" t="s">
        <v>162</v>
      </c>
      <c r="D149" s="75">
        <v>493</v>
      </c>
      <c r="E149" s="75" t="s">
        <v>17</v>
      </c>
      <c r="F149" s="73" t="s">
        <v>392</v>
      </c>
      <c r="G149" s="74">
        <f t="shared" ca="1" si="51"/>
        <v>103863</v>
      </c>
      <c r="H149" s="74">
        <f t="shared" ca="1" si="51"/>
        <v>108018</v>
      </c>
      <c r="I149" s="74">
        <f t="shared" ca="1" si="51"/>
        <v>112337</v>
      </c>
      <c r="J149" s="74">
        <f t="shared" ca="1" si="51"/>
        <v>116829</v>
      </c>
      <c r="K149" s="74">
        <f t="shared" ca="1" si="51"/>
        <v>121505</v>
      </c>
      <c r="L149" s="74">
        <f t="shared" ca="1" si="51"/>
        <v>0</v>
      </c>
      <c r="M149" s="74">
        <f t="shared" ca="1" si="51"/>
        <v>0</v>
      </c>
      <c r="N149" s="72"/>
      <c r="P149" s="187" t="str">
        <f t="shared" si="49"/>
        <v>06856C</v>
      </c>
      <c r="Q149" s="191" t="s">
        <v>600</v>
      </c>
      <c r="R149" s="188" t="str">
        <f t="shared" si="28"/>
        <v>Manager Payroll</v>
      </c>
      <c r="S149" s="189" t="str">
        <f t="shared" si="50"/>
        <v>10</v>
      </c>
      <c r="T149" s="186" cm="1">
        <f t="array" aca="1" ref="T149" ca="1">ROUND(IF($Q149="Y",VLOOKUP($P149, INDIRECT($Q$3),T$8,0)*INDIRECT($P$2),VLOOKUP($P149, INDIRECT($Q$3),T$8,0)),IF($E149="E",0,3))</f>
        <v>103863</v>
      </c>
      <c r="U149" s="186" cm="1">
        <f t="array" aca="1" ref="U149" ca="1">ROUND(IF($Q149="Y",VLOOKUP($P149, INDIRECT($Q$3),U$8,0)*INDIRECT($P$2),VLOOKUP($P149, INDIRECT($Q$3),U$8,0)),IF($E149="E",0,3))</f>
        <v>108018</v>
      </c>
      <c r="V149" s="186" cm="1">
        <f t="array" aca="1" ref="V149" ca="1">ROUND(IF($Q149="Y",VLOOKUP($P149, INDIRECT($Q$3),V$8,0)*INDIRECT($P$2),VLOOKUP($P149, INDIRECT($Q$3),V$8,0)),IF($E149="E",0,3))</f>
        <v>112337</v>
      </c>
      <c r="W149" s="186" cm="1">
        <f t="array" aca="1" ref="W149" ca="1">ROUND(IF($Q149="Y",VLOOKUP($P149, INDIRECT($Q$3),W$8,0)*INDIRECT($P$2),VLOOKUP($P149, INDIRECT($Q$3),W$8,0)),IF($E149="E",0,3))</f>
        <v>116829</v>
      </c>
      <c r="X149" s="186" cm="1">
        <f t="array" aca="1" ref="X149" ca="1">ROUND(IF($Q149="Y",VLOOKUP($P149, INDIRECT($Q$3),X$8,0)*INDIRECT($P$2),VLOOKUP($P149, INDIRECT($Q$3),X$8,0)),IF($E149="E",0,3))</f>
        <v>121505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32"/>
        <v>06856C</v>
      </c>
      <c r="AC149" s="130" t="str">
        <f t="shared" si="33"/>
        <v>Manager Payroll</v>
      </c>
      <c r="AD149" s="284" t="str">
        <f t="shared" si="34"/>
        <v>10</v>
      </c>
      <c r="AE149" s="282">
        <f t="shared" ca="1" si="52"/>
        <v>49.934999999999995</v>
      </c>
      <c r="AF149" s="282">
        <f t="shared" ca="1" si="52"/>
        <v>51.931999999999995</v>
      </c>
      <c r="AG149" s="282">
        <f t="shared" ca="1" si="52"/>
        <v>54.009</v>
      </c>
      <c r="AH149" s="282">
        <f t="shared" ca="1" si="52"/>
        <v>56.167999999999999</v>
      </c>
      <c r="AI149" s="282">
        <f t="shared" ca="1" si="52"/>
        <v>58.415999999999997</v>
      </c>
      <c r="AJ149" s="282" t="str">
        <f t="shared" ca="1" si="52"/>
        <v/>
      </c>
      <c r="AK149" s="282" t="str">
        <f t="shared" ca="1" si="52"/>
        <v/>
      </c>
      <c r="AP149" s="427"/>
      <c r="AQ149" s="427"/>
      <c r="AR149" s="427"/>
      <c r="AS149" s="427"/>
      <c r="AT149" s="427"/>
      <c r="AU149" s="427"/>
      <c r="AV149" s="427"/>
      <c r="AW149" s="427" t="str">
        <f>IFERROR(AA149/'2025'!N148,"")</f>
        <v/>
      </c>
    </row>
    <row r="150" spans="1:49" x14ac:dyDescent="0.3">
      <c r="A150" s="424" t="s">
        <v>168</v>
      </c>
      <c r="B150" s="75">
        <v>11</v>
      </c>
      <c r="C150" s="70" t="s">
        <v>65</v>
      </c>
      <c r="D150" s="75">
        <v>510</v>
      </c>
      <c r="E150" s="75" t="s">
        <v>17</v>
      </c>
      <c r="F150" s="73" t="s">
        <v>393</v>
      </c>
      <c r="G150" s="74">
        <f t="shared" ca="1" si="51"/>
        <v>99788</v>
      </c>
      <c r="H150" s="74">
        <f t="shared" ca="1" si="51"/>
        <v>105042</v>
      </c>
      <c r="I150" s="74">
        <f t="shared" ca="1" si="51"/>
        <v>110568</v>
      </c>
      <c r="J150" s="74">
        <f t="shared" ca="1" si="51"/>
        <v>118087</v>
      </c>
      <c r="K150" s="74">
        <f t="shared" ca="1" si="51"/>
        <v>121395</v>
      </c>
      <c r="L150" s="74">
        <f t="shared" ca="1" si="51"/>
        <v>124796</v>
      </c>
      <c r="M150" s="74">
        <f t="shared" ca="1" si="51"/>
        <v>128352</v>
      </c>
      <c r="N150" s="72"/>
      <c r="P150" s="187" t="str">
        <f t="shared" si="49"/>
        <v>06846C</v>
      </c>
      <c r="Q150" s="191" t="s">
        <v>600</v>
      </c>
      <c r="R150" s="188" t="str">
        <f t="shared" si="28"/>
        <v>Manager Personel, Finance Technology &amp; Administration</v>
      </c>
      <c r="S150" s="189" t="str">
        <f t="shared" si="50"/>
        <v>41C</v>
      </c>
      <c r="T150" s="186" cm="1">
        <f t="array" aca="1" ref="T150" ca="1">ROUND(IF($Q150="Y",VLOOKUP($P150, INDIRECT($Q$3),T$8,0)*INDIRECT($P$2),VLOOKUP($P150, INDIRECT($Q$3),T$8,0)),IF($E150="E",0,3))</f>
        <v>99788</v>
      </c>
      <c r="U150" s="186" cm="1">
        <f t="array" aca="1" ref="U150" ca="1">ROUND(IF($Q150="Y",VLOOKUP($P150, INDIRECT($Q$3),U$8,0)*INDIRECT($P$2),VLOOKUP($P150, INDIRECT($Q$3),U$8,0)),IF($E150="E",0,3))</f>
        <v>105042</v>
      </c>
      <c r="V150" s="186" cm="1">
        <f t="array" aca="1" ref="V150" ca="1">ROUND(IF($Q150="Y",VLOOKUP($P150, INDIRECT($Q$3),V$8,0)*INDIRECT($P$2),VLOOKUP($P150, INDIRECT($Q$3),V$8,0)),IF($E150="E",0,3))</f>
        <v>110568</v>
      </c>
      <c r="W150" s="186" cm="1">
        <f t="array" aca="1" ref="W150" ca="1">ROUND(IF($Q150="Y",VLOOKUP($P150, INDIRECT($Q$3),W$8,0)*INDIRECT($P$2),VLOOKUP($P150, INDIRECT($Q$3),W$8,0)),IF($E150="E",0,3))</f>
        <v>118087</v>
      </c>
      <c r="X150" s="186" cm="1">
        <f t="array" aca="1" ref="X150" ca="1">ROUND(IF($Q150="Y",VLOOKUP($P150, INDIRECT($Q$3),X$8,0)*INDIRECT($P$2),VLOOKUP($P150, INDIRECT($Q$3),X$8,0)),IF($E150="E",0,3))</f>
        <v>121395</v>
      </c>
      <c r="Y150" s="186" cm="1">
        <f t="array" aca="1" ref="Y150" ca="1">ROUND(IF($Q150="Y",VLOOKUP($P150, INDIRECT($Q$3),Y$8,0)*INDIRECT($P$2),VLOOKUP($P150, INDIRECT($Q$3),Y$8,0)),IF($E150="E",0,3))</f>
        <v>124796</v>
      </c>
      <c r="Z150" s="186" cm="1">
        <f t="array" aca="1" ref="Z150" ca="1">ROUND(IF($Q150="Y",VLOOKUP($P150, INDIRECT($Q$3),Z$8,0)*INDIRECT($P$2),VLOOKUP($P150, INDIRECT($Q$3),Z$8,0)),IF($E150="E",0,3))</f>
        <v>128352</v>
      </c>
      <c r="AA150" s="186"/>
      <c r="AB150" s="282" t="str">
        <f t="shared" si="32"/>
        <v>06846C</v>
      </c>
      <c r="AC150" s="130" t="str">
        <f t="shared" si="33"/>
        <v>Manager Personel, Finance Technology &amp; Administration</v>
      </c>
      <c r="AD150" s="284" t="str">
        <f t="shared" si="34"/>
        <v>41C</v>
      </c>
      <c r="AE150" s="282">
        <f t="shared" ca="1" si="52"/>
        <v>47.975000000000001</v>
      </c>
      <c r="AF150" s="282">
        <f t="shared" ca="1" si="52"/>
        <v>50.500999999999998</v>
      </c>
      <c r="AG150" s="282">
        <f t="shared" ca="1" si="52"/>
        <v>53.157999999999994</v>
      </c>
      <c r="AH150" s="282">
        <f t="shared" ca="1" si="52"/>
        <v>56.772999999999996</v>
      </c>
      <c r="AI150" s="282">
        <f t="shared" ca="1" si="52"/>
        <v>58.363</v>
      </c>
      <c r="AJ150" s="282">
        <f t="shared" ca="1" si="52"/>
        <v>59.998999999999995</v>
      </c>
      <c r="AK150" s="282">
        <f t="shared" ca="1" si="52"/>
        <v>61.707999999999998</v>
      </c>
      <c r="AP150" s="427"/>
      <c r="AQ150" s="427"/>
      <c r="AR150" s="427"/>
      <c r="AS150" s="427"/>
      <c r="AT150" s="427"/>
      <c r="AU150" s="427"/>
      <c r="AV150" s="427"/>
      <c r="AW150" s="427" t="str">
        <f>IFERROR(AA150/'2025'!N149,"")</f>
        <v/>
      </c>
    </row>
    <row r="151" spans="1:49" x14ac:dyDescent="0.3">
      <c r="A151" s="424" t="s">
        <v>1027</v>
      </c>
      <c r="B151" s="75">
        <v>11</v>
      </c>
      <c r="C151" s="70" t="s">
        <v>1028</v>
      </c>
      <c r="D151" s="75">
        <v>531</v>
      </c>
      <c r="E151" s="75" t="s">
        <v>17</v>
      </c>
      <c r="F151" s="73" t="s">
        <v>1123</v>
      </c>
      <c r="G151" s="74">
        <f t="shared" ca="1" si="51"/>
        <v>110763</v>
      </c>
      <c r="H151" s="74">
        <f t="shared" ca="1" si="51"/>
        <v>115198</v>
      </c>
      <c r="I151" s="74">
        <f t="shared" ca="1" si="51"/>
        <v>119811</v>
      </c>
      <c r="J151" s="74">
        <f t="shared" ca="1" si="51"/>
        <v>124609</v>
      </c>
      <c r="K151" s="74">
        <f t="shared" ca="1" si="51"/>
        <v>129599</v>
      </c>
      <c r="L151" s="74">
        <f t="shared" ca="1" si="51"/>
        <v>0</v>
      </c>
      <c r="M151" s="74">
        <f t="shared" ca="1" si="51"/>
        <v>0</v>
      </c>
      <c r="N151" s="72"/>
      <c r="P151" s="187" t="str">
        <f t="shared" si="49"/>
        <v>53078C</v>
      </c>
      <c r="Q151" s="191" t="s">
        <v>600</v>
      </c>
      <c r="R151" s="188" t="str">
        <f t="shared" si="28"/>
        <v>Manager Police Early Intervention Systems</v>
      </c>
      <c r="S151" s="189" t="str">
        <f t="shared" si="50"/>
        <v>145</v>
      </c>
      <c r="T151" s="186" cm="1">
        <f t="array" aca="1" ref="T151" ca="1">ROUND(IF($Q151="Y",VLOOKUP($P151, INDIRECT($Q$3),T$8,0)*INDIRECT($P$2),VLOOKUP($P151, INDIRECT($Q$3),T$8,0)),IF($E151="E",0,3))</f>
        <v>110763</v>
      </c>
      <c r="U151" s="186" cm="1">
        <f t="array" aca="1" ref="U151" ca="1">ROUND(IF($Q151="Y",VLOOKUP($P151, INDIRECT($Q$3),U$8,0)*INDIRECT($P$2),VLOOKUP($P151, INDIRECT($Q$3),U$8,0)),IF($E151="E",0,3))</f>
        <v>115198</v>
      </c>
      <c r="V151" s="186" cm="1">
        <f t="array" aca="1" ref="V151" ca="1">ROUND(IF($Q151="Y",VLOOKUP($P151, INDIRECT($Q$3),V$8,0)*INDIRECT($P$2),VLOOKUP($P151, INDIRECT($Q$3),V$8,0)),IF($E151="E",0,3))</f>
        <v>119811</v>
      </c>
      <c r="W151" s="186" cm="1">
        <f t="array" aca="1" ref="W151" ca="1">ROUND(IF($Q151="Y",VLOOKUP($P151, INDIRECT($Q$3),W$8,0)*INDIRECT($P$2),VLOOKUP($P151, INDIRECT($Q$3),W$8,0)),IF($E151="E",0,3))</f>
        <v>124609</v>
      </c>
      <c r="X151" s="186" cm="1">
        <f t="array" aca="1" ref="X151" ca="1">ROUND(IF($Q151="Y",VLOOKUP($P151, INDIRECT($Q$3),X$8,0)*INDIRECT($P$2),VLOOKUP($P151, INDIRECT($Q$3),X$8,0)),IF($E151="E",0,3))</f>
        <v>129599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32"/>
        <v>53078C</v>
      </c>
      <c r="AC151" s="130" t="str">
        <f t="shared" si="33"/>
        <v>Manager Police Early Intervention Systems</v>
      </c>
      <c r="AD151" s="284" t="str">
        <f t="shared" si="34"/>
        <v>145</v>
      </c>
      <c r="AE151" s="282">
        <f t="shared" ca="1" si="52"/>
        <v>53.251999999999995</v>
      </c>
      <c r="AF151" s="282">
        <f t="shared" ca="1" si="52"/>
        <v>55.384</v>
      </c>
      <c r="AG151" s="282">
        <f t="shared" ca="1" si="52"/>
        <v>57.601999999999997</v>
      </c>
      <c r="AH151" s="282">
        <f t="shared" ca="1" si="52"/>
        <v>59.908999999999999</v>
      </c>
      <c r="AI151" s="282">
        <f t="shared" ca="1" si="52"/>
        <v>62.308</v>
      </c>
      <c r="AJ151" s="282" t="str">
        <f t="shared" ca="1" si="52"/>
        <v/>
      </c>
      <c r="AK151" s="282" t="str">
        <f t="shared" ca="1" si="52"/>
        <v/>
      </c>
      <c r="AP151" s="427"/>
      <c r="AQ151" s="427"/>
      <c r="AR151" s="427"/>
      <c r="AS151" s="427"/>
      <c r="AT151" s="427"/>
      <c r="AU151" s="427"/>
      <c r="AV151" s="427"/>
      <c r="AW151" s="427" t="str">
        <f>IFERROR(AA151/'2025'!N150,"")</f>
        <v/>
      </c>
    </row>
    <row r="152" spans="1:49" x14ac:dyDescent="0.3">
      <c r="A152" s="424" t="s">
        <v>854</v>
      </c>
      <c r="B152" s="75">
        <v>11</v>
      </c>
      <c r="C152" s="70" t="s">
        <v>124</v>
      </c>
      <c r="D152" s="75">
        <v>506</v>
      </c>
      <c r="E152" s="75" t="s">
        <v>17</v>
      </c>
      <c r="F152" s="73" t="s">
        <v>1121</v>
      </c>
      <c r="G152" s="74">
        <f t="shared" ca="1" si="51"/>
        <v>109717</v>
      </c>
      <c r="H152" s="74">
        <f t="shared" ca="1" si="51"/>
        <v>114103</v>
      </c>
      <c r="I152" s="74">
        <f t="shared" ca="1" si="51"/>
        <v>118669</v>
      </c>
      <c r="J152" s="74">
        <f t="shared" ca="1" si="51"/>
        <v>123415</v>
      </c>
      <c r="K152" s="74">
        <f t="shared" ca="1" si="51"/>
        <v>128352</v>
      </c>
      <c r="L152" s="74">
        <f t="shared" ca="1" si="51"/>
        <v>0</v>
      </c>
      <c r="M152" s="74">
        <f t="shared" ca="1" si="51"/>
        <v>0</v>
      </c>
      <c r="N152" s="72"/>
      <c r="P152" s="187" t="str">
        <f t="shared" si="49"/>
        <v>53021C</v>
      </c>
      <c r="Q152" s="191" t="s">
        <v>600</v>
      </c>
      <c r="R152" s="188" t="str">
        <f t="shared" si="28"/>
        <v>Manager Police Health &amp; Wellness</v>
      </c>
      <c r="S152" s="189" t="str">
        <f t="shared" si="50"/>
        <v>104</v>
      </c>
      <c r="T152" s="186" cm="1">
        <f t="array" aca="1" ref="T152" ca="1">ROUND(IF($Q152="Y",VLOOKUP($P152, INDIRECT($Q$3),T$8,0)*INDIRECT($P$2),VLOOKUP($P152, INDIRECT($Q$3),T$8,0)),IF($E152="E",0,3))</f>
        <v>109717</v>
      </c>
      <c r="U152" s="186" cm="1">
        <f t="array" aca="1" ref="U152" ca="1">ROUND(IF($Q152="Y",VLOOKUP($P152, INDIRECT($Q$3),U$8,0)*INDIRECT($P$2),VLOOKUP($P152, INDIRECT($Q$3),U$8,0)),IF($E152="E",0,3))</f>
        <v>114103</v>
      </c>
      <c r="V152" s="186" cm="1">
        <f t="array" aca="1" ref="V152" ca="1">ROUND(IF($Q152="Y",VLOOKUP($P152, INDIRECT($Q$3),V$8,0)*INDIRECT($P$2),VLOOKUP($P152, INDIRECT($Q$3),V$8,0)),IF($E152="E",0,3))</f>
        <v>118669</v>
      </c>
      <c r="W152" s="186" cm="1">
        <f t="array" aca="1" ref="W152" ca="1">ROUND(IF($Q152="Y",VLOOKUP($P152, INDIRECT($Q$3),W$8,0)*INDIRECT($P$2),VLOOKUP($P152, INDIRECT($Q$3),W$8,0)),IF($E152="E",0,3))</f>
        <v>123415</v>
      </c>
      <c r="X152" s="186" cm="1">
        <f t="array" aca="1" ref="X152" ca="1">ROUND(IF($Q152="Y",VLOOKUP($P152, INDIRECT($Q$3),X$8,0)*INDIRECT($P$2),VLOOKUP($P152, INDIRECT($Q$3),X$8,0)),IF($E152="E",0,3))</f>
        <v>128352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32"/>
        <v>53021C</v>
      </c>
      <c r="AC152" s="130" t="str">
        <f t="shared" si="33"/>
        <v>Manager Police Health &amp; Wellness</v>
      </c>
      <c r="AD152" s="284" t="str">
        <f t="shared" si="34"/>
        <v>104</v>
      </c>
      <c r="AE152" s="282">
        <f t="shared" ca="1" si="52"/>
        <v>52.748999999999995</v>
      </c>
      <c r="AF152" s="282">
        <f t="shared" ca="1" si="52"/>
        <v>54.857999999999997</v>
      </c>
      <c r="AG152" s="282">
        <f t="shared" ca="1" si="52"/>
        <v>57.052999999999997</v>
      </c>
      <c r="AH152" s="282">
        <f t="shared" ca="1" si="52"/>
        <v>59.335000000000001</v>
      </c>
      <c r="AI152" s="282">
        <f t="shared" ca="1" si="52"/>
        <v>61.707999999999998</v>
      </c>
      <c r="AJ152" s="282" t="str">
        <f t="shared" ca="1" si="52"/>
        <v/>
      </c>
      <c r="AK152" s="282" t="str">
        <f t="shared" ca="1" si="52"/>
        <v/>
      </c>
      <c r="AP152" s="427"/>
      <c r="AQ152" s="427"/>
      <c r="AR152" s="427"/>
      <c r="AS152" s="427"/>
      <c r="AT152" s="427"/>
      <c r="AU152" s="427"/>
      <c r="AV152" s="427"/>
      <c r="AW152" s="427" t="str">
        <f>IFERROR(AA152/'2025'!N151,"")</f>
        <v/>
      </c>
    </row>
    <row r="153" spans="1:49" x14ac:dyDescent="0.3">
      <c r="A153" s="424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51"/>
        <v>102260</v>
      </c>
      <c r="H153" s="74">
        <f t="shared" ca="1" si="51"/>
        <v>105125</v>
      </c>
      <c r="I153" s="74">
        <f t="shared" ca="1" si="51"/>
        <v>108068</v>
      </c>
      <c r="J153" s="74">
        <f t="shared" ca="1" si="51"/>
        <v>111093</v>
      </c>
      <c r="K153" s="74">
        <f t="shared" ca="1" si="51"/>
        <v>114202</v>
      </c>
      <c r="L153" s="74">
        <f t="shared" ca="1" si="51"/>
        <v>117406</v>
      </c>
      <c r="M153" s="74">
        <f t="shared" ca="1" si="51"/>
        <v>120746</v>
      </c>
      <c r="N153" s="72"/>
      <c r="P153" s="187" t="str">
        <f t="shared" si="49"/>
        <v>10193C</v>
      </c>
      <c r="Q153" s="191" t="s">
        <v>600</v>
      </c>
      <c r="R153" s="188" t="str">
        <f t="shared" si="28"/>
        <v>Manager Police Record Services</v>
      </c>
      <c r="S153" s="189" t="str">
        <f t="shared" si="50"/>
        <v>121</v>
      </c>
      <c r="T153" s="186" cm="1">
        <f t="array" aca="1" ref="T153" ca="1">ROUND(IF($Q153="Y",VLOOKUP($P153, INDIRECT($Q$3),T$8,0)*INDIRECT($P$2),VLOOKUP($P153, INDIRECT($Q$3),T$8,0)),IF($E153="E",0,3))</f>
        <v>102260</v>
      </c>
      <c r="U153" s="186" cm="1">
        <f t="array" aca="1" ref="U153" ca="1">ROUND(IF($Q153="Y",VLOOKUP($P153, INDIRECT($Q$3),U$8,0)*INDIRECT($P$2),VLOOKUP($P153, INDIRECT($Q$3),U$8,0)),IF($E153="E",0,3))</f>
        <v>105125</v>
      </c>
      <c r="V153" s="186" cm="1">
        <f t="array" aca="1" ref="V153" ca="1">ROUND(IF($Q153="Y",VLOOKUP($P153, INDIRECT($Q$3),V$8,0)*INDIRECT($P$2),VLOOKUP($P153, INDIRECT($Q$3),V$8,0)),IF($E153="E",0,3))</f>
        <v>108068</v>
      </c>
      <c r="W153" s="186" cm="1">
        <f t="array" aca="1" ref="W153" ca="1">ROUND(IF($Q153="Y",VLOOKUP($P153, INDIRECT($Q$3),W$8,0)*INDIRECT($P$2),VLOOKUP($P153, INDIRECT($Q$3),W$8,0)),IF($E153="E",0,3))</f>
        <v>111093</v>
      </c>
      <c r="X153" s="186" cm="1">
        <f t="array" aca="1" ref="X153" ca="1">ROUND(IF($Q153="Y",VLOOKUP($P153, INDIRECT($Q$3),X$8,0)*INDIRECT($P$2),VLOOKUP($P153, INDIRECT($Q$3),X$8,0)),IF($E153="E",0,3))</f>
        <v>114202</v>
      </c>
      <c r="Y153" s="186" cm="1">
        <f t="array" aca="1" ref="Y153" ca="1">ROUND(IF($Q153="Y",VLOOKUP($P153, INDIRECT($Q$3),Y$8,0)*INDIRECT($P$2),VLOOKUP($P153, INDIRECT($Q$3),Y$8,0)),IF($E153="E",0,3))</f>
        <v>117406</v>
      </c>
      <c r="Z153" s="186" cm="1">
        <f t="array" aca="1" ref="Z153" ca="1">ROUND(IF($Q153="Y",VLOOKUP($P153, INDIRECT($Q$3),Z$8,0)*INDIRECT($P$2),VLOOKUP($P153, INDIRECT($Q$3),Z$8,0)),IF($E153="E",0,3))</f>
        <v>120746</v>
      </c>
      <c r="AA153" s="186"/>
      <c r="AB153" s="282" t="str">
        <f t="shared" si="32"/>
        <v>10193C</v>
      </c>
      <c r="AC153" s="130" t="str">
        <f t="shared" si="33"/>
        <v>Manager Police Record Services</v>
      </c>
      <c r="AD153" s="284" t="str">
        <f t="shared" si="34"/>
        <v>121</v>
      </c>
      <c r="AE153" s="282">
        <f t="shared" ca="1" si="52"/>
        <v>49.163999999999994</v>
      </c>
      <c r="AF153" s="282">
        <f t="shared" ca="1" si="52"/>
        <v>50.540999999999997</v>
      </c>
      <c r="AG153" s="282">
        <f t="shared" ca="1" si="52"/>
        <v>51.955999999999996</v>
      </c>
      <c r="AH153" s="282">
        <f t="shared" ca="1" si="52"/>
        <v>53.410999999999994</v>
      </c>
      <c r="AI153" s="282">
        <f t="shared" ca="1" si="52"/>
        <v>54.905000000000001</v>
      </c>
      <c r="AJ153" s="282">
        <f t="shared" ca="1" si="52"/>
        <v>56.445999999999998</v>
      </c>
      <c r="AK153" s="282">
        <f t="shared" ca="1" si="52"/>
        <v>58.050999999999995</v>
      </c>
      <c r="AP153" s="427"/>
      <c r="AQ153" s="427"/>
      <c r="AR153" s="427"/>
      <c r="AS153" s="427"/>
      <c r="AT153" s="427"/>
      <c r="AU153" s="427"/>
      <c r="AV153" s="427"/>
      <c r="AW153" s="427" t="str">
        <f>IFERROR(AA153/'2025'!N152,"")</f>
        <v/>
      </c>
    </row>
    <row r="154" spans="1:49" x14ac:dyDescent="0.3">
      <c r="A154" s="424" t="s">
        <v>819</v>
      </c>
      <c r="B154" s="75">
        <v>11</v>
      </c>
      <c r="C154" s="70" t="s">
        <v>888</v>
      </c>
      <c r="D154" s="75">
        <v>528</v>
      </c>
      <c r="E154" s="75" t="s">
        <v>17</v>
      </c>
      <c r="F154" s="73" t="s">
        <v>1122</v>
      </c>
      <c r="G154" s="74">
        <f t="shared" ca="1" si="51"/>
        <v>110763</v>
      </c>
      <c r="H154" s="74">
        <f t="shared" ca="1" si="51"/>
        <v>115198</v>
      </c>
      <c r="I154" s="74">
        <f t="shared" ca="1" si="51"/>
        <v>119811</v>
      </c>
      <c r="J154" s="74">
        <f t="shared" ca="1" si="51"/>
        <v>124609</v>
      </c>
      <c r="K154" s="74">
        <f t="shared" ca="1" si="51"/>
        <v>129599</v>
      </c>
      <c r="L154" s="74">
        <f t="shared" ca="1" si="51"/>
        <v>0</v>
      </c>
      <c r="M154" s="74">
        <f t="shared" ca="1" si="51"/>
        <v>0</v>
      </c>
      <c r="N154" s="72"/>
      <c r="P154" s="187" t="str">
        <f t="shared" si="49"/>
        <v>53009C</v>
      </c>
      <c r="Q154" s="191" t="s">
        <v>600</v>
      </c>
      <c r="R154" s="188" t="str">
        <f t="shared" si="28"/>
        <v>Manager Police Strategic Information Center Manager</v>
      </c>
      <c r="S154" s="189" t="str">
        <f t="shared" si="50"/>
        <v>116</v>
      </c>
      <c r="T154" s="186" cm="1">
        <f t="array" aca="1" ref="T154" ca="1">ROUND(IF($Q154="Y",VLOOKUP($P154, INDIRECT($Q$3),T$8,0)*INDIRECT($P$2),VLOOKUP($P154, INDIRECT($Q$3),T$8,0)),IF($E154="E",0,3))</f>
        <v>110763</v>
      </c>
      <c r="U154" s="186" cm="1">
        <f t="array" aca="1" ref="U154" ca="1">ROUND(IF($Q154="Y",VLOOKUP($P154, INDIRECT($Q$3),U$8,0)*INDIRECT($P$2),VLOOKUP($P154, INDIRECT($Q$3),U$8,0)),IF($E154="E",0,3))</f>
        <v>115198</v>
      </c>
      <c r="V154" s="186" cm="1">
        <f t="array" aca="1" ref="V154" ca="1">ROUND(IF($Q154="Y",VLOOKUP($P154, INDIRECT($Q$3),V$8,0)*INDIRECT($P$2),VLOOKUP($P154, INDIRECT($Q$3),V$8,0)),IF($E154="E",0,3))</f>
        <v>119811</v>
      </c>
      <c r="W154" s="186" cm="1">
        <f t="array" aca="1" ref="W154" ca="1">ROUND(IF($Q154="Y",VLOOKUP($P154, INDIRECT($Q$3),W$8,0)*INDIRECT($P$2),VLOOKUP($P154, INDIRECT($Q$3),W$8,0)),IF($E154="E",0,3))</f>
        <v>124609</v>
      </c>
      <c r="X154" s="186" cm="1">
        <f t="array" aca="1" ref="X154" ca="1">ROUND(IF($Q154="Y",VLOOKUP($P154, INDIRECT($Q$3),X$8,0)*INDIRECT($P$2),VLOOKUP($P154, INDIRECT($Q$3),X$8,0)),IF($E154="E",0,3))</f>
        <v>129599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32"/>
        <v>53009C</v>
      </c>
      <c r="AC154" s="130" t="str">
        <f t="shared" si="33"/>
        <v>Manager Police Strategic Information Center Manager</v>
      </c>
      <c r="AD154" s="284" t="str">
        <f t="shared" si="34"/>
        <v>116</v>
      </c>
      <c r="AE154" s="282">
        <f t="shared" ca="1" si="52"/>
        <v>53.251999999999995</v>
      </c>
      <c r="AF154" s="282">
        <f t="shared" ca="1" si="52"/>
        <v>55.384</v>
      </c>
      <c r="AG154" s="282">
        <f t="shared" ca="1" si="52"/>
        <v>57.601999999999997</v>
      </c>
      <c r="AH154" s="282">
        <f t="shared" ca="1" si="52"/>
        <v>59.908999999999999</v>
      </c>
      <c r="AI154" s="282">
        <f t="shared" ca="1" si="52"/>
        <v>62.308</v>
      </c>
      <c r="AJ154" s="282" t="str">
        <f t="shared" ca="1" si="52"/>
        <v/>
      </c>
      <c r="AK154" s="282" t="str">
        <f t="shared" ca="1" si="52"/>
        <v/>
      </c>
      <c r="AP154" s="427"/>
      <c r="AQ154" s="427"/>
      <c r="AR154" s="427"/>
      <c r="AS154" s="427"/>
      <c r="AT154" s="427"/>
      <c r="AU154" s="427"/>
      <c r="AV154" s="427"/>
      <c r="AW154" s="427" t="str">
        <f>IFERROR(AA154/'2025'!N153,"")</f>
        <v/>
      </c>
    </row>
    <row r="155" spans="1:49" x14ac:dyDescent="0.3">
      <c r="A155" s="424" t="s">
        <v>145</v>
      </c>
      <c r="B155" s="75">
        <v>11</v>
      </c>
      <c r="C155" s="70" t="s">
        <v>630</v>
      </c>
      <c r="D155" s="75">
        <v>523</v>
      </c>
      <c r="E155" s="75" t="s">
        <v>17</v>
      </c>
      <c r="F155" s="73" t="s">
        <v>396</v>
      </c>
      <c r="G155" s="74">
        <f t="shared" ca="1" si="51"/>
        <v>110348</v>
      </c>
      <c r="H155" s="74">
        <f t="shared" ca="1" si="51"/>
        <v>114761</v>
      </c>
      <c r="I155" s="74">
        <f t="shared" ca="1" si="51"/>
        <v>119352</v>
      </c>
      <c r="J155" s="74">
        <f t="shared" ca="1" si="51"/>
        <v>124128</v>
      </c>
      <c r="K155" s="74">
        <f t="shared" ca="1" si="51"/>
        <v>129093</v>
      </c>
      <c r="L155" s="74">
        <f t="shared" ca="1" si="51"/>
        <v>0</v>
      </c>
      <c r="M155" s="74">
        <f t="shared" ca="1" si="51"/>
        <v>0</v>
      </c>
      <c r="N155" s="72"/>
      <c r="P155" s="187" t="str">
        <f t="shared" si="49"/>
        <v>06919C</v>
      </c>
      <c r="Q155" s="191" t="s">
        <v>600</v>
      </c>
      <c r="R155" s="188" t="str">
        <f t="shared" si="28"/>
        <v>Manager Public Health Emergency Response</v>
      </c>
      <c r="S155" s="189" t="str">
        <f t="shared" si="50"/>
        <v>64</v>
      </c>
      <c r="T155" s="186" cm="1">
        <f t="array" aca="1" ref="T155" ca="1">ROUND(IF($Q155="Y",VLOOKUP($P155, INDIRECT($Q$3),T$8,0)*INDIRECT($P$2),VLOOKUP($P155, INDIRECT($Q$3),T$8,0)),IF($E155="E",0,3))</f>
        <v>110348</v>
      </c>
      <c r="U155" s="186" cm="1">
        <f t="array" aca="1" ref="U155" ca="1">ROUND(IF($Q155="Y",VLOOKUP($P155, INDIRECT($Q$3),U$8,0)*INDIRECT($P$2),VLOOKUP($P155, INDIRECT($Q$3),U$8,0)),IF($E155="E",0,3))</f>
        <v>114761</v>
      </c>
      <c r="V155" s="186" cm="1">
        <f t="array" aca="1" ref="V155" ca="1">ROUND(IF($Q155="Y",VLOOKUP($P155, INDIRECT($Q$3),V$8,0)*INDIRECT($P$2),VLOOKUP($P155, INDIRECT($Q$3),V$8,0)),IF($E155="E",0,3))</f>
        <v>119352</v>
      </c>
      <c r="W155" s="186" cm="1">
        <f t="array" aca="1" ref="W155" ca="1">ROUND(IF($Q155="Y",VLOOKUP($P155, INDIRECT($Q$3),W$8,0)*INDIRECT($P$2),VLOOKUP($P155, INDIRECT($Q$3),W$8,0)),IF($E155="E",0,3))</f>
        <v>124128</v>
      </c>
      <c r="X155" s="186" cm="1">
        <f t="array" aca="1" ref="X155" ca="1">ROUND(IF($Q155="Y",VLOOKUP($P155, INDIRECT($Q$3),X$8,0)*INDIRECT($P$2),VLOOKUP($P155, INDIRECT($Q$3),X$8,0)),IF($E155="E",0,3))</f>
        <v>129093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32"/>
        <v>06919C</v>
      </c>
      <c r="AC155" s="130" t="str">
        <f t="shared" si="33"/>
        <v>Manager Public Health Emergency Response</v>
      </c>
      <c r="AD155" s="284" t="str">
        <f t="shared" si="34"/>
        <v>64</v>
      </c>
      <c r="AE155" s="282">
        <f t="shared" ca="1" si="52"/>
        <v>53.052</v>
      </c>
      <c r="AF155" s="282">
        <f t="shared" ca="1" si="52"/>
        <v>55.173999999999999</v>
      </c>
      <c r="AG155" s="282">
        <f t="shared" ca="1" si="52"/>
        <v>57.381</v>
      </c>
      <c r="AH155" s="282">
        <f t="shared" ca="1" si="52"/>
        <v>59.677</v>
      </c>
      <c r="AI155" s="282">
        <f t="shared" ca="1" si="52"/>
        <v>62.064</v>
      </c>
      <c r="AJ155" s="282" t="str">
        <f t="shared" ca="1" si="52"/>
        <v/>
      </c>
      <c r="AK155" s="282" t="str">
        <f t="shared" ca="1" si="52"/>
        <v/>
      </c>
      <c r="AP155" s="427"/>
      <c r="AQ155" s="427"/>
      <c r="AR155" s="427"/>
      <c r="AS155" s="427"/>
      <c r="AT155" s="427"/>
      <c r="AU155" s="427"/>
      <c r="AV155" s="427"/>
      <c r="AW155" s="427" t="str">
        <f>IFERROR(AA155/'2025'!N154,"")</f>
        <v/>
      </c>
    </row>
    <row r="156" spans="1:49" x14ac:dyDescent="0.3">
      <c r="A156" s="424" t="s">
        <v>492</v>
      </c>
      <c r="B156" s="75">
        <v>11</v>
      </c>
      <c r="C156" s="70" t="s">
        <v>124</v>
      </c>
      <c r="D156" s="75">
        <v>505</v>
      </c>
      <c r="E156" s="75" t="s">
        <v>17</v>
      </c>
      <c r="F156" s="73" t="s">
        <v>397</v>
      </c>
      <c r="G156" s="74">
        <f t="shared" ca="1" si="51"/>
        <v>109717</v>
      </c>
      <c r="H156" s="74">
        <f t="shared" ca="1" si="51"/>
        <v>114103</v>
      </c>
      <c r="I156" s="74">
        <f t="shared" ca="1" si="51"/>
        <v>118669</v>
      </c>
      <c r="J156" s="74">
        <f t="shared" ca="1" si="51"/>
        <v>123415</v>
      </c>
      <c r="K156" s="74">
        <f t="shared" ca="1" si="51"/>
        <v>128352</v>
      </c>
      <c r="L156" s="74">
        <f t="shared" ca="1" si="51"/>
        <v>0</v>
      </c>
      <c r="M156" s="74">
        <f t="shared" ca="1" si="51"/>
        <v>0</v>
      </c>
      <c r="N156" s="72"/>
      <c r="P156" s="187" t="str">
        <f t="shared" si="49"/>
        <v>52924C</v>
      </c>
      <c r="Q156" s="191" t="s">
        <v>600</v>
      </c>
      <c r="R156" s="188" t="str">
        <f t="shared" si="28"/>
        <v>Manager Public Works Initiatives and Analysis</v>
      </c>
      <c r="S156" s="189" t="str">
        <f t="shared" si="50"/>
        <v>104</v>
      </c>
      <c r="T156" s="186" cm="1">
        <f t="array" aca="1" ref="T156" ca="1">ROUND(IF($Q156="Y",VLOOKUP($P156, INDIRECT($Q$3),T$8,0)*INDIRECT($P$2),VLOOKUP($P156, INDIRECT($Q$3),T$8,0)),IF($E156="E",0,3))</f>
        <v>109717</v>
      </c>
      <c r="U156" s="186" cm="1">
        <f t="array" aca="1" ref="U156" ca="1">ROUND(IF($Q156="Y",VLOOKUP($P156, INDIRECT($Q$3),U$8,0)*INDIRECT($P$2),VLOOKUP($P156, INDIRECT($Q$3),U$8,0)),IF($E156="E",0,3))</f>
        <v>114103</v>
      </c>
      <c r="V156" s="186" cm="1">
        <f t="array" aca="1" ref="V156" ca="1">ROUND(IF($Q156="Y",VLOOKUP($P156, INDIRECT($Q$3),V$8,0)*INDIRECT($P$2),VLOOKUP($P156, INDIRECT($Q$3),V$8,0)),IF($E156="E",0,3))</f>
        <v>118669</v>
      </c>
      <c r="W156" s="186" cm="1">
        <f t="array" aca="1" ref="W156" ca="1">ROUND(IF($Q156="Y",VLOOKUP($P156, INDIRECT($Q$3),W$8,0)*INDIRECT($P$2),VLOOKUP($P156, INDIRECT($Q$3),W$8,0)),IF($E156="E",0,3))</f>
        <v>123415</v>
      </c>
      <c r="X156" s="186" cm="1">
        <f t="array" aca="1" ref="X156" ca="1">ROUND(IF($Q156="Y",VLOOKUP($P156, INDIRECT($Q$3),X$8,0)*INDIRECT($P$2),VLOOKUP($P156, INDIRECT($Q$3),X$8,0)),IF($E156="E",0,3))</f>
        <v>128352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32"/>
        <v>52924C</v>
      </c>
      <c r="AC156" s="130" t="str">
        <f t="shared" si="33"/>
        <v>Manager Public Works Initiatives and Analysis</v>
      </c>
      <c r="AD156" s="284" t="str">
        <f t="shared" si="34"/>
        <v>104</v>
      </c>
      <c r="AE156" s="282">
        <f t="shared" ca="1" si="52"/>
        <v>52.748999999999995</v>
      </c>
      <c r="AF156" s="282">
        <f t="shared" ca="1" si="52"/>
        <v>54.857999999999997</v>
      </c>
      <c r="AG156" s="282">
        <f t="shared" ca="1" si="52"/>
        <v>57.052999999999997</v>
      </c>
      <c r="AH156" s="282">
        <f t="shared" ca="1" si="52"/>
        <v>59.335000000000001</v>
      </c>
      <c r="AI156" s="282">
        <f t="shared" ca="1" si="52"/>
        <v>61.707999999999998</v>
      </c>
      <c r="AJ156" s="282" t="str">
        <f t="shared" ca="1" si="52"/>
        <v/>
      </c>
      <c r="AK156" s="282" t="str">
        <f t="shared" ca="1" si="52"/>
        <v/>
      </c>
      <c r="AP156" s="427"/>
      <c r="AQ156" s="427"/>
      <c r="AR156" s="427"/>
      <c r="AS156" s="427"/>
      <c r="AT156" s="427"/>
      <c r="AU156" s="427"/>
      <c r="AV156" s="427"/>
      <c r="AW156" s="427" t="str">
        <f>IFERROR(AA156/'2025'!N155,"")</f>
        <v/>
      </c>
    </row>
    <row r="157" spans="1:49" x14ac:dyDescent="0.3">
      <c r="A157" s="424" t="s">
        <v>1175</v>
      </c>
      <c r="B157" s="75">
        <v>12</v>
      </c>
      <c r="C157" s="70" t="s">
        <v>574</v>
      </c>
      <c r="D157" s="75">
        <v>543</v>
      </c>
      <c r="E157" s="75" t="s">
        <v>17</v>
      </c>
      <c r="F157" s="73" t="s">
        <v>1176</v>
      </c>
      <c r="G157" s="74">
        <f ca="1">IF(E157="E",ROUND(T157,0),ROUND(T157,3))</f>
        <v>119252</v>
      </c>
      <c r="H157" s="74">
        <f ca="1">IF(F157="E",ROUND(U157,0),ROUND(U157,3))</f>
        <v>124026</v>
      </c>
      <c r="I157" s="74">
        <f ca="1">IF(G157="E",ROUND(V157,0),ROUND(V157,3))</f>
        <v>128991</v>
      </c>
      <c r="J157" s="74">
        <f ca="1">IF(H157="E",ROUND(W157,0),ROUND(W157,3))</f>
        <v>134156</v>
      </c>
      <c r="K157" s="74">
        <f ca="1">IF(I157="E",ROUND(X157,0),ROUND(X157,3))</f>
        <v>139530</v>
      </c>
      <c r="L157" s="74">
        <f t="shared" ca="1" si="51"/>
        <v>0</v>
      </c>
      <c r="M157" s="74">
        <f t="shared" ca="1" si="51"/>
        <v>0</v>
      </c>
      <c r="N157" s="72"/>
      <c r="P157" s="187" t="str">
        <f t="shared" si="49"/>
        <v>53114C</v>
      </c>
      <c r="Q157" s="191" t="s">
        <v>600</v>
      </c>
      <c r="R157" s="188" t="str">
        <f t="shared" si="28"/>
        <v>Manager, Quality Assurance &amp; Training - Audit</v>
      </c>
      <c r="S157" s="189" t="str">
        <f t="shared" si="50"/>
        <v>044</v>
      </c>
      <c r="T157" s="186" cm="1">
        <f t="array" aca="1" ref="T157" ca="1">ROUND(IF($Q157="Y",VLOOKUP($P157, INDIRECT($Q$3),T$8,0)*INDIRECT($P$2),VLOOKUP($P157, INDIRECT($Q$3),T$8,0)),IF($E157="E",0,3))</f>
        <v>119252</v>
      </c>
      <c r="U157" s="186" cm="1">
        <f t="array" aca="1" ref="U157" ca="1">ROUND(IF($Q157="Y",VLOOKUP($P157, INDIRECT($Q$3),U$8,0)*INDIRECT($P$2),VLOOKUP($P157, INDIRECT($Q$3),U$8,0)),IF($E157="E",0,3))</f>
        <v>124026</v>
      </c>
      <c r="V157" s="186" cm="1">
        <f t="array" aca="1" ref="V157" ca="1">ROUND(IF($Q157="Y",VLOOKUP($P157, INDIRECT($Q$3),V$8,0)*INDIRECT($P$2),VLOOKUP($P157, INDIRECT($Q$3),V$8,0)),IF($E157="E",0,3))</f>
        <v>128991</v>
      </c>
      <c r="W157" s="186" cm="1">
        <f t="array" aca="1" ref="W157" ca="1">ROUND(IF($Q157="Y",VLOOKUP($P157, INDIRECT($Q$3),W$8,0)*INDIRECT($P$2),VLOOKUP($P157, INDIRECT($Q$3),W$8,0)),IF($E157="E",0,3))</f>
        <v>134156</v>
      </c>
      <c r="X157" s="186" cm="1">
        <f t="array" aca="1" ref="X157" ca="1">ROUND(IF($Q157="Y",VLOOKUP($P157, INDIRECT($Q$3),X$8,0)*INDIRECT($P$2),VLOOKUP($P157, INDIRECT($Q$3),X$8,0)),IF($E157="E",0,3))</f>
        <v>139530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32"/>
        <v>53114C</v>
      </c>
      <c r="AC157" s="130" t="str">
        <f t="shared" si="33"/>
        <v>Manager, Quality Assurance &amp; Training - Audit</v>
      </c>
      <c r="AD157" s="284" t="str">
        <f t="shared" si="34"/>
        <v>044</v>
      </c>
      <c r="AE157" s="282">
        <f t="shared" ca="1" si="52"/>
        <v>57.332999999999998</v>
      </c>
      <c r="AF157" s="282">
        <f t="shared" ca="1" si="52"/>
        <v>59.628</v>
      </c>
      <c r="AG157" s="282">
        <f t="shared" ca="1" si="52"/>
        <v>62.015000000000001</v>
      </c>
      <c r="AH157" s="282">
        <f t="shared" ca="1" si="52"/>
        <v>64.499000000000009</v>
      </c>
      <c r="AI157" s="282">
        <f t="shared" ca="1" si="52"/>
        <v>67.082000000000008</v>
      </c>
      <c r="AJ157" s="282" t="str">
        <f t="shared" ca="1" si="52"/>
        <v/>
      </c>
      <c r="AK157" s="282" t="str">
        <f t="shared" ca="1" si="52"/>
        <v/>
      </c>
      <c r="AP157" s="427"/>
      <c r="AQ157" s="427"/>
      <c r="AR157" s="427"/>
      <c r="AS157" s="427"/>
      <c r="AT157" s="427"/>
      <c r="AU157" s="427"/>
      <c r="AV157" s="427"/>
      <c r="AW157" s="427" t="str">
        <f>IFERROR(AA157/'2025'!N156,"")</f>
        <v/>
      </c>
    </row>
    <row r="158" spans="1:49" x14ac:dyDescent="0.3">
      <c r="A158" s="424" t="s">
        <v>146</v>
      </c>
      <c r="B158" s="75">
        <v>12</v>
      </c>
      <c r="C158" s="70" t="s">
        <v>60</v>
      </c>
      <c r="D158" s="75">
        <v>543</v>
      </c>
      <c r="E158" s="75" t="s">
        <v>17</v>
      </c>
      <c r="F158" s="73" t="s">
        <v>398</v>
      </c>
      <c r="G158" s="74">
        <f t="shared" ref="G158:K164" ca="1" si="53">IF(E158="E",ROUND(T158,0),ROUND(T158,3))</f>
        <v>113787</v>
      </c>
      <c r="H158" s="74">
        <f t="shared" ca="1" si="53"/>
        <v>120134</v>
      </c>
      <c r="I158" s="74">
        <f t="shared" ca="1" si="53"/>
        <v>128369</v>
      </c>
      <c r="J158" s="74">
        <f t="shared" ca="1" si="53"/>
        <v>131965</v>
      </c>
      <c r="K158" s="74">
        <f t="shared" ca="1" si="53"/>
        <v>135659</v>
      </c>
      <c r="L158" s="74">
        <f t="shared" ca="1" si="51"/>
        <v>139527</v>
      </c>
      <c r="M158" s="74">
        <f t="shared" ca="1" si="51"/>
        <v>0</v>
      </c>
      <c r="N158" s="72"/>
      <c r="P158" s="187" t="str">
        <f t="shared" si="49"/>
        <v>06934C</v>
      </c>
      <c r="Q158" s="191" t="s">
        <v>600</v>
      </c>
      <c r="R158" s="188" t="str">
        <f t="shared" si="28"/>
        <v>Manager Resource Coordinator</v>
      </c>
      <c r="S158" s="189" t="str">
        <f t="shared" si="50"/>
        <v>44</v>
      </c>
      <c r="T158" s="186" cm="1">
        <f t="array" aca="1" ref="T158" ca="1">ROUND(IF($Q158="Y",VLOOKUP($P158, INDIRECT($Q$3),T$8,0)*INDIRECT($P$2),VLOOKUP($P158, INDIRECT($Q$3),T$8,0)),IF($E158="E",0,3))</f>
        <v>113787</v>
      </c>
      <c r="U158" s="186" cm="1">
        <f t="array" aca="1" ref="U158" ca="1">ROUND(IF($Q158="Y",VLOOKUP($P158, INDIRECT($Q$3),U$8,0)*INDIRECT($P$2),VLOOKUP($P158, INDIRECT($Q$3),U$8,0)),IF($E158="E",0,3))</f>
        <v>120134</v>
      </c>
      <c r="V158" s="186" cm="1">
        <f t="array" aca="1" ref="V158" ca="1">ROUND(IF($Q158="Y",VLOOKUP($P158, INDIRECT($Q$3),V$8,0)*INDIRECT($P$2),VLOOKUP($P158, INDIRECT($Q$3),V$8,0)),IF($E158="E",0,3))</f>
        <v>128369</v>
      </c>
      <c r="W158" s="186" cm="1">
        <f t="array" aca="1" ref="W158" ca="1">ROUND(IF($Q158="Y",VLOOKUP($P158, INDIRECT($Q$3),W$8,0)*INDIRECT($P$2),VLOOKUP($P158, INDIRECT($Q$3),W$8,0)),IF($E158="E",0,3))</f>
        <v>131965</v>
      </c>
      <c r="X158" s="186" cm="1">
        <f t="array" aca="1" ref="X158" ca="1">ROUND(IF($Q158="Y",VLOOKUP($P158, INDIRECT($Q$3),X$8,0)*INDIRECT($P$2),VLOOKUP($P158, INDIRECT($Q$3),X$8,0)),IF($E158="E",0,3))</f>
        <v>135659</v>
      </c>
      <c r="Y158" s="186" cm="1">
        <f t="array" aca="1" ref="Y158" ca="1">ROUND(IF($Q158="Y",VLOOKUP($P158, INDIRECT($Q$3),Y$8,0)*INDIRECT($P$2),VLOOKUP($P158, INDIRECT($Q$3),Y$8,0)),IF($E158="E",0,3))</f>
        <v>139527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32"/>
        <v>06934C</v>
      </c>
      <c r="AC158" s="130" t="str">
        <f t="shared" si="33"/>
        <v>Manager Resource Coordinator</v>
      </c>
      <c r="AD158" s="284" t="str">
        <f t="shared" si="34"/>
        <v>44</v>
      </c>
      <c r="AE158" s="282">
        <f t="shared" ca="1" si="52"/>
        <v>54.705999999999996</v>
      </c>
      <c r="AF158" s="282">
        <f t="shared" ca="1" si="52"/>
        <v>57.756999999999998</v>
      </c>
      <c r="AG158" s="282">
        <f t="shared" ca="1" si="52"/>
        <v>61.716000000000001</v>
      </c>
      <c r="AH158" s="282">
        <f t="shared" ca="1" si="52"/>
        <v>63.445</v>
      </c>
      <c r="AI158" s="282">
        <f t="shared" ca="1" si="52"/>
        <v>65.221000000000004</v>
      </c>
      <c r="AJ158" s="282">
        <f t="shared" ca="1" si="52"/>
        <v>67.081000000000003</v>
      </c>
      <c r="AK158" s="282" t="str">
        <f t="shared" ca="1" si="52"/>
        <v/>
      </c>
      <c r="AP158" s="427"/>
      <c r="AQ158" s="427"/>
      <c r="AR158" s="427"/>
      <c r="AS158" s="427"/>
      <c r="AT158" s="427"/>
      <c r="AU158" s="427"/>
      <c r="AV158" s="427"/>
      <c r="AW158" s="427" t="str">
        <f>IFERROR(AA158/'2025'!N157,"")</f>
        <v/>
      </c>
    </row>
    <row r="159" spans="1:49" x14ac:dyDescent="0.3">
      <c r="A159" s="424" t="s">
        <v>169</v>
      </c>
      <c r="B159" s="75">
        <v>12</v>
      </c>
      <c r="C159" s="70" t="s">
        <v>152</v>
      </c>
      <c r="D159" s="75">
        <v>553</v>
      </c>
      <c r="E159" s="75" t="s">
        <v>17</v>
      </c>
      <c r="F159" s="73" t="s">
        <v>399</v>
      </c>
      <c r="G159" s="74">
        <f t="shared" ca="1" si="53"/>
        <v>119267</v>
      </c>
      <c r="H159" s="74">
        <f t="shared" ca="1" si="53"/>
        <v>124040</v>
      </c>
      <c r="I159" s="74">
        <f t="shared" ca="1" si="53"/>
        <v>129003</v>
      </c>
      <c r="J159" s="74">
        <f t="shared" ca="1" si="53"/>
        <v>134161</v>
      </c>
      <c r="K159" s="74">
        <f t="shared" ca="1" si="53"/>
        <v>139527</v>
      </c>
      <c r="L159" s="74">
        <f t="shared" ca="1" si="51"/>
        <v>0</v>
      </c>
      <c r="M159" s="74">
        <f t="shared" ca="1" si="51"/>
        <v>0</v>
      </c>
      <c r="N159" s="72"/>
      <c r="P159" s="187" t="str">
        <f t="shared" si="49"/>
        <v>06720C</v>
      </c>
      <c r="Q159" s="191" t="s">
        <v>600</v>
      </c>
      <c r="R159" s="188" t="str">
        <f t="shared" si="28"/>
        <v>Manager Revenue &amp; Collections</v>
      </c>
      <c r="S159" s="189" t="str">
        <f t="shared" si="50"/>
        <v>44G</v>
      </c>
      <c r="T159" s="186" cm="1">
        <f t="array" aca="1" ref="T159" ca="1">ROUND(IF($Q159="Y",VLOOKUP($P159, INDIRECT($Q$3),T$8,0)*INDIRECT($P$2),VLOOKUP($P159, INDIRECT($Q$3),T$8,0)),IF($E159="E",0,3))</f>
        <v>119267</v>
      </c>
      <c r="U159" s="186" cm="1">
        <f t="array" aca="1" ref="U159" ca="1">ROUND(IF($Q159="Y",VLOOKUP($P159, INDIRECT($Q$3),U$8,0)*INDIRECT($P$2),VLOOKUP($P159, INDIRECT($Q$3),U$8,0)),IF($E159="E",0,3))</f>
        <v>124040</v>
      </c>
      <c r="V159" s="186" cm="1">
        <f t="array" aca="1" ref="V159" ca="1">ROUND(IF($Q159="Y",VLOOKUP($P159, INDIRECT($Q$3),V$8,0)*INDIRECT($P$2),VLOOKUP($P159, INDIRECT($Q$3),V$8,0)),IF($E159="E",0,3))</f>
        <v>129003</v>
      </c>
      <c r="W159" s="186" cm="1">
        <f t="array" aca="1" ref="W159" ca="1">ROUND(IF($Q159="Y",VLOOKUP($P159, INDIRECT($Q$3),W$8,0)*INDIRECT($P$2),VLOOKUP($P159, INDIRECT($Q$3),W$8,0)),IF($E159="E",0,3))</f>
        <v>134161</v>
      </c>
      <c r="X159" s="186" cm="1">
        <f t="array" aca="1" ref="X159" ca="1">ROUND(IF($Q159="Y",VLOOKUP($P159, INDIRECT($Q$3),X$8,0)*INDIRECT($P$2),VLOOKUP($P159, INDIRECT($Q$3),X$8,0)),IF($E159="E",0,3))</f>
        <v>139527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32"/>
        <v>06720C</v>
      </c>
      <c r="AC159" s="130" t="str">
        <f t="shared" si="33"/>
        <v>Manager Revenue &amp; Collections</v>
      </c>
      <c r="AD159" s="284" t="str">
        <f t="shared" si="34"/>
        <v>44G</v>
      </c>
      <c r="AE159" s="282">
        <f t="shared" ca="1" si="52"/>
        <v>57.339999999999996</v>
      </c>
      <c r="AF159" s="282">
        <f t="shared" ca="1" si="52"/>
        <v>59.634999999999998</v>
      </c>
      <c r="AG159" s="282">
        <f t="shared" ca="1" si="52"/>
        <v>62.021000000000001</v>
      </c>
      <c r="AH159" s="282">
        <f t="shared" ca="1" si="52"/>
        <v>64.501000000000005</v>
      </c>
      <c r="AI159" s="282">
        <f t="shared" ca="1" si="52"/>
        <v>67.081000000000003</v>
      </c>
      <c r="AJ159" s="282" t="str">
        <f t="shared" ca="1" si="52"/>
        <v/>
      </c>
      <c r="AK159" s="282" t="str">
        <f t="shared" ca="1" si="52"/>
        <v/>
      </c>
      <c r="AP159" s="427"/>
      <c r="AQ159" s="427"/>
      <c r="AR159" s="427"/>
      <c r="AS159" s="427"/>
      <c r="AT159" s="427"/>
      <c r="AU159" s="427"/>
      <c r="AV159" s="427"/>
      <c r="AW159" s="427" t="str">
        <f>IFERROR(AA159/'2025'!N158,"")</f>
        <v/>
      </c>
    </row>
    <row r="160" spans="1:49" x14ac:dyDescent="0.3">
      <c r="A160" s="424" t="s">
        <v>147</v>
      </c>
      <c r="B160" s="75">
        <v>10</v>
      </c>
      <c r="C160" s="70" t="s">
        <v>44</v>
      </c>
      <c r="D160" s="75">
        <v>470</v>
      </c>
      <c r="E160" s="75" t="s">
        <v>17</v>
      </c>
      <c r="F160" s="73" t="s">
        <v>400</v>
      </c>
      <c r="G160" s="74">
        <f t="shared" ca="1" si="53"/>
        <v>90427</v>
      </c>
      <c r="H160" s="74">
        <f t="shared" ca="1" si="53"/>
        <v>95097</v>
      </c>
      <c r="I160" s="74">
        <f t="shared" ca="1" si="53"/>
        <v>99943</v>
      </c>
      <c r="J160" s="74">
        <f t="shared" ca="1" si="53"/>
        <v>106708</v>
      </c>
      <c r="K160" s="74">
        <f t="shared" ca="1" si="53"/>
        <v>109697</v>
      </c>
      <c r="L160" s="74">
        <f t="shared" ca="1" si="51"/>
        <v>112768</v>
      </c>
      <c r="M160" s="74">
        <f t="shared" ca="1" si="51"/>
        <v>115985</v>
      </c>
      <c r="N160" s="72"/>
      <c r="P160" s="187" t="str">
        <f t="shared" si="49"/>
        <v>06935C</v>
      </c>
      <c r="Q160" s="191" t="s">
        <v>600</v>
      </c>
      <c r="R160" s="188" t="str">
        <f t="shared" si="28"/>
        <v>Manager Safety Programs</v>
      </c>
      <c r="S160" s="189" t="str">
        <f t="shared" si="50"/>
        <v>34D</v>
      </c>
      <c r="T160" s="186" cm="1">
        <f t="array" aca="1" ref="T160" ca="1">ROUND(IF($Q160="Y",VLOOKUP($P160, INDIRECT($Q$3),T$8,0)*INDIRECT($P$2),VLOOKUP($P160, INDIRECT($Q$3),T$8,0)),IF($E160="E",0,3))</f>
        <v>90427</v>
      </c>
      <c r="U160" s="186" cm="1">
        <f t="array" aca="1" ref="U160" ca="1">ROUND(IF($Q160="Y",VLOOKUP($P160, INDIRECT($Q$3),U$8,0)*INDIRECT($P$2),VLOOKUP($P160, INDIRECT($Q$3),U$8,0)),IF($E160="E",0,3))</f>
        <v>95097</v>
      </c>
      <c r="V160" s="186" cm="1">
        <f t="array" aca="1" ref="V160" ca="1">ROUND(IF($Q160="Y",VLOOKUP($P160, INDIRECT($Q$3),V$8,0)*INDIRECT($P$2),VLOOKUP($P160, INDIRECT($Q$3),V$8,0)),IF($E160="E",0,3))</f>
        <v>99943</v>
      </c>
      <c r="W160" s="186" cm="1">
        <f t="array" aca="1" ref="W160" ca="1">ROUND(IF($Q160="Y",VLOOKUP($P160, INDIRECT($Q$3),W$8,0)*INDIRECT($P$2),VLOOKUP($P160, INDIRECT($Q$3),W$8,0)),IF($E160="E",0,3))</f>
        <v>106708</v>
      </c>
      <c r="X160" s="186" cm="1">
        <f t="array" aca="1" ref="X160" ca="1">ROUND(IF($Q160="Y",VLOOKUP($P160, INDIRECT($Q$3),X$8,0)*INDIRECT($P$2),VLOOKUP($P160, INDIRECT($Q$3),X$8,0)),IF($E160="E",0,3))</f>
        <v>109697</v>
      </c>
      <c r="Y160" s="186" cm="1">
        <f t="array" aca="1" ref="Y160" ca="1">ROUND(IF($Q160="Y",VLOOKUP($P160, INDIRECT($Q$3),Y$8,0)*INDIRECT($P$2),VLOOKUP($P160, INDIRECT($Q$3),Y$8,0)),IF($E160="E",0,3))</f>
        <v>112768</v>
      </c>
      <c r="Z160" s="186" cm="1">
        <f t="array" aca="1" ref="Z160" ca="1">ROUND(IF($Q160="Y",VLOOKUP($P160, INDIRECT($Q$3),Z$8,0)*INDIRECT($P$2),VLOOKUP($P160, INDIRECT($Q$3),Z$8,0)),IF($E160="E",0,3))</f>
        <v>115985</v>
      </c>
      <c r="AA160" s="186"/>
      <c r="AB160" s="282" t="str">
        <f t="shared" si="32"/>
        <v>06935C</v>
      </c>
      <c r="AC160" s="130" t="str">
        <f t="shared" si="33"/>
        <v>Manager Safety Programs</v>
      </c>
      <c r="AD160" s="284" t="str">
        <f t="shared" si="34"/>
        <v>34D</v>
      </c>
      <c r="AE160" s="282">
        <f t="shared" ca="1" si="52"/>
        <v>43.474999999999994</v>
      </c>
      <c r="AF160" s="282">
        <f t="shared" ca="1" si="52"/>
        <v>45.72</v>
      </c>
      <c r="AG160" s="282">
        <f t="shared" ca="1" si="52"/>
        <v>48.05</v>
      </c>
      <c r="AH160" s="282">
        <f t="shared" ca="1" si="52"/>
        <v>51.302</v>
      </c>
      <c r="AI160" s="282">
        <f t="shared" ca="1" si="52"/>
        <v>52.738999999999997</v>
      </c>
      <c r="AJ160" s="282">
        <f t="shared" ca="1" si="52"/>
        <v>54.216000000000001</v>
      </c>
      <c r="AK160" s="282">
        <f t="shared" ca="1" si="52"/>
        <v>55.762999999999998</v>
      </c>
      <c r="AP160" s="427"/>
      <c r="AQ160" s="427"/>
      <c r="AR160" s="427"/>
      <c r="AS160" s="427"/>
      <c r="AT160" s="427"/>
      <c r="AU160" s="427"/>
      <c r="AV160" s="427"/>
      <c r="AW160" s="427" t="str">
        <f>IFERROR(AA160/'2025'!N159,"")</f>
        <v/>
      </c>
    </row>
    <row r="161" spans="1:49" x14ac:dyDescent="0.3">
      <c r="A161" s="424" t="s">
        <v>149</v>
      </c>
      <c r="B161" s="75">
        <v>11</v>
      </c>
      <c r="C161" s="70" t="s">
        <v>148</v>
      </c>
      <c r="D161" s="75">
        <v>525</v>
      </c>
      <c r="E161" s="75" t="s">
        <v>17</v>
      </c>
      <c r="F161" s="73" t="s">
        <v>401</v>
      </c>
      <c r="G161" s="74">
        <f t="shared" ca="1" si="53"/>
        <v>112764</v>
      </c>
      <c r="H161" s="74">
        <f t="shared" ca="1" si="53"/>
        <v>117280</v>
      </c>
      <c r="I161" s="74">
        <f t="shared" ca="1" si="53"/>
        <v>121976</v>
      </c>
      <c r="J161" s="74">
        <f t="shared" ca="1" si="53"/>
        <v>126861</v>
      </c>
      <c r="K161" s="74">
        <f t="shared" ca="1" si="53"/>
        <v>131940</v>
      </c>
      <c r="L161" s="74">
        <f t="shared" ca="1" si="51"/>
        <v>0</v>
      </c>
      <c r="M161" s="74">
        <f t="shared" ca="1" si="51"/>
        <v>0</v>
      </c>
      <c r="N161" s="72"/>
      <c r="P161" s="187" t="str">
        <f t="shared" si="49"/>
        <v>06938C</v>
      </c>
      <c r="Q161" s="191" t="s">
        <v>600</v>
      </c>
      <c r="R161" s="188" t="str">
        <f t="shared" si="28"/>
        <v>Manager School Health Services</v>
      </c>
      <c r="S161" s="189" t="str">
        <f t="shared" si="50"/>
        <v>42B</v>
      </c>
      <c r="T161" s="186" cm="1">
        <f t="array" aca="1" ref="T161" ca="1">ROUND(IF($Q161="Y",VLOOKUP($P161, INDIRECT($Q$3),T$8,0)*INDIRECT($P$2),VLOOKUP($P161, INDIRECT($Q$3),T$8,0)),IF($E161="E",0,3))</f>
        <v>112764</v>
      </c>
      <c r="U161" s="186" cm="1">
        <f t="array" aca="1" ref="U161" ca="1">ROUND(IF($Q161="Y",VLOOKUP($P161, INDIRECT($Q$3),U$8,0)*INDIRECT($P$2),VLOOKUP($P161, INDIRECT($Q$3),U$8,0)),IF($E161="E",0,3))</f>
        <v>117280</v>
      </c>
      <c r="V161" s="186" cm="1">
        <f t="array" aca="1" ref="V161" ca="1">ROUND(IF($Q161="Y",VLOOKUP($P161, INDIRECT($Q$3),V$8,0)*INDIRECT($P$2),VLOOKUP($P161, INDIRECT($Q$3),V$8,0)),IF($E161="E",0,3))</f>
        <v>121976</v>
      </c>
      <c r="W161" s="186" cm="1">
        <f t="array" aca="1" ref="W161" ca="1">ROUND(IF($Q161="Y",VLOOKUP($P161, INDIRECT($Q$3),W$8,0)*INDIRECT($P$2),VLOOKUP($P161, INDIRECT($Q$3),W$8,0)),IF($E161="E",0,3))</f>
        <v>126861</v>
      </c>
      <c r="X161" s="186" cm="1">
        <f t="array" aca="1" ref="X161" ca="1">ROUND(IF($Q161="Y",VLOOKUP($P161, INDIRECT($Q$3),X$8,0)*INDIRECT($P$2),VLOOKUP($P161, INDIRECT($Q$3),X$8,0)),IF($E161="E",0,3))</f>
        <v>131940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32"/>
        <v>06938C</v>
      </c>
      <c r="AC161" s="130" t="str">
        <f t="shared" si="33"/>
        <v>Manager School Health Services</v>
      </c>
      <c r="AD161" s="284" t="str">
        <f t="shared" si="34"/>
        <v>42B</v>
      </c>
      <c r="AE161" s="282">
        <f t="shared" ca="1" si="52"/>
        <v>54.213999999999999</v>
      </c>
      <c r="AF161" s="282">
        <f t="shared" ca="1" si="52"/>
        <v>56.384999999999998</v>
      </c>
      <c r="AG161" s="282">
        <f t="shared" ca="1" si="52"/>
        <v>58.643000000000001</v>
      </c>
      <c r="AH161" s="282">
        <f t="shared" ca="1" si="52"/>
        <v>60.991</v>
      </c>
      <c r="AI161" s="282">
        <f t="shared" ca="1" si="52"/>
        <v>63.433</v>
      </c>
      <c r="AJ161" s="282" t="str">
        <f t="shared" ca="1" si="52"/>
        <v/>
      </c>
      <c r="AK161" s="282" t="str">
        <f t="shared" ca="1" si="52"/>
        <v/>
      </c>
      <c r="AP161" s="427"/>
      <c r="AQ161" s="427"/>
      <c r="AR161" s="427"/>
      <c r="AS161" s="427"/>
      <c r="AT161" s="427"/>
      <c r="AU161" s="427"/>
      <c r="AV161" s="427"/>
      <c r="AW161" s="427" t="str">
        <f>IFERROR(AA161/'2025'!N160,"")</f>
        <v/>
      </c>
    </row>
    <row r="162" spans="1:49" x14ac:dyDescent="0.3">
      <c r="A162" s="424" t="s">
        <v>170</v>
      </c>
      <c r="B162" s="75">
        <v>11</v>
      </c>
      <c r="C162" s="70" t="s">
        <v>124</v>
      </c>
      <c r="D162" s="75">
        <v>498</v>
      </c>
      <c r="E162" s="75" t="s">
        <v>17</v>
      </c>
      <c r="F162" s="73" t="s">
        <v>402</v>
      </c>
      <c r="G162" s="74">
        <f t="shared" ca="1" si="53"/>
        <v>109717</v>
      </c>
      <c r="H162" s="74">
        <f t="shared" ca="1" si="53"/>
        <v>114103</v>
      </c>
      <c r="I162" s="74">
        <f t="shared" ca="1" si="53"/>
        <v>118669</v>
      </c>
      <c r="J162" s="74">
        <f t="shared" ca="1" si="53"/>
        <v>123415</v>
      </c>
      <c r="K162" s="74">
        <f t="shared" ca="1" si="53"/>
        <v>128352</v>
      </c>
      <c r="L162" s="74">
        <f t="shared" ca="1" si="51"/>
        <v>0</v>
      </c>
      <c r="M162" s="74">
        <f t="shared" ca="1" si="51"/>
        <v>0</v>
      </c>
      <c r="N162" s="72"/>
      <c r="P162" s="187" t="str">
        <f t="shared" si="49"/>
        <v>59210C</v>
      </c>
      <c r="Q162" s="191" t="s">
        <v>600</v>
      </c>
      <c r="R162" s="188" t="str">
        <f t="shared" si="28"/>
        <v>Manager Small Business Program</v>
      </c>
      <c r="S162" s="189" t="str">
        <f t="shared" si="50"/>
        <v>104</v>
      </c>
      <c r="T162" s="186" cm="1">
        <f t="array" aca="1" ref="T162" ca="1">ROUND(IF($Q162="Y",VLOOKUP($P162, INDIRECT($Q$3),T$8,0)*INDIRECT($P$2),VLOOKUP($P162, INDIRECT($Q$3),T$8,0)),IF($E162="E",0,3))</f>
        <v>109717</v>
      </c>
      <c r="U162" s="186" cm="1">
        <f t="array" aca="1" ref="U162" ca="1">ROUND(IF($Q162="Y",VLOOKUP($P162, INDIRECT($Q$3),U$8,0)*INDIRECT($P$2),VLOOKUP($P162, INDIRECT($Q$3),U$8,0)),IF($E162="E",0,3))</f>
        <v>114103</v>
      </c>
      <c r="V162" s="186" cm="1">
        <f t="array" aca="1" ref="V162" ca="1">ROUND(IF($Q162="Y",VLOOKUP($P162, INDIRECT($Q$3),V$8,0)*INDIRECT($P$2),VLOOKUP($P162, INDIRECT($Q$3),V$8,0)),IF($E162="E",0,3))</f>
        <v>118669</v>
      </c>
      <c r="W162" s="186" cm="1">
        <f t="array" aca="1" ref="W162" ca="1">ROUND(IF($Q162="Y",VLOOKUP($P162, INDIRECT($Q$3),W$8,0)*INDIRECT($P$2),VLOOKUP($P162, INDIRECT($Q$3),W$8,0)),IF($E162="E",0,3))</f>
        <v>123415</v>
      </c>
      <c r="X162" s="186" cm="1">
        <f t="array" aca="1" ref="X162" ca="1">ROUND(IF($Q162="Y",VLOOKUP($P162, INDIRECT($Q$3),X$8,0)*INDIRECT($P$2),VLOOKUP($P162, INDIRECT($Q$3),X$8,0)),IF($E162="E",0,3))</f>
        <v>128352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32"/>
        <v>59210C</v>
      </c>
      <c r="AC162" s="130" t="str">
        <f t="shared" si="33"/>
        <v>Manager Small Business Program</v>
      </c>
      <c r="AD162" s="284" t="str">
        <f t="shared" si="34"/>
        <v>104</v>
      </c>
      <c r="AE162" s="282">
        <f t="shared" ca="1" si="52"/>
        <v>52.748999999999995</v>
      </c>
      <c r="AF162" s="282">
        <f t="shared" ca="1" si="52"/>
        <v>54.857999999999997</v>
      </c>
      <c r="AG162" s="282">
        <f t="shared" ca="1" si="52"/>
        <v>57.052999999999997</v>
      </c>
      <c r="AH162" s="282">
        <f t="shared" ca="1" si="52"/>
        <v>59.335000000000001</v>
      </c>
      <c r="AI162" s="282">
        <f t="shared" ca="1" si="52"/>
        <v>61.707999999999998</v>
      </c>
      <c r="AJ162" s="282" t="str">
        <f t="shared" ca="1" si="52"/>
        <v/>
      </c>
      <c r="AK162" s="282" t="str">
        <f t="shared" ca="1" si="52"/>
        <v/>
      </c>
      <c r="AP162" s="427"/>
      <c r="AQ162" s="427"/>
      <c r="AR162" s="427"/>
      <c r="AS162" s="427"/>
      <c r="AT162" s="427"/>
      <c r="AU162" s="427"/>
      <c r="AV162" s="427"/>
      <c r="AW162" s="427" t="str">
        <f>IFERROR(AA162/'2025'!N161,"")</f>
        <v/>
      </c>
    </row>
    <row r="163" spans="1:49" x14ac:dyDescent="0.3">
      <c r="A163" s="424" t="s">
        <v>984</v>
      </c>
      <c r="B163" s="75">
        <v>12</v>
      </c>
      <c r="C163" s="70" t="s">
        <v>574</v>
      </c>
      <c r="D163" s="75">
        <v>545</v>
      </c>
      <c r="E163" s="75" t="s">
        <v>17</v>
      </c>
      <c r="F163" s="73" t="s">
        <v>985</v>
      </c>
      <c r="G163" s="74">
        <f t="shared" ca="1" si="53"/>
        <v>119252</v>
      </c>
      <c r="H163" s="74">
        <f t="shared" ca="1" si="53"/>
        <v>124026</v>
      </c>
      <c r="I163" s="74">
        <f t="shared" ca="1" si="53"/>
        <v>128991</v>
      </c>
      <c r="J163" s="74">
        <f t="shared" ca="1" si="53"/>
        <v>134156</v>
      </c>
      <c r="K163" s="74">
        <f t="shared" ca="1" si="53"/>
        <v>139530</v>
      </c>
      <c r="L163" s="74">
        <f t="shared" ca="1" si="51"/>
        <v>0</v>
      </c>
      <c r="M163" s="74">
        <f t="shared" ca="1" si="51"/>
        <v>0</v>
      </c>
      <c r="N163" s="72"/>
      <c r="P163" s="187" t="str">
        <f t="shared" si="49"/>
        <v>53059C</v>
      </c>
      <c r="Q163" s="191" t="s">
        <v>600</v>
      </c>
      <c r="R163" s="188" t="str">
        <f t="shared" si="28"/>
        <v>Manager Small Business Team</v>
      </c>
      <c r="S163" s="189" t="str">
        <f t="shared" si="50"/>
        <v>044</v>
      </c>
      <c r="T163" s="186" cm="1">
        <f t="array" aca="1" ref="T163" ca="1">ROUND(IF($Q163="Y",VLOOKUP($P163, INDIRECT($Q$3),T$8,0)*INDIRECT($P$2),VLOOKUP($P163, INDIRECT($Q$3),T$8,0)),IF($E163="E",0,3))</f>
        <v>119252</v>
      </c>
      <c r="U163" s="186" cm="1">
        <f t="array" aca="1" ref="U163" ca="1">ROUND(IF($Q163="Y",VLOOKUP($P163, INDIRECT($Q$3),U$8,0)*INDIRECT($P$2),VLOOKUP($P163, INDIRECT($Q$3),U$8,0)),IF($E163="E",0,3))</f>
        <v>124026</v>
      </c>
      <c r="V163" s="186" cm="1">
        <f t="array" aca="1" ref="V163" ca="1">ROUND(IF($Q163="Y",VLOOKUP($P163, INDIRECT($Q$3),V$8,0)*INDIRECT($P$2),VLOOKUP($P163, INDIRECT($Q$3),V$8,0)),IF($E163="E",0,3))</f>
        <v>128991</v>
      </c>
      <c r="W163" s="186" cm="1">
        <f t="array" aca="1" ref="W163" ca="1">ROUND(IF($Q163="Y",VLOOKUP($P163, INDIRECT($Q$3),W$8,0)*INDIRECT($P$2),VLOOKUP($P163, INDIRECT($Q$3),W$8,0)),IF($E163="E",0,3))</f>
        <v>134156</v>
      </c>
      <c r="X163" s="186" cm="1">
        <f t="array" aca="1" ref="X163" ca="1">ROUND(IF($Q163="Y",VLOOKUP($P163, INDIRECT($Q$3),X$8,0)*INDIRECT($P$2),VLOOKUP($P163, INDIRECT($Q$3),X$8,0)),IF($E163="E",0,3))</f>
        <v>139530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32"/>
        <v>53059C</v>
      </c>
      <c r="AC163" s="130" t="str">
        <f t="shared" si="33"/>
        <v>Manager Small Business Team</v>
      </c>
      <c r="AD163" s="284" t="str">
        <f t="shared" si="34"/>
        <v>044</v>
      </c>
      <c r="AE163" s="282">
        <f t="shared" ca="1" si="52"/>
        <v>57.332999999999998</v>
      </c>
      <c r="AF163" s="282">
        <f t="shared" ca="1" si="52"/>
        <v>59.628</v>
      </c>
      <c r="AG163" s="282">
        <f t="shared" ca="1" si="52"/>
        <v>62.015000000000001</v>
      </c>
      <c r="AH163" s="282">
        <f t="shared" ca="1" si="52"/>
        <v>64.499000000000009</v>
      </c>
      <c r="AI163" s="282">
        <f t="shared" ca="1" si="52"/>
        <v>67.082000000000008</v>
      </c>
      <c r="AJ163" s="282" t="str">
        <f t="shared" ca="1" si="52"/>
        <v/>
      </c>
      <c r="AK163" s="282" t="str">
        <f t="shared" ca="1" si="52"/>
        <v/>
      </c>
      <c r="AP163" s="427"/>
      <c r="AQ163" s="427"/>
      <c r="AR163" s="427"/>
      <c r="AS163" s="427"/>
      <c r="AT163" s="427"/>
      <c r="AU163" s="427"/>
      <c r="AV163" s="427"/>
      <c r="AW163" s="427" t="str">
        <f>IFERROR(AA163/'2025'!N162,"")</f>
        <v/>
      </c>
    </row>
    <row r="164" spans="1:49" x14ac:dyDescent="0.3">
      <c r="A164" s="424" t="s">
        <v>172</v>
      </c>
      <c r="B164" s="75">
        <v>12</v>
      </c>
      <c r="C164" s="70" t="s">
        <v>171</v>
      </c>
      <c r="D164" s="75">
        <v>543</v>
      </c>
      <c r="E164" s="75" t="s">
        <v>17</v>
      </c>
      <c r="F164" s="73" t="s">
        <v>404</v>
      </c>
      <c r="G164" s="74">
        <f t="shared" ca="1" si="53"/>
        <v>119252</v>
      </c>
      <c r="H164" s="74">
        <f t="shared" ca="1" si="53"/>
        <v>124026</v>
      </c>
      <c r="I164" s="74">
        <f t="shared" ca="1" si="53"/>
        <v>128991</v>
      </c>
      <c r="J164" s="74">
        <f t="shared" ca="1" si="53"/>
        <v>134156</v>
      </c>
      <c r="K164" s="74">
        <f t="shared" ca="1" si="53"/>
        <v>139530</v>
      </c>
      <c r="L164" s="74">
        <f t="shared" ca="1" si="51"/>
        <v>0</v>
      </c>
      <c r="M164" s="74">
        <f t="shared" ca="1" si="51"/>
        <v>0</v>
      </c>
      <c r="N164" s="72"/>
      <c r="P164" s="187" t="str">
        <f t="shared" si="49"/>
        <v>06963C</v>
      </c>
      <c r="Q164" s="191" t="s">
        <v>600</v>
      </c>
      <c r="R164" s="188" t="str">
        <f t="shared" si="28"/>
        <v>Manager Special Projects &amp; Business Specialist</v>
      </c>
      <c r="S164" s="189" t="str">
        <f t="shared" si="50"/>
        <v>96</v>
      </c>
      <c r="T164" s="186" cm="1">
        <f t="array" aca="1" ref="T164" ca="1">ROUND(IF($Q164="Y",VLOOKUP($P164, INDIRECT($Q$3),T$8,0)*INDIRECT($P$2),VLOOKUP($P164, INDIRECT($Q$3),T$8,0)),IF($E164="E",0,3))</f>
        <v>119252</v>
      </c>
      <c r="U164" s="186" cm="1">
        <f t="array" aca="1" ref="U164" ca="1">ROUND(IF($Q164="Y",VLOOKUP($P164, INDIRECT($Q$3),U$8,0)*INDIRECT($P$2),VLOOKUP($P164, INDIRECT($Q$3),U$8,0)),IF($E164="E",0,3))</f>
        <v>124026</v>
      </c>
      <c r="V164" s="186" cm="1">
        <f t="array" aca="1" ref="V164" ca="1">ROUND(IF($Q164="Y",VLOOKUP($P164, INDIRECT($Q$3),V$8,0)*INDIRECT($P$2),VLOOKUP($P164, INDIRECT($Q$3),V$8,0)),IF($E164="E",0,3))</f>
        <v>128991</v>
      </c>
      <c r="W164" s="186" cm="1">
        <f t="array" aca="1" ref="W164" ca="1">ROUND(IF($Q164="Y",VLOOKUP($P164, INDIRECT($Q$3),W$8,0)*INDIRECT($P$2),VLOOKUP($P164, INDIRECT($Q$3),W$8,0)),IF($E164="E",0,3))</f>
        <v>134156</v>
      </c>
      <c r="X164" s="186" cm="1">
        <f t="array" aca="1" ref="X164" ca="1">ROUND(IF($Q164="Y",VLOOKUP($P164, INDIRECT($Q$3),X$8,0)*INDIRECT($P$2),VLOOKUP($P164, INDIRECT($Q$3),X$8,0)),IF($E164="E",0,3))</f>
        <v>139530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32"/>
        <v>06963C</v>
      </c>
      <c r="AC164" s="130" t="str">
        <f t="shared" si="33"/>
        <v>Manager Special Projects &amp; Business Specialist</v>
      </c>
      <c r="AD164" s="284" t="str">
        <f t="shared" si="34"/>
        <v>96</v>
      </c>
      <c r="AE164" s="282">
        <f t="shared" ca="1" si="52"/>
        <v>57.332999999999998</v>
      </c>
      <c r="AF164" s="282">
        <f t="shared" ca="1" si="52"/>
        <v>59.628</v>
      </c>
      <c r="AG164" s="282">
        <f t="shared" ca="1" si="52"/>
        <v>62.015000000000001</v>
      </c>
      <c r="AH164" s="282">
        <f t="shared" ca="1" si="52"/>
        <v>64.499000000000009</v>
      </c>
      <c r="AI164" s="282">
        <f t="shared" ca="1" si="52"/>
        <v>67.082000000000008</v>
      </c>
      <c r="AJ164" s="282" t="str">
        <f t="shared" ca="1" si="52"/>
        <v/>
      </c>
      <c r="AK164" s="282" t="str">
        <f t="shared" ca="1" si="52"/>
        <v/>
      </c>
      <c r="AP164" s="427"/>
      <c r="AQ164" s="427"/>
      <c r="AR164" s="427"/>
      <c r="AS164" s="427"/>
      <c r="AT164" s="427"/>
      <c r="AU164" s="427"/>
      <c r="AV164" s="427"/>
      <c r="AW164" s="427" t="str">
        <f>IFERROR(AA164/'2025'!N163,"")</f>
        <v/>
      </c>
    </row>
    <row r="165" spans="1:49" x14ac:dyDescent="0.3">
      <c r="A165" s="424" t="s">
        <v>1167</v>
      </c>
      <c r="B165" s="75">
        <v>11</v>
      </c>
      <c r="C165" s="70" t="s">
        <v>888</v>
      </c>
      <c r="D165" s="75">
        <v>333</v>
      </c>
      <c r="E165" s="75" t="s">
        <v>17</v>
      </c>
      <c r="F165" s="73" t="s">
        <v>1168</v>
      </c>
      <c r="G165" s="74">
        <v>106503</v>
      </c>
      <c r="H165" s="74">
        <v>110767</v>
      </c>
      <c r="I165" s="74">
        <v>115203</v>
      </c>
      <c r="J165" s="74">
        <v>119816</v>
      </c>
      <c r="K165" s="74">
        <v>124614</v>
      </c>
      <c r="L165" s="74"/>
      <c r="M165" s="74"/>
      <c r="N165" s="72"/>
      <c r="P165" s="187" t="str">
        <f t="shared" si="49"/>
        <v>53109C</v>
      </c>
      <c r="Q165" s="191" t="s">
        <v>600</v>
      </c>
      <c r="R165" s="188" t="str">
        <f t="shared" si="28"/>
        <v>Manager Strategic Communications</v>
      </c>
      <c r="S165" s="189" t="str">
        <f t="shared" si="50"/>
        <v>116</v>
      </c>
      <c r="T165" s="186" cm="1">
        <f t="array" aca="1" ref="T165" ca="1">ROUND(IF($Q165="Y",VLOOKUP($P165, INDIRECT($Q$3),T$8,0)*INDIRECT($P$2),VLOOKUP($P165, INDIRECT($Q$3),T$8,0)),IF($E165="E",0,3))</f>
        <v>110763</v>
      </c>
      <c r="U165" s="186" cm="1">
        <f t="array" aca="1" ref="U165" ca="1">ROUND(IF($Q165="Y",VLOOKUP($P165, INDIRECT($Q$3),U$8,0)*INDIRECT($P$2),VLOOKUP($P165, INDIRECT($Q$3),U$8,0)),IF($E165="E",0,3))</f>
        <v>115198</v>
      </c>
      <c r="V165" s="186" cm="1">
        <f t="array" aca="1" ref="V165" ca="1">ROUND(IF($Q165="Y",VLOOKUP($P165, INDIRECT($Q$3),V$8,0)*INDIRECT($P$2),VLOOKUP($P165, INDIRECT($Q$3),V$8,0)),IF($E165="E",0,3))</f>
        <v>119811</v>
      </c>
      <c r="W165" s="186" cm="1">
        <f t="array" aca="1" ref="W165" ca="1">ROUND(IF($Q165="Y",VLOOKUP($P165, INDIRECT($Q$3),W$8,0)*INDIRECT($P$2),VLOOKUP($P165, INDIRECT($Q$3),W$8,0)),IF($E165="E",0,3))</f>
        <v>124609</v>
      </c>
      <c r="X165" s="186" cm="1">
        <f t="array" aca="1" ref="X165" ca="1">ROUND(IF($Q165="Y",VLOOKUP($P165, INDIRECT($Q$3),X$8,0)*INDIRECT($P$2),VLOOKUP($P165, INDIRECT($Q$3),X$8,0)),IF($E165="E",0,3))</f>
        <v>129599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32"/>
        <v>53109C</v>
      </c>
      <c r="AC165" s="130" t="str">
        <f t="shared" si="33"/>
        <v>Manager Strategic Communications</v>
      </c>
      <c r="AD165" s="284" t="str">
        <f t="shared" si="34"/>
        <v>116</v>
      </c>
      <c r="AE165" s="282">
        <f ca="1">IF(T165=0,"",IF($E165="E",ROUNDUP(T165/2080,3),T165))</f>
        <v>53.251999999999995</v>
      </c>
      <c r="AF165" s="282">
        <f ca="1">IF(U165=0,"",IF($E165="E",ROUNDUP(U165/2080,3),U165))</f>
        <v>55.384</v>
      </c>
      <c r="AG165" s="282">
        <f ca="1">IF(V165=0,"",IF($E165="E",ROUNDUP(V165/2080,3),V165))</f>
        <v>57.601999999999997</v>
      </c>
      <c r="AH165" s="282">
        <f ca="1">IF(W165=0,"",IF($E165="E",ROUNDUP(W165/2080,3),W165))</f>
        <v>59.908999999999999</v>
      </c>
      <c r="AI165" s="282">
        <f ca="1">IF(X165=0,"",IF($E165="E",ROUNDUP(X165/2080,3),X165))</f>
        <v>62.308</v>
      </c>
      <c r="AJ165" s="282"/>
      <c r="AK165" s="282"/>
      <c r="AP165" s="427"/>
      <c r="AQ165" s="427"/>
      <c r="AR165" s="427"/>
      <c r="AS165" s="427"/>
      <c r="AT165" s="427"/>
      <c r="AU165" s="427"/>
      <c r="AV165" s="427"/>
      <c r="AW165" s="427" t="str">
        <f>IFERROR(AA165/'2025'!N164,"")</f>
        <v/>
      </c>
    </row>
    <row r="166" spans="1:49" x14ac:dyDescent="0.3">
      <c r="A166" s="424" t="s">
        <v>668</v>
      </c>
      <c r="B166" s="75">
        <v>10</v>
      </c>
      <c r="C166" s="70" t="s">
        <v>70</v>
      </c>
      <c r="D166" s="75">
        <v>478</v>
      </c>
      <c r="E166" s="75" t="s">
        <v>17</v>
      </c>
      <c r="F166" s="73" t="s">
        <v>1150</v>
      </c>
      <c r="G166" s="74">
        <f t="shared" ref="G166:M181" ca="1" si="54">IF(E166="E",ROUND(T166,0),ROUND(T166,3))</f>
        <v>92141</v>
      </c>
      <c r="H166" s="74">
        <f t="shared" ca="1" si="54"/>
        <v>96727</v>
      </c>
      <c r="I166" s="74">
        <f t="shared" ca="1" si="54"/>
        <v>101577</v>
      </c>
      <c r="J166" s="74">
        <f t="shared" ca="1" si="54"/>
        <v>108144</v>
      </c>
      <c r="K166" s="74">
        <f t="shared" ca="1" si="54"/>
        <v>111170</v>
      </c>
      <c r="L166" s="74">
        <f t="shared" ca="1" si="54"/>
        <v>114287</v>
      </c>
      <c r="M166" s="74">
        <f t="shared" ca="1" si="54"/>
        <v>117544</v>
      </c>
      <c r="N166" s="60"/>
      <c r="O166" s="73"/>
      <c r="P166" s="187" t="str">
        <f>A166</f>
        <v>52991C</v>
      </c>
      <c r="Q166" s="191" t="s">
        <v>600</v>
      </c>
      <c r="R166" s="188" t="str">
        <f>F166</f>
        <v>Manager Strategic Initiatives and Development</v>
      </c>
      <c r="S166" s="189" t="str">
        <f>C166</f>
        <v>34M</v>
      </c>
      <c r="T166" s="186" cm="1">
        <f t="array" aca="1" ref="T166" ca="1">ROUND(IF($Q166="Y",VLOOKUP($P166, INDIRECT($Q$3),T$8,0)*INDIRECT($P$2),VLOOKUP($P166, INDIRECT($Q$3),T$8,0)),IF($E166="E",0,3))</f>
        <v>92141</v>
      </c>
      <c r="U166" s="186" cm="1">
        <f t="array" aca="1" ref="U166" ca="1">ROUND(IF($Q166="Y",VLOOKUP($P166, INDIRECT($Q$3),U$8,0)*INDIRECT($P$2),VLOOKUP($P166, INDIRECT($Q$3),U$8,0)),IF($E166="E",0,3))</f>
        <v>96727</v>
      </c>
      <c r="V166" s="186" cm="1">
        <f t="array" aca="1" ref="V166" ca="1">ROUND(IF($Q166="Y",VLOOKUP($P166, INDIRECT($Q$3),V$8,0)*INDIRECT($P$2),VLOOKUP($P166, INDIRECT($Q$3),V$8,0)),IF($E166="E",0,3))</f>
        <v>101577</v>
      </c>
      <c r="W166" s="186" cm="1">
        <f t="array" aca="1" ref="W166" ca="1">ROUND(IF($Q166="Y",VLOOKUP($P166, INDIRECT($Q$3),W$8,0)*INDIRECT($P$2),VLOOKUP($P166, INDIRECT($Q$3),W$8,0)),IF($E166="E",0,3))</f>
        <v>108144</v>
      </c>
      <c r="X166" s="186" cm="1">
        <f t="array" aca="1" ref="X166" ca="1">ROUND(IF($Q166="Y",VLOOKUP($P166, INDIRECT($Q$3),X$8,0)*INDIRECT($P$2),VLOOKUP($P166, INDIRECT($Q$3),X$8,0)),IF($E166="E",0,3))</f>
        <v>111170</v>
      </c>
      <c r="Y166" s="186" cm="1">
        <f t="array" aca="1" ref="Y166" ca="1">ROUND(IF($Q166="Y",VLOOKUP($P166, INDIRECT($Q$3),Y$8,0)*INDIRECT($P$2),VLOOKUP($P166, INDIRECT($Q$3),Y$8,0)),IF($E166="E",0,3))</f>
        <v>114287</v>
      </c>
      <c r="Z166" s="186" cm="1">
        <f t="array" aca="1" ref="Z166" ca="1">ROUND(IF($Q166="Y",VLOOKUP($P166, INDIRECT($Q$3),Z$8,0)*INDIRECT($P$2),VLOOKUP($P166, INDIRECT($Q$3),Z$8,0)),IF($E166="E",0,3))</f>
        <v>117544</v>
      </c>
      <c r="AA166" s="186"/>
      <c r="AB166" s="282" t="str">
        <f>A166</f>
        <v>52991C</v>
      </c>
      <c r="AC166" s="130" t="str">
        <f>F166</f>
        <v>Manager Strategic Initiatives and Development</v>
      </c>
      <c r="AD166" s="284" t="str">
        <f>C166</f>
        <v>34M</v>
      </c>
      <c r="AE166" s="282">
        <f t="shared" ref="AE166:AK181" ca="1" si="55">IF(T166=0,"",IF($E166="E",ROUNDUP(T166/2080,3),T166))</f>
        <v>44.298999999999999</v>
      </c>
      <c r="AF166" s="282">
        <f t="shared" ca="1" si="55"/>
        <v>46.503999999999998</v>
      </c>
      <c r="AG166" s="282">
        <f t="shared" ca="1" si="55"/>
        <v>48.835999999999999</v>
      </c>
      <c r="AH166" s="282">
        <f t="shared" ca="1" si="55"/>
        <v>51.992999999999995</v>
      </c>
      <c r="AI166" s="282">
        <f t="shared" ca="1" si="55"/>
        <v>53.448</v>
      </c>
      <c r="AJ166" s="282">
        <f t="shared" ca="1" si="55"/>
        <v>54.945999999999998</v>
      </c>
      <c r="AK166" s="282">
        <f t="shared" ca="1" si="55"/>
        <v>56.512</v>
      </c>
      <c r="AP166" s="427"/>
      <c r="AQ166" s="427"/>
      <c r="AR166" s="427"/>
      <c r="AS166" s="427"/>
      <c r="AT166" s="427"/>
      <c r="AU166" s="427"/>
      <c r="AV166" s="427"/>
      <c r="AW166" s="427" t="str">
        <f>IFERROR(AA166/'2025'!N165,"")</f>
        <v/>
      </c>
    </row>
    <row r="167" spans="1:49" x14ac:dyDescent="0.3">
      <c r="A167" s="424" t="s">
        <v>173</v>
      </c>
      <c r="B167" s="75">
        <v>9</v>
      </c>
      <c r="C167" s="70" t="s">
        <v>24</v>
      </c>
      <c r="D167" s="75">
        <v>423</v>
      </c>
      <c r="E167" s="75" t="s">
        <v>17</v>
      </c>
      <c r="F167" s="73" t="s">
        <v>405</v>
      </c>
      <c r="G167" s="74">
        <f t="shared" ca="1" si="54"/>
        <v>85402</v>
      </c>
      <c r="H167" s="74">
        <f t="shared" ca="1" si="54"/>
        <v>89893</v>
      </c>
      <c r="I167" s="74">
        <f t="shared" ca="1" si="54"/>
        <v>94624</v>
      </c>
      <c r="J167" s="74">
        <f t="shared" ca="1" si="54"/>
        <v>99607</v>
      </c>
      <c r="K167" s="74">
        <f t="shared" ca="1" si="54"/>
        <v>102398</v>
      </c>
      <c r="L167" s="74">
        <f t="shared" ca="1" si="54"/>
        <v>105265</v>
      </c>
      <c r="M167" s="74">
        <f t="shared" ca="1" si="54"/>
        <v>108265</v>
      </c>
      <c r="N167" s="72"/>
      <c r="P167" s="187" t="str">
        <f t="shared" ref="P167:P210" si="56">A167</f>
        <v>06608C</v>
      </c>
      <c r="Q167" s="191" t="s">
        <v>600</v>
      </c>
      <c r="R167" s="188" t="str">
        <f t="shared" ref="R167:R210" si="57">F167</f>
        <v>Manager Stores &amp; Central Requistions</v>
      </c>
      <c r="S167" s="189" t="str">
        <f t="shared" ref="S167:S210" si="58">C167</f>
        <v>86</v>
      </c>
      <c r="T167" s="186" cm="1">
        <f t="array" aca="1" ref="T167" ca="1">ROUND(IF($Q167="Y",VLOOKUP($P167, INDIRECT($Q$3),T$8,0)*INDIRECT($P$2),VLOOKUP($P167, INDIRECT($Q$3),T$8,0)),IF($E167="E",0,3))</f>
        <v>85402</v>
      </c>
      <c r="U167" s="186" cm="1">
        <f t="array" aca="1" ref="U167" ca="1">ROUND(IF($Q167="Y",VLOOKUP($P167, INDIRECT($Q$3),U$8,0)*INDIRECT($P$2),VLOOKUP($P167, INDIRECT($Q$3),U$8,0)),IF($E167="E",0,3))</f>
        <v>89893</v>
      </c>
      <c r="V167" s="186" cm="1">
        <f t="array" aca="1" ref="V167" ca="1">ROUND(IF($Q167="Y",VLOOKUP($P167, INDIRECT($Q$3),V$8,0)*INDIRECT($P$2),VLOOKUP($P167, INDIRECT($Q$3),V$8,0)),IF($E167="E",0,3))</f>
        <v>94624</v>
      </c>
      <c r="W167" s="186" cm="1">
        <f t="array" aca="1" ref="W167" ca="1">ROUND(IF($Q167="Y",VLOOKUP($P167, INDIRECT($Q$3),W$8,0)*INDIRECT($P$2),VLOOKUP($P167, INDIRECT($Q$3),W$8,0)),IF($E167="E",0,3))</f>
        <v>99607</v>
      </c>
      <c r="X167" s="186" cm="1">
        <f t="array" aca="1" ref="X167" ca="1">ROUND(IF($Q167="Y",VLOOKUP($P167, INDIRECT($Q$3),X$8,0)*INDIRECT($P$2),VLOOKUP($P167, INDIRECT($Q$3),X$8,0)),IF($E167="E",0,3))</f>
        <v>102398</v>
      </c>
      <c r="Y167" s="186" cm="1">
        <f t="array" aca="1" ref="Y167" ca="1">ROUND(IF($Q167="Y",VLOOKUP($P167, INDIRECT($Q$3),Y$8,0)*INDIRECT($P$2),VLOOKUP($P167, INDIRECT($Q$3),Y$8,0)),IF($E167="E",0,3))</f>
        <v>105265</v>
      </c>
      <c r="Z167" s="186" cm="1">
        <f t="array" aca="1" ref="Z167" ca="1">ROUND(IF($Q167="Y",VLOOKUP($P167, INDIRECT($Q$3),Z$8,0)*INDIRECT($P$2),VLOOKUP($P167, INDIRECT($Q$3),Z$8,0)),IF($E167="E",0,3))</f>
        <v>108265</v>
      </c>
      <c r="AA167" s="186"/>
      <c r="AB167" s="282" t="str">
        <f t="shared" ref="AB167:AB210" si="59">A167</f>
        <v>06608C</v>
      </c>
      <c r="AC167" s="130" t="str">
        <f t="shared" ref="AC167:AC210" si="60">F167</f>
        <v>Manager Stores &amp; Central Requistions</v>
      </c>
      <c r="AD167" s="284" t="str">
        <f t="shared" ref="AD167:AD210" si="61">C167</f>
        <v>86</v>
      </c>
      <c r="AE167" s="282">
        <f t="shared" ca="1" si="55"/>
        <v>41.058999999999997</v>
      </c>
      <c r="AF167" s="282">
        <f t="shared" ca="1" si="55"/>
        <v>43.217999999999996</v>
      </c>
      <c r="AG167" s="282">
        <f t="shared" ca="1" si="55"/>
        <v>45.492999999999995</v>
      </c>
      <c r="AH167" s="282">
        <f t="shared" ca="1" si="55"/>
        <v>47.887999999999998</v>
      </c>
      <c r="AI167" s="282">
        <f t="shared" ca="1" si="55"/>
        <v>49.23</v>
      </c>
      <c r="AJ167" s="282">
        <f t="shared" ca="1" si="55"/>
        <v>50.608999999999995</v>
      </c>
      <c r="AK167" s="282">
        <f t="shared" ca="1" si="55"/>
        <v>52.050999999999995</v>
      </c>
      <c r="AP167" s="427"/>
      <c r="AQ167" s="427"/>
      <c r="AR167" s="427"/>
      <c r="AS167" s="427"/>
      <c r="AT167" s="427"/>
      <c r="AU167" s="427"/>
      <c r="AV167" s="427"/>
      <c r="AW167" s="427" t="str">
        <f>IFERROR(AA167/'2025'!N166,"")</f>
        <v/>
      </c>
    </row>
    <row r="168" spans="1:49" x14ac:dyDescent="0.3">
      <c r="A168" s="424" t="s">
        <v>153</v>
      </c>
      <c r="B168" s="75">
        <v>12</v>
      </c>
      <c r="C168" s="70" t="s">
        <v>152</v>
      </c>
      <c r="D168" s="75">
        <v>543</v>
      </c>
      <c r="E168" s="75" t="s">
        <v>17</v>
      </c>
      <c r="F168" s="73" t="s">
        <v>406</v>
      </c>
      <c r="G168" s="74">
        <f t="shared" ca="1" si="54"/>
        <v>119267</v>
      </c>
      <c r="H168" s="74">
        <f t="shared" ca="1" si="54"/>
        <v>124040</v>
      </c>
      <c r="I168" s="74">
        <f t="shared" ca="1" si="54"/>
        <v>129003</v>
      </c>
      <c r="J168" s="74">
        <f t="shared" ca="1" si="54"/>
        <v>134161</v>
      </c>
      <c r="K168" s="74">
        <f t="shared" ca="1" si="54"/>
        <v>139527</v>
      </c>
      <c r="L168" s="74">
        <f t="shared" ca="1" si="54"/>
        <v>0</v>
      </c>
      <c r="M168" s="74">
        <f t="shared" ca="1" si="54"/>
        <v>0</v>
      </c>
      <c r="N168" s="72"/>
      <c r="P168" s="187" t="str">
        <f t="shared" si="56"/>
        <v>06670C</v>
      </c>
      <c r="Q168" s="191" t="s">
        <v>600</v>
      </c>
      <c r="R168" s="188" t="str">
        <f t="shared" si="57"/>
        <v>Manager Sustainability</v>
      </c>
      <c r="S168" s="189" t="str">
        <f t="shared" si="58"/>
        <v>44G</v>
      </c>
      <c r="T168" s="186" cm="1">
        <f t="array" aca="1" ref="T168" ca="1">ROUND(IF($Q168="Y",VLOOKUP($P168, INDIRECT($Q$3),T$8,0)*INDIRECT($P$2),VLOOKUP($P168, INDIRECT($Q$3),T$8,0)),IF($E168="E",0,3))</f>
        <v>119267</v>
      </c>
      <c r="U168" s="186" cm="1">
        <f t="array" aca="1" ref="U168" ca="1">ROUND(IF($Q168="Y",VLOOKUP($P168, INDIRECT($Q$3),U$8,0)*INDIRECT($P$2),VLOOKUP($P168, INDIRECT($Q$3),U$8,0)),IF($E168="E",0,3))</f>
        <v>124040</v>
      </c>
      <c r="V168" s="186" cm="1">
        <f t="array" aca="1" ref="V168" ca="1">ROUND(IF($Q168="Y",VLOOKUP($P168, INDIRECT($Q$3),V$8,0)*INDIRECT($P$2),VLOOKUP($P168, INDIRECT($Q$3),V$8,0)),IF($E168="E",0,3))</f>
        <v>129003</v>
      </c>
      <c r="W168" s="186" cm="1">
        <f t="array" aca="1" ref="W168" ca="1">ROUND(IF($Q168="Y",VLOOKUP($P168, INDIRECT($Q$3),W$8,0)*INDIRECT($P$2),VLOOKUP($P168, INDIRECT($Q$3),W$8,0)),IF($E168="E",0,3))</f>
        <v>134161</v>
      </c>
      <c r="X168" s="186" cm="1">
        <f t="array" aca="1" ref="X168" ca="1">ROUND(IF($Q168="Y",VLOOKUP($P168, INDIRECT($Q$3),X$8,0)*INDIRECT($P$2),VLOOKUP($P168, INDIRECT($Q$3),X$8,0)),IF($E168="E",0,3))</f>
        <v>139527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59"/>
        <v>06670C</v>
      </c>
      <c r="AC168" s="130" t="str">
        <f t="shared" si="60"/>
        <v>Manager Sustainability</v>
      </c>
      <c r="AD168" s="284" t="str">
        <f t="shared" si="61"/>
        <v>44G</v>
      </c>
      <c r="AE168" s="282">
        <f t="shared" ca="1" si="55"/>
        <v>57.339999999999996</v>
      </c>
      <c r="AF168" s="282">
        <f t="shared" ca="1" si="55"/>
        <v>59.634999999999998</v>
      </c>
      <c r="AG168" s="282">
        <f t="shared" ca="1" si="55"/>
        <v>62.021000000000001</v>
      </c>
      <c r="AH168" s="282">
        <f t="shared" ca="1" si="55"/>
        <v>64.501000000000005</v>
      </c>
      <c r="AI168" s="282">
        <f t="shared" ca="1" si="55"/>
        <v>67.081000000000003</v>
      </c>
      <c r="AJ168" s="282" t="str">
        <f t="shared" ca="1" si="55"/>
        <v/>
      </c>
      <c r="AK168" s="282" t="str">
        <f t="shared" ca="1" si="55"/>
        <v/>
      </c>
      <c r="AP168" s="427"/>
      <c r="AQ168" s="427"/>
      <c r="AR168" s="427"/>
      <c r="AS168" s="427"/>
      <c r="AT168" s="427"/>
      <c r="AU168" s="427"/>
      <c r="AV168" s="427"/>
      <c r="AW168" s="427" t="str">
        <f>IFERROR(AA168/'2025'!N167,"")</f>
        <v/>
      </c>
    </row>
    <row r="169" spans="1:49" x14ac:dyDescent="0.3">
      <c r="A169" s="424" t="s">
        <v>961</v>
      </c>
      <c r="B169" s="75">
        <v>10</v>
      </c>
      <c r="C169" s="70" t="s">
        <v>580</v>
      </c>
      <c r="D169" s="75">
        <v>465</v>
      </c>
      <c r="E169" s="75" t="s">
        <v>17</v>
      </c>
      <c r="F169" s="73" t="s">
        <v>408</v>
      </c>
      <c r="G169" s="74">
        <f t="shared" ca="1" si="54"/>
        <v>100461</v>
      </c>
      <c r="H169" s="74">
        <f t="shared" ca="1" si="54"/>
        <v>104485</v>
      </c>
      <c r="I169" s="74">
        <f t="shared" ca="1" si="54"/>
        <v>108668</v>
      </c>
      <c r="J169" s="74">
        <f t="shared" ca="1" si="54"/>
        <v>113020</v>
      </c>
      <c r="K169" s="74">
        <f t="shared" ca="1" si="54"/>
        <v>117545</v>
      </c>
      <c r="L169" s="74">
        <f t="shared" ca="1" si="54"/>
        <v>0</v>
      </c>
      <c r="M169" s="74">
        <f t="shared" ca="1" si="54"/>
        <v>0</v>
      </c>
      <c r="N169" s="72"/>
      <c r="P169" s="187" t="str">
        <f t="shared" si="56"/>
        <v>59447C</v>
      </c>
      <c r="Q169" s="191" t="s">
        <v>600</v>
      </c>
      <c r="R169" s="188" t="str">
        <f t="shared" si="57"/>
        <v>Manager Utilities Billing</v>
      </c>
      <c r="S169" s="189" t="str">
        <f t="shared" si="58"/>
        <v>034</v>
      </c>
      <c r="T169" s="186" cm="1">
        <f t="array" aca="1" ref="T169" ca="1">ROUND(IF($Q169="Y",VLOOKUP($P169, INDIRECT($Q$3),T$8,0)*INDIRECT($P$2),VLOOKUP($P169, INDIRECT($Q$3),T$8,0)),IF($E169="E",0,3))</f>
        <v>100461</v>
      </c>
      <c r="U169" s="186" cm="1">
        <f t="array" aca="1" ref="U169" ca="1">ROUND(IF($Q169="Y",VLOOKUP($P169, INDIRECT($Q$3),U$8,0)*INDIRECT($P$2),VLOOKUP($P169, INDIRECT($Q$3),U$8,0)),IF($E169="E",0,3))</f>
        <v>104485</v>
      </c>
      <c r="V169" s="186" cm="1">
        <f t="array" aca="1" ref="V169" ca="1">ROUND(IF($Q169="Y",VLOOKUP($P169, INDIRECT($Q$3),V$8,0)*INDIRECT($P$2),VLOOKUP($P169, INDIRECT($Q$3),V$8,0)),IF($E169="E",0,3))</f>
        <v>108668</v>
      </c>
      <c r="W169" s="186" cm="1">
        <f t="array" aca="1" ref="W169" ca="1">ROUND(IF($Q169="Y",VLOOKUP($P169, INDIRECT($Q$3),W$8,0)*INDIRECT($P$2),VLOOKUP($P169, INDIRECT($Q$3),W$8,0)),IF($E169="E",0,3))</f>
        <v>113020</v>
      </c>
      <c r="X169" s="186" cm="1">
        <f t="array" aca="1" ref="X169" ca="1">ROUND(IF($Q169="Y",VLOOKUP($P169, INDIRECT($Q$3),X$8,0)*INDIRECT($P$2),VLOOKUP($P169, INDIRECT($Q$3),X$8,0)),IF($E169="E",0,3))</f>
        <v>117545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59"/>
        <v>59447C</v>
      </c>
      <c r="AC169" s="130" t="str">
        <f t="shared" si="60"/>
        <v>Manager Utilities Billing</v>
      </c>
      <c r="AD169" s="284" t="str">
        <f t="shared" si="61"/>
        <v>034</v>
      </c>
      <c r="AE169" s="282">
        <f t="shared" ca="1" si="55"/>
        <v>48.298999999999999</v>
      </c>
      <c r="AF169" s="282">
        <f t="shared" ca="1" si="55"/>
        <v>50.233999999999995</v>
      </c>
      <c r="AG169" s="282">
        <f t="shared" ca="1" si="55"/>
        <v>52.244999999999997</v>
      </c>
      <c r="AH169" s="282">
        <f t="shared" ca="1" si="55"/>
        <v>54.336999999999996</v>
      </c>
      <c r="AI169" s="282">
        <f t="shared" ca="1" si="55"/>
        <v>56.512999999999998</v>
      </c>
      <c r="AJ169" s="282" t="str">
        <f t="shared" ca="1" si="55"/>
        <v/>
      </c>
      <c r="AK169" s="282" t="str">
        <f t="shared" ca="1" si="55"/>
        <v/>
      </c>
      <c r="AP169" s="427"/>
      <c r="AQ169" s="427"/>
      <c r="AR169" s="427"/>
      <c r="AS169" s="427"/>
      <c r="AT169" s="427"/>
      <c r="AU169" s="427"/>
      <c r="AV169" s="427"/>
      <c r="AW169" s="427" t="str">
        <f>IFERROR(AA169/'2025'!N168,"")</f>
        <v/>
      </c>
    </row>
    <row r="170" spans="1:49" x14ac:dyDescent="0.3">
      <c r="A170" s="424" t="s">
        <v>1108</v>
      </c>
      <c r="B170" s="75">
        <v>11</v>
      </c>
      <c r="C170" s="70" t="s">
        <v>124</v>
      </c>
      <c r="D170" s="75">
        <v>501</v>
      </c>
      <c r="E170" s="75" t="s">
        <v>17</v>
      </c>
      <c r="F170" s="73" t="s">
        <v>1109</v>
      </c>
      <c r="G170" s="74">
        <f t="shared" ca="1" si="54"/>
        <v>109717</v>
      </c>
      <c r="H170" s="74">
        <f t="shared" ca="1" si="54"/>
        <v>114103</v>
      </c>
      <c r="I170" s="74">
        <f t="shared" ca="1" si="54"/>
        <v>118669</v>
      </c>
      <c r="J170" s="74">
        <f t="shared" ca="1" si="54"/>
        <v>123415</v>
      </c>
      <c r="K170" s="74">
        <f t="shared" ca="1" si="54"/>
        <v>128352</v>
      </c>
      <c r="L170" s="74">
        <f t="shared" ca="1" si="54"/>
        <v>0</v>
      </c>
      <c r="M170" s="74">
        <f t="shared" ca="1" si="54"/>
        <v>0</v>
      </c>
      <c r="N170" s="72"/>
      <c r="P170" s="187" t="str">
        <f t="shared" si="56"/>
        <v>53103C</v>
      </c>
      <c r="Q170" s="191" t="s">
        <v>600</v>
      </c>
      <c r="R170" s="188" t="str">
        <f t="shared" si="57"/>
        <v>Manager Utility Finance &amp; Regulatory Programs</v>
      </c>
      <c r="S170" s="189" t="str">
        <f t="shared" si="58"/>
        <v>104</v>
      </c>
      <c r="T170" s="186" cm="1">
        <f t="array" aca="1" ref="T170" ca="1">ROUND(IF($Q170="Y",VLOOKUP($P170, INDIRECT($Q$3),T$8,0)*INDIRECT($P$2),VLOOKUP($P170, INDIRECT($Q$3),T$8,0)),IF($E170="E",0,3))</f>
        <v>109717</v>
      </c>
      <c r="U170" s="186" cm="1">
        <f t="array" aca="1" ref="U170" ca="1">ROUND(IF($Q170="Y",VLOOKUP($P170, INDIRECT($Q$3),U$8,0)*INDIRECT($P$2),VLOOKUP($P170, INDIRECT($Q$3),U$8,0)),IF($E170="E",0,3))</f>
        <v>114103</v>
      </c>
      <c r="V170" s="186" cm="1">
        <f t="array" aca="1" ref="V170" ca="1">ROUND(IF($Q170="Y",VLOOKUP($P170, INDIRECT($Q$3),V$8,0)*INDIRECT($P$2),VLOOKUP($P170, INDIRECT($Q$3),V$8,0)),IF($E170="E",0,3))</f>
        <v>118669</v>
      </c>
      <c r="W170" s="186" cm="1">
        <f t="array" aca="1" ref="W170" ca="1">ROUND(IF($Q170="Y",VLOOKUP($P170, INDIRECT($Q$3),W$8,0)*INDIRECT($P$2),VLOOKUP($P170, INDIRECT($Q$3),W$8,0)),IF($E170="E",0,3))</f>
        <v>123415</v>
      </c>
      <c r="X170" s="186" cm="1">
        <f t="array" aca="1" ref="X170" ca="1">ROUND(IF($Q170="Y",VLOOKUP($P170, INDIRECT($Q$3),X$8,0)*INDIRECT($P$2),VLOOKUP($P170, INDIRECT($Q$3),X$8,0)),IF($E170="E",0,3))</f>
        <v>128352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59"/>
        <v>53103C</v>
      </c>
      <c r="AC170" s="130" t="str">
        <f t="shared" si="60"/>
        <v>Manager Utility Finance &amp; Regulatory Programs</v>
      </c>
      <c r="AD170" s="284" t="str">
        <f t="shared" si="61"/>
        <v>104</v>
      </c>
      <c r="AE170" s="282">
        <f t="shared" ca="1" si="55"/>
        <v>52.748999999999995</v>
      </c>
      <c r="AF170" s="282">
        <f t="shared" ca="1" si="55"/>
        <v>54.857999999999997</v>
      </c>
      <c r="AG170" s="282">
        <f t="shared" ca="1" si="55"/>
        <v>57.052999999999997</v>
      </c>
      <c r="AH170" s="282">
        <f t="shared" ca="1" si="55"/>
        <v>59.335000000000001</v>
      </c>
      <c r="AI170" s="282">
        <f t="shared" ca="1" si="55"/>
        <v>61.707999999999998</v>
      </c>
      <c r="AJ170" s="282" t="str">
        <f t="shared" ca="1" si="55"/>
        <v/>
      </c>
      <c r="AK170" s="282" t="str">
        <f t="shared" ca="1" si="55"/>
        <v/>
      </c>
      <c r="AP170" s="427"/>
      <c r="AQ170" s="427"/>
      <c r="AR170" s="427"/>
      <c r="AS170" s="427"/>
      <c r="AT170" s="427"/>
      <c r="AU170" s="427"/>
      <c r="AV170" s="427"/>
      <c r="AW170" s="427" t="str">
        <f>IFERROR(AA170/'2025'!N169,"")</f>
        <v/>
      </c>
    </row>
    <row r="171" spans="1:49" x14ac:dyDescent="0.3">
      <c r="A171" s="424" t="s">
        <v>1159</v>
      </c>
      <c r="B171" s="75">
        <v>12</v>
      </c>
      <c r="C171" s="70" t="s">
        <v>32</v>
      </c>
      <c r="D171" s="75">
        <v>568</v>
      </c>
      <c r="E171" s="75" t="s">
        <v>17</v>
      </c>
      <c r="F171" s="73" t="s">
        <v>1160</v>
      </c>
      <c r="G171" s="74">
        <f ca="1">IF(E171="E",ROUND(T171,0),ROUND(T171,3))</f>
        <v>123077</v>
      </c>
      <c r="H171" s="74">
        <f ca="1">IF(F171="E",ROUND(U171,0),ROUND(U171,3))</f>
        <v>127999</v>
      </c>
      <c r="I171" s="74">
        <f ca="1">IF(G171="E",ROUND(V171,0),ROUND(V171,3))</f>
        <v>133118</v>
      </c>
      <c r="J171" s="74">
        <f ca="1">IF(H171="E",ROUND(W171,0),ROUND(W171,3))</f>
        <v>138443</v>
      </c>
      <c r="K171" s="74">
        <f ca="1">IF(I171="E",ROUND(X171,0),ROUND(X171,3))</f>
        <v>143980</v>
      </c>
      <c r="L171" s="74"/>
      <c r="M171" s="74"/>
      <c r="N171" s="72"/>
      <c r="P171" s="364" t="str">
        <f t="shared" si="56"/>
        <v>59517C</v>
      </c>
      <c r="Q171" s="365" t="s">
        <v>600</v>
      </c>
      <c r="R171" s="366" t="str">
        <f t="shared" si="57"/>
        <v>Manager-Advisor Legislative Budget &amp; Fiscal Policy</v>
      </c>
      <c r="S171" s="367" t="str">
        <f t="shared" si="58"/>
        <v>105</v>
      </c>
      <c r="T171" s="186" cm="1">
        <f t="array" aca="1" ref="T171" ca="1">ROUND(IF($Q171="Y",VLOOKUP($P171, INDIRECT($Q$3),T$8,0)*INDIRECT($P$2),VLOOKUP($P171, INDIRECT($Q$3),T$8,0)),IF($E171="E",0,3))</f>
        <v>123077</v>
      </c>
      <c r="U171" s="186" cm="1">
        <f t="array" aca="1" ref="U171" ca="1">ROUND(IF($Q171="Y",VLOOKUP($P171, INDIRECT($Q$3),U$8,0)*INDIRECT($P$2),VLOOKUP($P171, INDIRECT($Q$3),U$8,0)),IF($E171="E",0,3))</f>
        <v>127999</v>
      </c>
      <c r="V171" s="186" cm="1">
        <f t="array" aca="1" ref="V171" ca="1">ROUND(IF($Q171="Y",VLOOKUP($P171, INDIRECT($Q$3),V$8,0)*INDIRECT($P$2),VLOOKUP($P171, INDIRECT($Q$3),V$8,0)),IF($E171="E",0,3))</f>
        <v>133118</v>
      </c>
      <c r="W171" s="186" cm="1">
        <f t="array" aca="1" ref="W171" ca="1">ROUND(IF($Q171="Y",VLOOKUP($P171, INDIRECT($Q$3),W$8,0)*INDIRECT($P$2),VLOOKUP($P171, INDIRECT($Q$3),W$8,0)),IF($E171="E",0,3))</f>
        <v>138443</v>
      </c>
      <c r="X171" s="186" cm="1">
        <f t="array" aca="1" ref="X171" ca="1">ROUND(IF($Q171="Y",VLOOKUP($P171, INDIRECT($Q$3),X$8,0)*INDIRECT($P$2),VLOOKUP($P171, INDIRECT($Q$3),X$8,0)),IF($E171="E",0,3))</f>
        <v>143980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59"/>
        <v>59517C</v>
      </c>
      <c r="AC171" s="130" t="str">
        <f t="shared" si="60"/>
        <v>Manager-Advisor Legislative Budget &amp; Fiscal Policy</v>
      </c>
      <c r="AD171" s="284" t="str">
        <f t="shared" si="61"/>
        <v>105</v>
      </c>
      <c r="AE171" s="282">
        <f ca="1">IF(T171=0,"",IF($E171="E",ROUNDUP(T171/2080,3),T171))</f>
        <v>59.171999999999997</v>
      </c>
      <c r="AF171" s="282">
        <f ca="1">IF(U171=0,"",IF($E171="E",ROUNDUP(U171/2080,3),U171))</f>
        <v>61.537999999999997</v>
      </c>
      <c r="AG171" s="282">
        <f ca="1">IF(V171=0,"",IF($E171="E",ROUNDUP(V171/2080,3),V171))</f>
        <v>64</v>
      </c>
      <c r="AH171" s="282">
        <f ca="1">IF(W171=0,"",IF($E171="E",ROUNDUP(W171/2080,3),W171))</f>
        <v>66.56</v>
      </c>
      <c r="AI171" s="282">
        <f ca="1">IF(X171=0,"",IF($E171="E",ROUNDUP(X171/2080,3),X171))</f>
        <v>69.222000000000008</v>
      </c>
      <c r="AJ171" s="282" t="str">
        <f t="shared" ca="1" si="55"/>
        <v/>
      </c>
      <c r="AK171" s="282" t="str">
        <f t="shared" ca="1" si="55"/>
        <v/>
      </c>
      <c r="AP171" s="427"/>
      <c r="AQ171" s="427"/>
      <c r="AR171" s="427"/>
      <c r="AS171" s="427"/>
      <c r="AT171" s="427"/>
      <c r="AU171" s="427"/>
      <c r="AV171" s="427"/>
      <c r="AW171" s="427" t="str">
        <f>IFERROR(AA171/'2025'!N170,"")</f>
        <v/>
      </c>
    </row>
    <row r="172" spans="1:49" x14ac:dyDescent="0.3">
      <c r="A172" s="424" t="s">
        <v>159</v>
      </c>
      <c r="B172" s="75">
        <v>9</v>
      </c>
      <c r="C172" s="70" t="s">
        <v>93</v>
      </c>
      <c r="D172" s="75">
        <v>448</v>
      </c>
      <c r="E172" s="75" t="s">
        <v>17</v>
      </c>
      <c r="F172" s="73" t="s">
        <v>410</v>
      </c>
      <c r="G172" s="74">
        <f t="shared" ca="1" si="54"/>
        <v>87029</v>
      </c>
      <c r="H172" s="74">
        <f t="shared" ca="1" si="54"/>
        <v>91608</v>
      </c>
      <c r="I172" s="74">
        <f t="shared" ca="1" si="54"/>
        <v>97161</v>
      </c>
      <c r="J172" s="74">
        <f t="shared" ca="1" si="54"/>
        <v>102719</v>
      </c>
      <c r="K172" s="74">
        <f t="shared" ca="1" si="54"/>
        <v>105591</v>
      </c>
      <c r="L172" s="74">
        <f t="shared" ca="1" si="54"/>
        <v>108549</v>
      </c>
      <c r="M172" s="74">
        <f t="shared" ca="1" si="54"/>
        <v>111645</v>
      </c>
      <c r="N172" s="72"/>
      <c r="P172" s="187" t="str">
        <f t="shared" si="56"/>
        <v>42300C</v>
      </c>
      <c r="Q172" s="191" t="s">
        <v>600</v>
      </c>
      <c r="R172" s="188" t="str">
        <f t="shared" si="57"/>
        <v>Marketing &amp; Communication Manager</v>
      </c>
      <c r="S172" s="189" t="str">
        <f t="shared" si="58"/>
        <v>35</v>
      </c>
      <c r="T172" s="186" cm="1">
        <f t="array" aca="1" ref="T172" ca="1">ROUND(IF($Q172="Y",VLOOKUP($P172, INDIRECT($Q$3),T$8,0)*INDIRECT($P$2),VLOOKUP($P172, INDIRECT($Q$3),T$8,0)),IF($E172="E",0,3))</f>
        <v>87029</v>
      </c>
      <c r="U172" s="186" cm="1">
        <f t="array" aca="1" ref="U172" ca="1">ROUND(IF($Q172="Y",VLOOKUP($P172, INDIRECT($Q$3),U$8,0)*INDIRECT($P$2),VLOOKUP($P172, INDIRECT($Q$3),U$8,0)),IF($E172="E",0,3))</f>
        <v>91608</v>
      </c>
      <c r="V172" s="186" cm="1">
        <f t="array" aca="1" ref="V172" ca="1">ROUND(IF($Q172="Y",VLOOKUP($P172, INDIRECT($Q$3),V$8,0)*INDIRECT($P$2),VLOOKUP($P172, INDIRECT($Q$3),V$8,0)),IF($E172="E",0,3))</f>
        <v>97161</v>
      </c>
      <c r="W172" s="186" cm="1">
        <f t="array" aca="1" ref="W172" ca="1">ROUND(IF($Q172="Y",VLOOKUP($P172, INDIRECT($Q$3),W$8,0)*INDIRECT($P$2),VLOOKUP($P172, INDIRECT($Q$3),W$8,0)),IF($E172="E",0,3))</f>
        <v>102719</v>
      </c>
      <c r="X172" s="186" cm="1">
        <f t="array" aca="1" ref="X172" ca="1">ROUND(IF($Q172="Y",VLOOKUP($P172, INDIRECT($Q$3),X$8,0)*INDIRECT($P$2),VLOOKUP($P172, INDIRECT($Q$3),X$8,0)),IF($E172="E",0,3))</f>
        <v>105591</v>
      </c>
      <c r="Y172" s="186" cm="1">
        <f t="array" aca="1" ref="Y172" ca="1">ROUND(IF($Q172="Y",VLOOKUP($P172, INDIRECT($Q$3),Y$8,0)*INDIRECT($P$2),VLOOKUP($P172, INDIRECT($Q$3),Y$8,0)),IF($E172="E",0,3))</f>
        <v>108549</v>
      </c>
      <c r="Z172" s="186" cm="1">
        <f t="array" aca="1" ref="Z172" ca="1">ROUND(IF($Q172="Y",VLOOKUP($P172, INDIRECT($Q$3),Z$8,0)*INDIRECT($P$2),VLOOKUP($P172, INDIRECT($Q$3),Z$8,0)),IF($E172="E",0,3))</f>
        <v>111645</v>
      </c>
      <c r="AA172" s="186"/>
      <c r="AB172" s="282" t="str">
        <f t="shared" si="59"/>
        <v>42300C</v>
      </c>
      <c r="AC172" s="130" t="str">
        <f t="shared" si="60"/>
        <v>Marketing &amp; Communication Manager</v>
      </c>
      <c r="AD172" s="284" t="str">
        <f t="shared" si="61"/>
        <v>35</v>
      </c>
      <c r="AE172" s="282">
        <f t="shared" ref="AE172:AK201" ca="1" si="62">IF(T172=0,"",IF($E172="E",ROUNDUP(T172/2080,3),T172))</f>
        <v>41.841000000000001</v>
      </c>
      <c r="AF172" s="282">
        <f t="shared" ca="1" si="62"/>
        <v>44.042999999999999</v>
      </c>
      <c r="AG172" s="282">
        <f t="shared" ca="1" si="62"/>
        <v>46.713000000000001</v>
      </c>
      <c r="AH172" s="282">
        <f t="shared" ca="1" si="62"/>
        <v>49.384999999999998</v>
      </c>
      <c r="AI172" s="282">
        <f t="shared" ca="1" si="62"/>
        <v>50.765000000000001</v>
      </c>
      <c r="AJ172" s="282">
        <f t="shared" ca="1" si="55"/>
        <v>52.187999999999995</v>
      </c>
      <c r="AK172" s="282">
        <f t="shared" ca="1" si="55"/>
        <v>53.675999999999995</v>
      </c>
      <c r="AP172" s="427"/>
      <c r="AQ172" s="427"/>
      <c r="AR172" s="427"/>
      <c r="AS172" s="427"/>
      <c r="AT172" s="427"/>
      <c r="AU172" s="427"/>
      <c r="AV172" s="427"/>
      <c r="AW172" s="427" t="str">
        <f>IFERROR(AA172/'2025'!N171,"")</f>
        <v/>
      </c>
    </row>
    <row r="173" spans="1:49" x14ac:dyDescent="0.3">
      <c r="A173" s="424" t="s">
        <v>639</v>
      </c>
      <c r="B173" s="75">
        <v>7</v>
      </c>
      <c r="C173" s="70" t="s">
        <v>638</v>
      </c>
      <c r="D173" s="75">
        <v>360</v>
      </c>
      <c r="E173" s="75" t="s">
        <v>17</v>
      </c>
      <c r="F173" s="73" t="s">
        <v>637</v>
      </c>
      <c r="G173" s="74">
        <f t="shared" ca="1" si="54"/>
        <v>78322</v>
      </c>
      <c r="H173" s="74">
        <f t="shared" ca="1" si="54"/>
        <v>81457</v>
      </c>
      <c r="I173" s="74">
        <f t="shared" ca="1" si="54"/>
        <v>84719</v>
      </c>
      <c r="J173" s="74">
        <f t="shared" ca="1" si="54"/>
        <v>88113</v>
      </c>
      <c r="K173" s="74">
        <f t="shared" ca="1" si="54"/>
        <v>91641</v>
      </c>
      <c r="L173" s="74">
        <f t="shared" ca="1" si="54"/>
        <v>0</v>
      </c>
      <c r="M173" s="74">
        <f t="shared" ca="1" si="54"/>
        <v>0</v>
      </c>
      <c r="N173" s="72"/>
      <c r="P173" s="187" t="str">
        <f t="shared" si="56"/>
        <v>52985C</v>
      </c>
      <c r="Q173" s="191" t="s">
        <v>600</v>
      </c>
      <c r="R173" s="188" t="str">
        <f t="shared" si="57"/>
        <v>Medical Assistant Program Supervisor</v>
      </c>
      <c r="S173" s="189" t="str">
        <f t="shared" si="58"/>
        <v>070</v>
      </c>
      <c r="T173" s="186" cm="1">
        <f t="array" aca="1" ref="T173" ca="1">ROUND(IF($Q173="Y",VLOOKUP($P173, INDIRECT($Q$3),T$8,0)*INDIRECT($P$2),VLOOKUP($P173, INDIRECT($Q$3),T$8,0)),IF($E173="E",0,3))</f>
        <v>78322</v>
      </c>
      <c r="U173" s="186" cm="1">
        <f t="array" aca="1" ref="U173" ca="1">ROUND(IF($Q173="Y",VLOOKUP($P173, INDIRECT($Q$3),U$8,0)*INDIRECT($P$2),VLOOKUP($P173, INDIRECT($Q$3),U$8,0)),IF($E173="E",0,3))</f>
        <v>81457</v>
      </c>
      <c r="V173" s="186" cm="1">
        <f t="array" aca="1" ref="V173" ca="1">ROUND(IF($Q173="Y",VLOOKUP($P173, INDIRECT($Q$3),V$8,0)*INDIRECT($P$2),VLOOKUP($P173, INDIRECT($Q$3),V$8,0)),IF($E173="E",0,3))</f>
        <v>84719</v>
      </c>
      <c r="W173" s="186" cm="1">
        <f t="array" aca="1" ref="W173" ca="1">ROUND(IF($Q173="Y",VLOOKUP($P173, INDIRECT($Q$3),W$8,0)*INDIRECT($P$2),VLOOKUP($P173, INDIRECT($Q$3),W$8,0)),IF($E173="E",0,3))</f>
        <v>88113</v>
      </c>
      <c r="X173" s="186" cm="1">
        <f t="array" aca="1" ref="X173" ca="1">ROUND(IF($Q173="Y",VLOOKUP($P173, INDIRECT($Q$3),X$8,0)*INDIRECT($P$2),VLOOKUP($P173, INDIRECT($Q$3),X$8,0)),IF($E173="E",0,3))</f>
        <v>91641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59"/>
        <v>52985C</v>
      </c>
      <c r="AC173" s="130" t="str">
        <f t="shared" si="60"/>
        <v>Medical Assistant Program Supervisor</v>
      </c>
      <c r="AD173" s="284" t="str">
        <f t="shared" si="61"/>
        <v>070</v>
      </c>
      <c r="AE173" s="282">
        <f t="shared" ca="1" si="62"/>
        <v>37.655000000000001</v>
      </c>
      <c r="AF173" s="282">
        <f t="shared" ca="1" si="62"/>
        <v>39.162999999999997</v>
      </c>
      <c r="AG173" s="282">
        <f t="shared" ca="1" si="62"/>
        <v>40.730999999999995</v>
      </c>
      <c r="AH173" s="282">
        <f t="shared" ca="1" si="62"/>
        <v>42.363</v>
      </c>
      <c r="AI173" s="282">
        <f t="shared" ca="1" si="62"/>
        <v>44.058999999999997</v>
      </c>
      <c r="AJ173" s="282" t="str">
        <f t="shared" ca="1" si="55"/>
        <v/>
      </c>
      <c r="AK173" s="282" t="str">
        <f t="shared" ca="1" si="55"/>
        <v/>
      </c>
      <c r="AP173" s="427"/>
      <c r="AQ173" s="427"/>
      <c r="AR173" s="427"/>
      <c r="AS173" s="427"/>
      <c r="AT173" s="427"/>
      <c r="AU173" s="427"/>
      <c r="AV173" s="427"/>
      <c r="AW173" s="427" t="str">
        <f>IFERROR(AA173/'2025'!N172,"")</f>
        <v/>
      </c>
    </row>
    <row r="174" spans="1:49" x14ac:dyDescent="0.3">
      <c r="A174" s="424" t="s">
        <v>161</v>
      </c>
      <c r="B174" s="75">
        <v>10</v>
      </c>
      <c r="C174" s="70" t="s">
        <v>38</v>
      </c>
      <c r="D174" s="75">
        <v>458</v>
      </c>
      <c r="E174" s="75" t="s">
        <v>17</v>
      </c>
      <c r="F174" s="73" t="s">
        <v>412</v>
      </c>
      <c r="G174" s="74">
        <f t="shared" ca="1" si="54"/>
        <v>85626</v>
      </c>
      <c r="H174" s="74">
        <f t="shared" ca="1" si="54"/>
        <v>89930</v>
      </c>
      <c r="I174" s="74">
        <f t="shared" ca="1" si="54"/>
        <v>94790</v>
      </c>
      <c r="J174" s="74">
        <f t="shared" ca="1" si="54"/>
        <v>102706</v>
      </c>
      <c r="K174" s="74">
        <f t="shared" ca="1" si="54"/>
        <v>105585</v>
      </c>
      <c r="L174" s="74">
        <f t="shared" ca="1" si="54"/>
        <v>111115</v>
      </c>
      <c r="M174" s="74">
        <f t="shared" ca="1" si="54"/>
        <v>117487</v>
      </c>
      <c r="N174" s="72"/>
      <c r="P174" s="187" t="str">
        <f t="shared" si="56"/>
        <v>08855C</v>
      </c>
      <c r="Q174" s="191" t="s">
        <v>600</v>
      </c>
      <c r="R174" s="188" t="str">
        <f t="shared" si="57"/>
        <v>MFD Interagency Coordinator</v>
      </c>
      <c r="S174" s="189" t="str">
        <f t="shared" si="58"/>
        <v>65</v>
      </c>
      <c r="T174" s="186" cm="1">
        <f t="array" aca="1" ref="T174" ca="1">ROUND(IF($Q174="Y",VLOOKUP($P174, INDIRECT($Q$3),T$8,0)*INDIRECT($P$2),VLOOKUP($P174, INDIRECT($Q$3),T$8,0)),IF($E174="E",0,3))</f>
        <v>85626</v>
      </c>
      <c r="U174" s="186" cm="1">
        <f t="array" aca="1" ref="U174" ca="1">ROUND(IF($Q174="Y",VLOOKUP($P174, INDIRECT($Q$3),U$8,0)*INDIRECT($P$2),VLOOKUP($P174, INDIRECT($Q$3),U$8,0)),IF($E174="E",0,3))</f>
        <v>89930</v>
      </c>
      <c r="V174" s="186" cm="1">
        <f t="array" aca="1" ref="V174" ca="1">ROUND(IF($Q174="Y",VLOOKUP($P174, INDIRECT($Q$3),V$8,0)*INDIRECT($P$2),VLOOKUP($P174, INDIRECT($Q$3),V$8,0)),IF($E174="E",0,3))</f>
        <v>94790</v>
      </c>
      <c r="W174" s="186" cm="1">
        <f t="array" aca="1" ref="W174" ca="1">ROUND(IF($Q174="Y",VLOOKUP($P174, INDIRECT($Q$3),W$8,0)*INDIRECT($P$2),VLOOKUP($P174, INDIRECT($Q$3),W$8,0)),IF($E174="E",0,3))</f>
        <v>102706</v>
      </c>
      <c r="X174" s="186" cm="1">
        <f t="array" aca="1" ref="X174" ca="1">ROUND(IF($Q174="Y",VLOOKUP($P174, INDIRECT($Q$3),X$8,0)*INDIRECT($P$2),VLOOKUP($P174, INDIRECT($Q$3),X$8,0)),IF($E174="E",0,3))</f>
        <v>105585</v>
      </c>
      <c r="Y174" s="186" cm="1">
        <f t="array" aca="1" ref="Y174" ca="1">ROUND(IF($Q174="Y",VLOOKUP($P174, INDIRECT($Q$3),Y$8,0)*INDIRECT($P$2),VLOOKUP($P174, INDIRECT($Q$3),Y$8,0)),IF($E174="E",0,3))</f>
        <v>111115</v>
      </c>
      <c r="Z174" s="186" cm="1">
        <f t="array" aca="1" ref="Z174" ca="1">ROUND(IF($Q174="Y",VLOOKUP($P174, INDIRECT($Q$3),Z$8,0)*INDIRECT($P$2),VLOOKUP($P174, INDIRECT($Q$3),Z$8,0)),IF($E174="E",0,3))</f>
        <v>117487</v>
      </c>
      <c r="AA174" s="186"/>
      <c r="AB174" s="282" t="str">
        <f t="shared" si="59"/>
        <v>08855C</v>
      </c>
      <c r="AC174" s="130" t="str">
        <f t="shared" si="60"/>
        <v>MFD Interagency Coordinator</v>
      </c>
      <c r="AD174" s="284" t="str">
        <f t="shared" si="61"/>
        <v>65</v>
      </c>
      <c r="AE174" s="282">
        <f t="shared" ca="1" si="62"/>
        <v>41.166999999999994</v>
      </c>
      <c r="AF174" s="282">
        <f t="shared" ca="1" si="62"/>
        <v>43.235999999999997</v>
      </c>
      <c r="AG174" s="282">
        <f t="shared" ca="1" si="62"/>
        <v>45.573</v>
      </c>
      <c r="AH174" s="282">
        <f t="shared" ca="1" si="62"/>
        <v>49.378</v>
      </c>
      <c r="AI174" s="282">
        <f t="shared" ca="1" si="62"/>
        <v>50.762999999999998</v>
      </c>
      <c r="AJ174" s="282">
        <f t="shared" ca="1" si="55"/>
        <v>53.420999999999999</v>
      </c>
      <c r="AK174" s="282">
        <f t="shared" ca="1" si="55"/>
        <v>56.484999999999999</v>
      </c>
      <c r="AP174" s="427"/>
      <c r="AQ174" s="427"/>
      <c r="AR174" s="427"/>
      <c r="AS174" s="427"/>
      <c r="AT174" s="427"/>
      <c r="AU174" s="427"/>
      <c r="AV174" s="427"/>
      <c r="AW174" s="427" t="str">
        <f>IFERROR(AA174/'2025'!N173,"")</f>
        <v/>
      </c>
    </row>
    <row r="175" spans="1:49" x14ac:dyDescent="0.3">
      <c r="A175" s="424" t="s">
        <v>176</v>
      </c>
      <c r="B175" s="75">
        <v>12</v>
      </c>
      <c r="C175" s="70" t="s">
        <v>32</v>
      </c>
      <c r="D175" s="75">
        <v>573</v>
      </c>
      <c r="E175" s="75" t="s">
        <v>17</v>
      </c>
      <c r="F175" s="73" t="s">
        <v>414</v>
      </c>
      <c r="G175" s="74">
        <f t="shared" ca="1" si="54"/>
        <v>123077</v>
      </c>
      <c r="H175" s="74">
        <f t="shared" ca="1" si="54"/>
        <v>127999</v>
      </c>
      <c r="I175" s="74">
        <f t="shared" ca="1" si="54"/>
        <v>133118</v>
      </c>
      <c r="J175" s="74">
        <f t="shared" ca="1" si="54"/>
        <v>138443</v>
      </c>
      <c r="K175" s="74">
        <f t="shared" ca="1" si="54"/>
        <v>143980</v>
      </c>
      <c r="L175" s="74">
        <f t="shared" ca="1" si="54"/>
        <v>0</v>
      </c>
      <c r="M175" s="74">
        <f t="shared" ca="1" si="54"/>
        <v>0</v>
      </c>
      <c r="N175" s="72"/>
      <c r="P175" s="187" t="str">
        <f t="shared" si="56"/>
        <v>07455C</v>
      </c>
      <c r="Q175" s="191" t="s">
        <v>600</v>
      </c>
      <c r="R175" s="188" t="str">
        <f t="shared" si="57"/>
        <v xml:space="preserve">Parking System Manager </v>
      </c>
      <c r="S175" s="189" t="str">
        <f t="shared" si="58"/>
        <v>105</v>
      </c>
      <c r="T175" s="186" cm="1">
        <f t="array" aca="1" ref="T175" ca="1">ROUND(IF($Q175="Y",VLOOKUP($P175, INDIRECT($Q$3),T$8,0)*INDIRECT($P$2),VLOOKUP($P175, INDIRECT($Q$3),T$8,0)),IF($E175="E",0,3))</f>
        <v>123077</v>
      </c>
      <c r="U175" s="186" cm="1">
        <f t="array" aca="1" ref="U175" ca="1">ROUND(IF($Q175="Y",VLOOKUP($P175, INDIRECT($Q$3),U$8,0)*INDIRECT($P$2),VLOOKUP($P175, INDIRECT($Q$3),U$8,0)),IF($E175="E",0,3))</f>
        <v>127999</v>
      </c>
      <c r="V175" s="186" cm="1">
        <f t="array" aca="1" ref="V175" ca="1">ROUND(IF($Q175="Y",VLOOKUP($P175, INDIRECT($Q$3),V$8,0)*INDIRECT($P$2),VLOOKUP($P175, INDIRECT($Q$3),V$8,0)),IF($E175="E",0,3))</f>
        <v>133118</v>
      </c>
      <c r="W175" s="186" cm="1">
        <f t="array" aca="1" ref="W175" ca="1">ROUND(IF($Q175="Y",VLOOKUP($P175, INDIRECT($Q$3),W$8,0)*INDIRECT($P$2),VLOOKUP($P175, INDIRECT($Q$3),W$8,0)),IF($E175="E",0,3))</f>
        <v>138443</v>
      </c>
      <c r="X175" s="186" cm="1">
        <f t="array" aca="1" ref="X175" ca="1">ROUND(IF($Q175="Y",VLOOKUP($P175, INDIRECT($Q$3),X$8,0)*INDIRECT($P$2),VLOOKUP($P175, INDIRECT($Q$3),X$8,0)),IF($E175="E",0,3))</f>
        <v>143980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59"/>
        <v>07455C</v>
      </c>
      <c r="AC175" s="130" t="str">
        <f t="shared" si="60"/>
        <v xml:space="preserve">Parking System Manager </v>
      </c>
      <c r="AD175" s="284" t="str">
        <f t="shared" si="61"/>
        <v>105</v>
      </c>
      <c r="AE175" s="282">
        <f t="shared" ca="1" si="62"/>
        <v>59.171999999999997</v>
      </c>
      <c r="AF175" s="282">
        <f t="shared" ca="1" si="62"/>
        <v>61.537999999999997</v>
      </c>
      <c r="AG175" s="282">
        <f t="shared" ca="1" si="62"/>
        <v>64</v>
      </c>
      <c r="AH175" s="282">
        <f t="shared" ca="1" si="62"/>
        <v>66.56</v>
      </c>
      <c r="AI175" s="282">
        <f t="shared" ca="1" si="62"/>
        <v>69.222000000000008</v>
      </c>
      <c r="AJ175" s="282" t="str">
        <f t="shared" ca="1" si="55"/>
        <v/>
      </c>
      <c r="AK175" s="282" t="str">
        <f t="shared" ca="1" si="55"/>
        <v/>
      </c>
      <c r="AP175" s="427"/>
      <c r="AQ175" s="427"/>
      <c r="AR175" s="427"/>
      <c r="AS175" s="427"/>
      <c r="AT175" s="427"/>
      <c r="AU175" s="427"/>
      <c r="AV175" s="427"/>
      <c r="AW175" s="427" t="str">
        <f>IFERROR(AA175/'2025'!N174,"")</f>
        <v/>
      </c>
    </row>
    <row r="176" spans="1:49" x14ac:dyDescent="0.3">
      <c r="A176" s="424" t="s">
        <v>678</v>
      </c>
      <c r="B176" s="75">
        <v>8</v>
      </c>
      <c r="C176" s="70" t="s">
        <v>679</v>
      </c>
      <c r="D176" s="75">
        <v>403</v>
      </c>
      <c r="E176" s="75" t="s">
        <v>21</v>
      </c>
      <c r="F176" s="73" t="s">
        <v>677</v>
      </c>
      <c r="G176" s="74">
        <f t="shared" ca="1" si="54"/>
        <v>46.472999999999999</v>
      </c>
      <c r="H176" s="74">
        <f t="shared" ca="1" si="54"/>
        <v>47.776000000000003</v>
      </c>
      <c r="I176" s="74">
        <f t="shared" ca="1" si="54"/>
        <v>49.113</v>
      </c>
      <c r="J176" s="74">
        <f t="shared" ca="1" si="54"/>
        <v>50.514000000000003</v>
      </c>
      <c r="K176" s="74">
        <f t="shared" ca="1" si="54"/>
        <v>51.551000000000002</v>
      </c>
      <c r="L176" s="74">
        <f t="shared" ca="1" si="54"/>
        <v>0</v>
      </c>
      <c r="M176" s="74">
        <f t="shared" ca="1" si="54"/>
        <v>0</v>
      </c>
      <c r="N176" s="72"/>
      <c r="P176" s="187" t="str">
        <f t="shared" si="56"/>
        <v>52995C</v>
      </c>
      <c r="Q176" s="191" t="s">
        <v>600</v>
      </c>
      <c r="R176" s="188" t="str">
        <f t="shared" si="57"/>
        <v>Payroll Supervisor</v>
      </c>
      <c r="S176" s="189" t="str">
        <f t="shared" si="58"/>
        <v>080</v>
      </c>
      <c r="T176" s="186" cm="1">
        <f t="array" aca="1" ref="T176" ca="1">ROUND(IF($Q176="Y",VLOOKUP($P176, INDIRECT($Q$3),T$8,0)*INDIRECT($P$2),VLOOKUP($P176, INDIRECT($Q$3),T$8,0)),IF($E176="E",0,3))</f>
        <v>46.472999999999999</v>
      </c>
      <c r="U176" s="186" cm="1">
        <f t="array" aca="1" ref="U176" ca="1">ROUND(IF($Q176="Y",VLOOKUP($P176, INDIRECT($Q$3),U$8,0)*INDIRECT($P$2),VLOOKUP($P176, INDIRECT($Q$3),U$8,0)),IF($E176="E",0,3))</f>
        <v>47.776000000000003</v>
      </c>
      <c r="V176" s="186" cm="1">
        <f t="array" aca="1" ref="V176" ca="1">ROUND(IF($Q176="Y",VLOOKUP($P176, INDIRECT($Q$3),V$8,0)*INDIRECT($P$2),VLOOKUP($P176, INDIRECT($Q$3),V$8,0)),IF($E176="E",0,3))</f>
        <v>49.113</v>
      </c>
      <c r="W176" s="186" cm="1">
        <f t="array" aca="1" ref="W176" ca="1">ROUND(IF($Q176="Y",VLOOKUP($P176, INDIRECT($Q$3),W$8,0)*INDIRECT($P$2),VLOOKUP($P176, INDIRECT($Q$3),W$8,0)),IF($E176="E",0,3))</f>
        <v>50.514000000000003</v>
      </c>
      <c r="X176" s="186" cm="1">
        <f t="array" aca="1" ref="X176" ca="1">ROUND(IF($Q176="Y",VLOOKUP($P176, INDIRECT($Q$3),X$8,0)*INDIRECT($P$2),VLOOKUP($P176, INDIRECT($Q$3),X$8,0)),IF($E176="E",0,3))</f>
        <v>51.551000000000002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59"/>
        <v>52995C</v>
      </c>
      <c r="AC176" s="130" t="str">
        <f t="shared" si="60"/>
        <v>Payroll Supervisor</v>
      </c>
      <c r="AD176" s="284" t="str">
        <f t="shared" si="61"/>
        <v>080</v>
      </c>
      <c r="AE176" s="282">
        <f t="shared" ca="1" si="62"/>
        <v>46.472999999999999</v>
      </c>
      <c r="AF176" s="282">
        <f t="shared" ca="1" si="62"/>
        <v>47.776000000000003</v>
      </c>
      <c r="AG176" s="282">
        <f t="shared" ca="1" si="62"/>
        <v>49.113</v>
      </c>
      <c r="AH176" s="282">
        <f t="shared" ca="1" si="62"/>
        <v>50.514000000000003</v>
      </c>
      <c r="AI176" s="282">
        <f t="shared" ca="1" si="62"/>
        <v>51.551000000000002</v>
      </c>
      <c r="AJ176" s="282" t="str">
        <f t="shared" ca="1" si="55"/>
        <v/>
      </c>
      <c r="AK176" s="282" t="str">
        <f t="shared" ca="1" si="55"/>
        <v/>
      </c>
      <c r="AP176" s="427"/>
      <c r="AQ176" s="427"/>
      <c r="AR176" s="427"/>
      <c r="AS176" s="427"/>
      <c r="AT176" s="427"/>
      <c r="AU176" s="427"/>
      <c r="AV176" s="427"/>
      <c r="AW176" s="427" t="str">
        <f>IFERROR(AA176/'2025'!N175,"")</f>
        <v/>
      </c>
    </row>
    <row r="177" spans="1:49" x14ac:dyDescent="0.3">
      <c r="A177" s="424" t="s">
        <v>1069</v>
      </c>
      <c r="B177" s="75">
        <v>9</v>
      </c>
      <c r="C177" s="70" t="s">
        <v>958</v>
      </c>
      <c r="D177" s="75">
        <v>440</v>
      </c>
      <c r="E177" s="75" t="s">
        <v>17</v>
      </c>
      <c r="F177" s="73" t="s">
        <v>1084</v>
      </c>
      <c r="G177" s="74">
        <f t="shared" ca="1" si="54"/>
        <v>95420</v>
      </c>
      <c r="H177" s="74">
        <f t="shared" ca="1" si="54"/>
        <v>99242</v>
      </c>
      <c r="I177" s="74">
        <f t="shared" ca="1" si="54"/>
        <v>103213</v>
      </c>
      <c r="J177" s="74">
        <f t="shared" ca="1" si="54"/>
        <v>107346</v>
      </c>
      <c r="K177" s="74">
        <f t="shared" ca="1" si="54"/>
        <v>111645</v>
      </c>
      <c r="L177" s="74">
        <f t="shared" ca="1" si="54"/>
        <v>0</v>
      </c>
      <c r="M177" s="74">
        <f t="shared" ca="1" si="54"/>
        <v>0</v>
      </c>
      <c r="N177" s="72"/>
      <c r="P177" s="187" t="str">
        <f t="shared" si="56"/>
        <v>53088C</v>
      </c>
      <c r="Q177" s="191" t="s">
        <v>600</v>
      </c>
      <c r="R177" s="188" t="str">
        <f t="shared" si="57"/>
        <v>Policy &amp; Research Coordinator - OPCR</v>
      </c>
      <c r="S177" s="189" t="str">
        <f t="shared" si="58"/>
        <v>127</v>
      </c>
      <c r="T177" s="186" cm="1">
        <f t="array" aca="1" ref="T177" ca="1">ROUND(IF($Q177="Y",VLOOKUP($P177, INDIRECT($Q$3),T$8,0)*INDIRECT($P$2),VLOOKUP($P177, INDIRECT($Q$3),T$8,0)),IF($E177="E",0,3))</f>
        <v>95420</v>
      </c>
      <c r="U177" s="186" cm="1">
        <f t="array" aca="1" ref="U177" ca="1">ROUND(IF($Q177="Y",VLOOKUP($P177, INDIRECT($Q$3),U$8,0)*INDIRECT($P$2),VLOOKUP($P177, INDIRECT($Q$3),U$8,0)),IF($E177="E",0,3))</f>
        <v>99242</v>
      </c>
      <c r="V177" s="186" cm="1">
        <f t="array" aca="1" ref="V177" ca="1">ROUND(IF($Q177="Y",VLOOKUP($P177, INDIRECT($Q$3),V$8,0)*INDIRECT($P$2),VLOOKUP($P177, INDIRECT($Q$3),V$8,0)),IF($E177="E",0,3))</f>
        <v>103213</v>
      </c>
      <c r="W177" s="186" cm="1">
        <f t="array" aca="1" ref="W177" ca="1">ROUND(IF($Q177="Y",VLOOKUP($P177, INDIRECT($Q$3),W$8,0)*INDIRECT($P$2),VLOOKUP($P177, INDIRECT($Q$3),W$8,0)),IF($E177="E",0,3))</f>
        <v>107346</v>
      </c>
      <c r="X177" s="186" cm="1">
        <f t="array" aca="1" ref="X177" ca="1">ROUND(IF($Q177="Y",VLOOKUP($P177, INDIRECT($Q$3),X$8,0)*INDIRECT($P$2),VLOOKUP($P177, INDIRECT($Q$3),X$8,0)),IF($E177="E",0,3))</f>
        <v>111645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59"/>
        <v>53088C</v>
      </c>
      <c r="AC177" s="130" t="str">
        <f t="shared" si="60"/>
        <v>Policy &amp; Research Coordinator - OPCR</v>
      </c>
      <c r="AD177" s="284" t="str">
        <f t="shared" si="61"/>
        <v>127</v>
      </c>
      <c r="AE177" s="282">
        <f t="shared" ca="1" si="62"/>
        <v>45.875</v>
      </c>
      <c r="AF177" s="282">
        <f t="shared" ca="1" si="62"/>
        <v>47.713000000000001</v>
      </c>
      <c r="AG177" s="282">
        <f t="shared" ca="1" si="62"/>
        <v>49.622</v>
      </c>
      <c r="AH177" s="282">
        <f t="shared" ca="1" si="62"/>
        <v>51.608999999999995</v>
      </c>
      <c r="AI177" s="282">
        <f t="shared" ca="1" si="62"/>
        <v>53.675999999999995</v>
      </c>
      <c r="AJ177" s="282" t="str">
        <f t="shared" ca="1" si="55"/>
        <v/>
      </c>
      <c r="AK177" s="282" t="str">
        <f t="shared" ca="1" si="55"/>
        <v/>
      </c>
      <c r="AP177" s="427"/>
      <c r="AQ177" s="427"/>
      <c r="AR177" s="427"/>
      <c r="AS177" s="427"/>
      <c r="AT177" s="427"/>
      <c r="AU177" s="427"/>
      <c r="AV177" s="427"/>
      <c r="AW177" s="427" t="str">
        <f>IFERROR(AA177/'2025'!N176,"")</f>
        <v/>
      </c>
    </row>
    <row r="178" spans="1:49" x14ac:dyDescent="0.3">
      <c r="A178" s="424" t="s">
        <v>151</v>
      </c>
      <c r="B178" s="75">
        <v>12</v>
      </c>
      <c r="C178" s="70" t="s">
        <v>150</v>
      </c>
      <c r="D178" s="75">
        <v>565</v>
      </c>
      <c r="E178" s="75" t="s">
        <v>17</v>
      </c>
      <c r="F178" s="73" t="s">
        <v>645</v>
      </c>
      <c r="G178" s="74">
        <f t="shared" ca="1" si="54"/>
        <v>132445</v>
      </c>
      <c r="H178" s="74">
        <f t="shared" ca="1" si="54"/>
        <v>136152</v>
      </c>
      <c r="I178" s="74">
        <f t="shared" ca="1" si="54"/>
        <v>139966</v>
      </c>
      <c r="J178" s="74">
        <f t="shared" ca="1" si="54"/>
        <v>143954</v>
      </c>
      <c r="K178" s="74">
        <f t="shared" ca="1" si="54"/>
        <v>0</v>
      </c>
      <c r="L178" s="74">
        <f t="shared" ca="1" si="54"/>
        <v>0</v>
      </c>
      <c r="M178" s="74">
        <f t="shared" ca="1" si="54"/>
        <v>0</v>
      </c>
      <c r="N178" s="72"/>
      <c r="P178" s="187" t="str">
        <f t="shared" si="56"/>
        <v>06965C</v>
      </c>
      <c r="Q178" s="191" t="s">
        <v>600</v>
      </c>
      <c r="R178" s="188" t="str">
        <f t="shared" si="57"/>
        <v>Policy, Research and Outreach Manager</v>
      </c>
      <c r="S178" s="189" t="str">
        <f t="shared" si="58"/>
        <v>54</v>
      </c>
      <c r="T178" s="186" cm="1">
        <f t="array" aca="1" ref="T178" ca="1">ROUND(IF($Q178="Y",VLOOKUP($P178, INDIRECT($Q$3),T$8,0)*INDIRECT($P$2),VLOOKUP($P178, INDIRECT($Q$3),T$8,0)),IF($E178="E",0,3))</f>
        <v>132445</v>
      </c>
      <c r="U178" s="186" cm="1">
        <f t="array" aca="1" ref="U178" ca="1">ROUND(IF($Q178="Y",VLOOKUP($P178, INDIRECT($Q$3),U$8,0)*INDIRECT($P$2),VLOOKUP($P178, INDIRECT($Q$3),U$8,0)),IF($E178="E",0,3))</f>
        <v>136152</v>
      </c>
      <c r="V178" s="186" cm="1">
        <f t="array" aca="1" ref="V178" ca="1">ROUND(IF($Q178="Y",VLOOKUP($P178, INDIRECT($Q$3),V$8,0)*INDIRECT($P$2),VLOOKUP($P178, INDIRECT($Q$3),V$8,0)),IF($E178="E",0,3))</f>
        <v>139966</v>
      </c>
      <c r="W178" s="186" cm="1">
        <f t="array" aca="1" ref="W178" ca="1">ROUND(IF($Q178="Y",VLOOKUP($P178, INDIRECT($Q$3),W$8,0)*INDIRECT($P$2),VLOOKUP($P178, INDIRECT($Q$3),W$8,0)),IF($E178="E",0,3))</f>
        <v>143954</v>
      </c>
      <c r="X178" s="186" cm="1">
        <f t="array" aca="1" ref="X178" ca="1">ROUND(IF($Q178="Y",VLOOKUP($P178, INDIRECT($Q$3),X$8,0)*INDIRECT($P$2),VLOOKUP($P178, INDIRECT($Q$3),X$8,0)),IF($E178="E",0,3))</f>
        <v>0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59"/>
        <v>06965C</v>
      </c>
      <c r="AC178" s="130" t="str">
        <f t="shared" si="60"/>
        <v>Policy, Research and Outreach Manager</v>
      </c>
      <c r="AD178" s="284" t="str">
        <f t="shared" si="61"/>
        <v>54</v>
      </c>
      <c r="AE178" s="282">
        <f t="shared" ca="1" si="62"/>
        <v>63.675999999999995</v>
      </c>
      <c r="AF178" s="282">
        <f t="shared" ca="1" si="62"/>
        <v>65.457999999999998</v>
      </c>
      <c r="AG178" s="282">
        <f t="shared" ca="1" si="62"/>
        <v>67.292000000000002</v>
      </c>
      <c r="AH178" s="282">
        <f t="shared" ca="1" si="62"/>
        <v>69.209000000000003</v>
      </c>
      <c r="AI178" s="282" t="str">
        <f t="shared" ca="1" si="62"/>
        <v/>
      </c>
      <c r="AJ178" s="282" t="str">
        <f t="shared" ca="1" si="55"/>
        <v/>
      </c>
      <c r="AK178" s="282" t="str">
        <f t="shared" ca="1" si="55"/>
        <v/>
      </c>
      <c r="AP178" s="427"/>
      <c r="AQ178" s="427"/>
      <c r="AR178" s="427"/>
      <c r="AS178" s="427"/>
      <c r="AT178" s="427"/>
      <c r="AU178" s="427"/>
      <c r="AV178" s="427"/>
      <c r="AW178" s="427" t="str">
        <f>IFERROR(AA178/'2025'!N177,"")</f>
        <v/>
      </c>
    </row>
    <row r="179" spans="1:49" x14ac:dyDescent="0.3">
      <c r="A179" s="424" t="s">
        <v>473</v>
      </c>
      <c r="B179" s="75">
        <v>11</v>
      </c>
      <c r="C179" s="70" t="s">
        <v>65</v>
      </c>
      <c r="D179" s="75">
        <v>508</v>
      </c>
      <c r="E179" s="75" t="s">
        <v>17</v>
      </c>
      <c r="F179" s="73" t="s">
        <v>467</v>
      </c>
      <c r="G179" s="74">
        <f t="shared" ca="1" si="54"/>
        <v>99788</v>
      </c>
      <c r="H179" s="74">
        <f t="shared" ca="1" si="54"/>
        <v>105042</v>
      </c>
      <c r="I179" s="74">
        <f t="shared" ca="1" si="54"/>
        <v>110568</v>
      </c>
      <c r="J179" s="74">
        <f t="shared" ca="1" si="54"/>
        <v>118087</v>
      </c>
      <c r="K179" s="74">
        <f t="shared" ca="1" si="54"/>
        <v>121395</v>
      </c>
      <c r="L179" s="74">
        <f t="shared" ca="1" si="54"/>
        <v>124796</v>
      </c>
      <c r="M179" s="74">
        <f t="shared" ca="1" si="54"/>
        <v>128352</v>
      </c>
      <c r="N179" s="72"/>
      <c r="P179" s="187" t="str">
        <f t="shared" si="56"/>
        <v>52937C</v>
      </c>
      <c r="Q179" s="191" t="s">
        <v>600</v>
      </c>
      <c r="R179" s="188" t="str">
        <f t="shared" si="57"/>
        <v>Principal Budget and Evaluation Analyst</v>
      </c>
      <c r="S179" s="189" t="str">
        <f t="shared" si="58"/>
        <v>41C</v>
      </c>
      <c r="T179" s="186" cm="1">
        <f t="array" aca="1" ref="T179" ca="1">ROUND(IF($Q179="Y",VLOOKUP($P179, INDIRECT($Q$3),T$8,0)*INDIRECT($P$2),VLOOKUP($P179, INDIRECT($Q$3),T$8,0)),IF($E179="E",0,3))</f>
        <v>99788</v>
      </c>
      <c r="U179" s="186" cm="1">
        <f t="array" aca="1" ref="U179" ca="1">ROUND(IF($Q179="Y",VLOOKUP($P179, INDIRECT($Q$3),U$8,0)*INDIRECT($P$2),VLOOKUP($P179, INDIRECT($Q$3),U$8,0)),IF($E179="E",0,3))</f>
        <v>105042</v>
      </c>
      <c r="V179" s="186" cm="1">
        <f t="array" aca="1" ref="V179" ca="1">ROUND(IF($Q179="Y",VLOOKUP($P179, INDIRECT($Q$3),V$8,0)*INDIRECT($P$2),VLOOKUP($P179, INDIRECT($Q$3),V$8,0)),IF($E179="E",0,3))</f>
        <v>110568</v>
      </c>
      <c r="W179" s="186" cm="1">
        <f t="array" aca="1" ref="W179" ca="1">ROUND(IF($Q179="Y",VLOOKUP($P179, INDIRECT($Q$3),W$8,0)*INDIRECT($P$2),VLOOKUP($P179, INDIRECT($Q$3),W$8,0)),IF($E179="E",0,3))</f>
        <v>118087</v>
      </c>
      <c r="X179" s="186" cm="1">
        <f t="array" aca="1" ref="X179" ca="1">ROUND(IF($Q179="Y",VLOOKUP($P179, INDIRECT($Q$3),X$8,0)*INDIRECT($P$2),VLOOKUP($P179, INDIRECT($Q$3),X$8,0)),IF($E179="E",0,3))</f>
        <v>121395</v>
      </c>
      <c r="Y179" s="186" cm="1">
        <f t="array" aca="1" ref="Y179" ca="1">ROUND(IF($Q179="Y",VLOOKUP($P179, INDIRECT($Q$3),Y$8,0)*INDIRECT($P$2),VLOOKUP($P179, INDIRECT($Q$3),Y$8,0)),IF($E179="E",0,3))</f>
        <v>124796</v>
      </c>
      <c r="Z179" s="186" cm="1">
        <f t="array" aca="1" ref="Z179" ca="1">ROUND(IF($Q179="Y",VLOOKUP($P179, INDIRECT($Q$3),Z$8,0)*INDIRECT($P$2),VLOOKUP($P179, INDIRECT($Q$3),Z$8,0)),IF($E179="E",0,3))</f>
        <v>128352</v>
      </c>
      <c r="AA179" s="186"/>
      <c r="AB179" s="282" t="str">
        <f t="shared" si="59"/>
        <v>52937C</v>
      </c>
      <c r="AC179" s="130" t="str">
        <f t="shared" si="60"/>
        <v>Principal Budget and Evaluation Analyst</v>
      </c>
      <c r="AD179" s="284" t="str">
        <f t="shared" si="61"/>
        <v>41C</v>
      </c>
      <c r="AE179" s="282">
        <f t="shared" ca="1" si="62"/>
        <v>47.975000000000001</v>
      </c>
      <c r="AF179" s="282">
        <f t="shared" ca="1" si="62"/>
        <v>50.500999999999998</v>
      </c>
      <c r="AG179" s="282">
        <f t="shared" ca="1" si="62"/>
        <v>53.157999999999994</v>
      </c>
      <c r="AH179" s="282">
        <f t="shared" ca="1" si="62"/>
        <v>56.772999999999996</v>
      </c>
      <c r="AI179" s="282">
        <f t="shared" ca="1" si="62"/>
        <v>58.363</v>
      </c>
      <c r="AJ179" s="282">
        <f t="shared" ca="1" si="55"/>
        <v>59.998999999999995</v>
      </c>
      <c r="AK179" s="282">
        <f t="shared" ca="1" si="55"/>
        <v>61.707999999999998</v>
      </c>
      <c r="AP179" s="427"/>
      <c r="AQ179" s="427"/>
      <c r="AR179" s="427"/>
      <c r="AS179" s="427"/>
      <c r="AT179" s="427"/>
      <c r="AU179" s="427"/>
      <c r="AV179" s="427"/>
      <c r="AW179" s="427" t="str">
        <f>IFERROR(AA179/'2025'!N178,"")</f>
        <v/>
      </c>
    </row>
    <row r="180" spans="1:49" x14ac:dyDescent="0.3">
      <c r="A180" s="424" t="s">
        <v>177</v>
      </c>
      <c r="B180" s="75">
        <v>7</v>
      </c>
      <c r="C180" s="70" t="s">
        <v>81</v>
      </c>
      <c r="D180" s="75">
        <v>325</v>
      </c>
      <c r="E180" s="75" t="s">
        <v>21</v>
      </c>
      <c r="F180" s="73" t="s">
        <v>415</v>
      </c>
      <c r="G180" s="74">
        <f t="shared" ca="1" si="54"/>
        <v>32.517000000000003</v>
      </c>
      <c r="H180" s="74">
        <f t="shared" ca="1" si="54"/>
        <v>34.228000000000002</v>
      </c>
      <c r="I180" s="74">
        <f t="shared" ca="1" si="54"/>
        <v>36.027999999999999</v>
      </c>
      <c r="J180" s="74">
        <f t="shared" ca="1" si="54"/>
        <v>38.484999999999999</v>
      </c>
      <c r="K180" s="74">
        <f t="shared" ca="1" si="54"/>
        <v>39.564</v>
      </c>
      <c r="L180" s="74">
        <f t="shared" ca="1" si="54"/>
        <v>40.668999999999997</v>
      </c>
      <c r="M180" s="74">
        <f t="shared" ca="1" si="54"/>
        <v>41.829000000000001</v>
      </c>
      <c r="N180" s="72"/>
      <c r="P180" s="187" t="str">
        <f t="shared" si="56"/>
        <v>08360C</v>
      </c>
      <c r="Q180" s="191" t="s">
        <v>600</v>
      </c>
      <c r="R180" s="188" t="str">
        <f t="shared" si="57"/>
        <v>Program Assistant</v>
      </c>
      <c r="S180" s="189" t="str">
        <f t="shared" si="58"/>
        <v>08</v>
      </c>
      <c r="T180" s="186" cm="1">
        <f t="array" aca="1" ref="T180" ca="1">ROUND(IF($Q180="Y",VLOOKUP($P180, INDIRECT($Q$3),T$8,0)*INDIRECT($P$2),VLOOKUP($P180, INDIRECT($Q$3),T$8,0)),IF($E180="E",0,3))</f>
        <v>32.517000000000003</v>
      </c>
      <c r="U180" s="186" cm="1">
        <f t="array" aca="1" ref="U180" ca="1">ROUND(IF($Q180="Y",VLOOKUP($P180, INDIRECT($Q$3),U$8,0)*INDIRECT($P$2),VLOOKUP($P180, INDIRECT($Q$3),U$8,0)),IF($E180="E",0,3))</f>
        <v>34.228000000000002</v>
      </c>
      <c r="V180" s="186" cm="1">
        <f t="array" aca="1" ref="V180" ca="1">ROUND(IF($Q180="Y",VLOOKUP($P180, INDIRECT($Q$3),V$8,0)*INDIRECT($P$2),VLOOKUP($P180, INDIRECT($Q$3),V$8,0)),IF($E180="E",0,3))</f>
        <v>36.027999999999999</v>
      </c>
      <c r="W180" s="186" cm="1">
        <f t="array" aca="1" ref="W180" ca="1">ROUND(IF($Q180="Y",VLOOKUP($P180, INDIRECT($Q$3),W$8,0)*INDIRECT($P$2),VLOOKUP($P180, INDIRECT($Q$3),W$8,0)),IF($E180="E",0,3))</f>
        <v>38.484999999999999</v>
      </c>
      <c r="X180" s="186" cm="1">
        <f t="array" aca="1" ref="X180" ca="1">ROUND(IF($Q180="Y",VLOOKUP($P180, INDIRECT($Q$3),X$8,0)*INDIRECT($P$2),VLOOKUP($P180, INDIRECT($Q$3),X$8,0)),IF($E180="E",0,3))</f>
        <v>39.564</v>
      </c>
      <c r="Y180" s="186" cm="1">
        <f t="array" aca="1" ref="Y180" ca="1">ROUND(IF($Q180="Y",VLOOKUP($P180, INDIRECT($Q$3),Y$8,0)*INDIRECT($P$2),VLOOKUP($P180, INDIRECT($Q$3),Y$8,0)),IF($E180="E",0,3))</f>
        <v>40.668999999999997</v>
      </c>
      <c r="Z180" s="186" cm="1">
        <f t="array" aca="1" ref="Z180" ca="1">ROUND(IF($Q180="Y",VLOOKUP($P180, INDIRECT($Q$3),Z$8,0)*INDIRECT($P$2),VLOOKUP($P180, INDIRECT($Q$3),Z$8,0)),IF($E180="E",0,3))</f>
        <v>41.829000000000001</v>
      </c>
      <c r="AA180" s="186"/>
      <c r="AB180" s="282" t="str">
        <f t="shared" si="59"/>
        <v>08360C</v>
      </c>
      <c r="AC180" s="130" t="str">
        <f t="shared" si="60"/>
        <v>Program Assistant</v>
      </c>
      <c r="AD180" s="284" t="str">
        <f t="shared" si="61"/>
        <v>08</v>
      </c>
      <c r="AE180" s="282">
        <f t="shared" ca="1" si="62"/>
        <v>32.517000000000003</v>
      </c>
      <c r="AF180" s="282">
        <f t="shared" ca="1" si="62"/>
        <v>34.228000000000002</v>
      </c>
      <c r="AG180" s="282">
        <f t="shared" ca="1" si="62"/>
        <v>36.027999999999999</v>
      </c>
      <c r="AH180" s="282">
        <f t="shared" ca="1" si="62"/>
        <v>38.484999999999999</v>
      </c>
      <c r="AI180" s="282">
        <f t="shared" ca="1" si="62"/>
        <v>39.564</v>
      </c>
      <c r="AJ180" s="282">
        <f t="shared" ca="1" si="55"/>
        <v>40.668999999999997</v>
      </c>
      <c r="AK180" s="282">
        <f t="shared" ca="1" si="55"/>
        <v>41.829000000000001</v>
      </c>
      <c r="AP180" s="427"/>
      <c r="AQ180" s="427"/>
      <c r="AR180" s="427"/>
      <c r="AS180" s="427"/>
      <c r="AT180" s="427"/>
      <c r="AU180" s="427"/>
      <c r="AV180" s="427"/>
      <c r="AW180" s="427" t="str">
        <f>IFERROR(AA180/'2025'!N179,"")</f>
        <v/>
      </c>
    </row>
    <row r="181" spans="1:49" x14ac:dyDescent="0.3">
      <c r="A181" s="424" t="s">
        <v>940</v>
      </c>
      <c r="B181" s="75">
        <v>9</v>
      </c>
      <c r="C181" s="70" t="s">
        <v>941</v>
      </c>
      <c r="D181" s="75">
        <v>415</v>
      </c>
      <c r="E181" s="75" t="s">
        <v>17</v>
      </c>
      <c r="F181" s="73" t="s">
        <v>942</v>
      </c>
      <c r="G181" s="74">
        <f t="shared" ca="1" si="54"/>
        <v>90362</v>
      </c>
      <c r="H181" s="74">
        <f t="shared" ca="1" si="54"/>
        <v>101904</v>
      </c>
      <c r="I181" s="74">
        <f t="shared" ca="1" si="54"/>
        <v>105985</v>
      </c>
      <c r="J181" s="74">
        <f t="shared" ca="1" si="54"/>
        <v>110226</v>
      </c>
      <c r="K181" s="74">
        <f t="shared" ca="1" si="54"/>
        <v>114640</v>
      </c>
      <c r="L181" s="74">
        <f t="shared" ca="1" si="54"/>
        <v>0</v>
      </c>
      <c r="M181" s="74">
        <f t="shared" ca="1" si="54"/>
        <v>0</v>
      </c>
      <c r="N181" s="72"/>
      <c r="P181" s="187" t="str">
        <f t="shared" si="56"/>
        <v>59441C</v>
      </c>
      <c r="Q181" s="191" t="s">
        <v>600</v>
      </c>
      <c r="R181" s="188" t="str">
        <f t="shared" si="57"/>
        <v xml:space="preserve">Project Coordinator - HR Confidential </v>
      </c>
      <c r="S181" s="189" t="str">
        <f t="shared" si="58"/>
        <v>118</v>
      </c>
      <c r="T181" s="186" cm="1">
        <f t="array" aca="1" ref="T181" ca="1">ROUND(IF($Q181="Y",VLOOKUP($P181, INDIRECT($Q$3),T$8,0)*INDIRECT($P$2),VLOOKUP($P181, INDIRECT($Q$3),T$8,0)),IF($E181="E",0,3))</f>
        <v>90362</v>
      </c>
      <c r="U181" s="186" cm="1">
        <f t="array" aca="1" ref="U181" ca="1">ROUND(IF($Q181="Y",VLOOKUP($P181, INDIRECT($Q$3),U$8,0)*INDIRECT($P$2),VLOOKUP($P181, INDIRECT($Q$3),U$8,0)),IF($E181="E",0,3))</f>
        <v>101904</v>
      </c>
      <c r="V181" s="186" cm="1">
        <f t="array" aca="1" ref="V181" ca="1">ROUND(IF($Q181="Y",VLOOKUP($P181, INDIRECT($Q$3),V$8,0)*INDIRECT($P$2),VLOOKUP($P181, INDIRECT($Q$3),V$8,0)),IF($E181="E",0,3))</f>
        <v>105985</v>
      </c>
      <c r="W181" s="186" cm="1">
        <f t="array" aca="1" ref="W181" ca="1">ROUND(IF($Q181="Y",VLOOKUP($P181, INDIRECT($Q$3),W$8,0)*INDIRECT($P$2),VLOOKUP($P181, INDIRECT($Q$3),W$8,0)),IF($E181="E",0,3))</f>
        <v>110226</v>
      </c>
      <c r="X181" s="186" cm="1">
        <f t="array" aca="1" ref="X181" ca="1">ROUND(IF($Q181="Y",VLOOKUP($P181, INDIRECT($Q$3),X$8,0)*INDIRECT($P$2),VLOOKUP($P181, INDIRECT($Q$3),X$8,0)),IF($E181="E",0,3))</f>
        <v>114640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59"/>
        <v>59441C</v>
      </c>
      <c r="AC181" s="130" t="str">
        <f t="shared" si="60"/>
        <v xml:space="preserve">Project Coordinator - HR Confidential </v>
      </c>
      <c r="AD181" s="284" t="str">
        <f t="shared" si="61"/>
        <v>118</v>
      </c>
      <c r="AE181" s="282">
        <f t="shared" ca="1" si="62"/>
        <v>43.443999999999996</v>
      </c>
      <c r="AF181" s="282">
        <f t="shared" ca="1" si="62"/>
        <v>48.992999999999995</v>
      </c>
      <c r="AG181" s="282">
        <f t="shared" ca="1" si="62"/>
        <v>50.954999999999998</v>
      </c>
      <c r="AH181" s="282">
        <f t="shared" ca="1" si="62"/>
        <v>52.994</v>
      </c>
      <c r="AI181" s="282">
        <f t="shared" ca="1" si="62"/>
        <v>55.116</v>
      </c>
      <c r="AJ181" s="282" t="str">
        <f t="shared" ca="1" si="55"/>
        <v/>
      </c>
      <c r="AK181" s="282" t="str">
        <f t="shared" ca="1" si="55"/>
        <v/>
      </c>
      <c r="AP181" s="427"/>
      <c r="AQ181" s="427"/>
      <c r="AR181" s="427"/>
      <c r="AS181" s="427"/>
      <c r="AT181" s="427"/>
      <c r="AU181" s="427"/>
      <c r="AV181" s="427"/>
      <c r="AW181" s="427" t="str">
        <f>IFERROR(AA181/'2025'!N180,"")</f>
        <v/>
      </c>
    </row>
    <row r="182" spans="1:49" x14ac:dyDescent="0.3">
      <c r="A182" s="424" t="s">
        <v>229</v>
      </c>
      <c r="B182" s="75">
        <v>10</v>
      </c>
      <c r="C182" s="70" t="s">
        <v>44</v>
      </c>
      <c r="D182" s="75">
        <v>460</v>
      </c>
      <c r="E182" s="75" t="s">
        <v>17</v>
      </c>
      <c r="F182" s="73" t="s">
        <v>642</v>
      </c>
      <c r="G182" s="74">
        <f t="shared" ref="G182:M211" ca="1" si="63">IF(E182="E",ROUND(T182,0),ROUND(T182,3))</f>
        <v>90427</v>
      </c>
      <c r="H182" s="74">
        <f t="shared" ca="1" si="63"/>
        <v>95097</v>
      </c>
      <c r="I182" s="74">
        <f t="shared" ca="1" si="63"/>
        <v>99943</v>
      </c>
      <c r="J182" s="74">
        <f t="shared" ca="1" si="63"/>
        <v>106708</v>
      </c>
      <c r="K182" s="74">
        <f t="shared" ca="1" si="63"/>
        <v>109697</v>
      </c>
      <c r="L182" s="74">
        <f t="shared" ca="1" si="63"/>
        <v>112768</v>
      </c>
      <c r="M182" s="74">
        <f t="shared" ca="1" si="63"/>
        <v>115985</v>
      </c>
      <c r="N182" s="72"/>
      <c r="P182" s="187" t="str">
        <f t="shared" si="56"/>
        <v>10207C</v>
      </c>
      <c r="Q182" s="191" t="s">
        <v>600</v>
      </c>
      <c r="R182" s="188" t="str">
        <f t="shared" si="57"/>
        <v>Property and Evidence Manager</v>
      </c>
      <c r="S182" s="189" t="str">
        <f t="shared" si="58"/>
        <v>34D</v>
      </c>
      <c r="T182" s="186" cm="1">
        <f t="array" aca="1" ref="T182" ca="1">ROUND(IF($Q182="Y",VLOOKUP($P182, INDIRECT($Q$3),T$8,0)*INDIRECT($P$2),VLOOKUP($P182, INDIRECT($Q$3),T$8,0)),IF($E182="E",0,3))</f>
        <v>90427</v>
      </c>
      <c r="U182" s="186" cm="1">
        <f t="array" aca="1" ref="U182" ca="1">ROUND(IF($Q182="Y",VLOOKUP($P182, INDIRECT($Q$3),U$8,0)*INDIRECT($P$2),VLOOKUP($P182, INDIRECT($Q$3),U$8,0)),IF($E182="E",0,3))</f>
        <v>95097</v>
      </c>
      <c r="V182" s="186" cm="1">
        <f t="array" aca="1" ref="V182" ca="1">ROUND(IF($Q182="Y",VLOOKUP($P182, INDIRECT($Q$3),V$8,0)*INDIRECT($P$2),VLOOKUP($P182, INDIRECT($Q$3),V$8,0)),IF($E182="E",0,3))</f>
        <v>99943</v>
      </c>
      <c r="W182" s="186" cm="1">
        <f t="array" aca="1" ref="W182" ca="1">ROUND(IF($Q182="Y",VLOOKUP($P182, INDIRECT($Q$3),W$8,0)*INDIRECT($P$2),VLOOKUP($P182, INDIRECT($Q$3),W$8,0)),IF($E182="E",0,3))</f>
        <v>106708</v>
      </c>
      <c r="X182" s="186" cm="1">
        <f t="array" aca="1" ref="X182" ca="1">ROUND(IF($Q182="Y",VLOOKUP($P182, INDIRECT($Q$3),X$8,0)*INDIRECT($P$2),VLOOKUP($P182, INDIRECT($Q$3),X$8,0)),IF($E182="E",0,3))</f>
        <v>109697</v>
      </c>
      <c r="Y182" s="186" cm="1">
        <f t="array" aca="1" ref="Y182" ca="1">ROUND(IF($Q182="Y",VLOOKUP($P182, INDIRECT($Q$3),Y$8,0)*INDIRECT($P$2),VLOOKUP($P182, INDIRECT($Q$3),Y$8,0)),IF($E182="E",0,3))</f>
        <v>112768</v>
      </c>
      <c r="Z182" s="186" cm="1">
        <f t="array" aca="1" ref="Z182" ca="1">ROUND(IF($Q182="Y",VLOOKUP($P182, INDIRECT($Q$3),Z$8,0)*INDIRECT($P$2),VLOOKUP($P182, INDIRECT($Q$3),Z$8,0)),IF($E182="E",0,3))</f>
        <v>115985</v>
      </c>
      <c r="AA182" s="186"/>
      <c r="AB182" s="282" t="str">
        <f t="shared" si="59"/>
        <v>10207C</v>
      </c>
      <c r="AC182" s="130" t="str">
        <f t="shared" si="60"/>
        <v>Property and Evidence Manager</v>
      </c>
      <c r="AD182" s="284" t="str">
        <f t="shared" si="61"/>
        <v>34D</v>
      </c>
      <c r="AE182" s="282">
        <f t="shared" ca="1" si="62"/>
        <v>43.474999999999994</v>
      </c>
      <c r="AF182" s="282">
        <f t="shared" ca="1" si="62"/>
        <v>45.72</v>
      </c>
      <c r="AG182" s="282">
        <f t="shared" ca="1" si="62"/>
        <v>48.05</v>
      </c>
      <c r="AH182" s="282">
        <f t="shared" ca="1" si="62"/>
        <v>51.302</v>
      </c>
      <c r="AI182" s="282">
        <f t="shared" ca="1" si="62"/>
        <v>52.738999999999997</v>
      </c>
      <c r="AJ182" s="282">
        <f t="shared" ca="1" si="62"/>
        <v>54.216000000000001</v>
      </c>
      <c r="AK182" s="282">
        <f t="shared" ca="1" si="62"/>
        <v>55.762999999999998</v>
      </c>
      <c r="AP182" s="427"/>
      <c r="AQ182" s="427"/>
      <c r="AR182" s="427"/>
      <c r="AS182" s="427"/>
      <c r="AT182" s="427"/>
      <c r="AU182" s="427"/>
      <c r="AV182" s="427"/>
      <c r="AW182" s="427" t="str">
        <f>IFERROR(AA182/'2025'!N181,"")</f>
        <v/>
      </c>
    </row>
    <row r="183" spans="1:49" x14ac:dyDescent="0.3">
      <c r="A183" s="424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63"/>
        <v>103863</v>
      </c>
      <c r="H183" s="74">
        <f t="shared" ca="1" si="63"/>
        <v>108018</v>
      </c>
      <c r="I183" s="74">
        <f t="shared" ca="1" si="63"/>
        <v>112337</v>
      </c>
      <c r="J183" s="74">
        <f t="shared" ca="1" si="63"/>
        <v>116829</v>
      </c>
      <c r="K183" s="74">
        <f t="shared" ca="1" si="63"/>
        <v>121505</v>
      </c>
      <c r="L183" s="74">
        <f t="shared" ca="1" si="63"/>
        <v>0</v>
      </c>
      <c r="M183" s="74">
        <f t="shared" ca="1" si="63"/>
        <v>0</v>
      </c>
      <c r="N183" s="72"/>
      <c r="P183" s="187" t="str">
        <f t="shared" si="56"/>
        <v>08447C</v>
      </c>
      <c r="Q183" s="191" t="s">
        <v>600</v>
      </c>
      <c r="R183" s="188" t="str">
        <f t="shared" si="57"/>
        <v>Public Arts Administrator</v>
      </c>
      <c r="S183" s="189" t="str">
        <f t="shared" si="58"/>
        <v>10</v>
      </c>
      <c r="T183" s="186" cm="1">
        <f t="array" aca="1" ref="T183" ca="1">ROUND(IF($Q183="Y",VLOOKUP($P183, INDIRECT($Q$3),T$8,0)*INDIRECT($P$2),VLOOKUP($P183, INDIRECT($Q$3),T$8,0)),IF($E183="E",0,3))</f>
        <v>103863</v>
      </c>
      <c r="U183" s="186" cm="1">
        <f t="array" aca="1" ref="U183" ca="1">ROUND(IF($Q183="Y",VLOOKUP($P183, INDIRECT($Q$3),U$8,0)*INDIRECT($P$2),VLOOKUP($P183, INDIRECT($Q$3),U$8,0)),IF($E183="E",0,3))</f>
        <v>108018</v>
      </c>
      <c r="V183" s="186" cm="1">
        <f t="array" aca="1" ref="V183" ca="1">ROUND(IF($Q183="Y",VLOOKUP($P183, INDIRECT($Q$3),V$8,0)*INDIRECT($P$2),VLOOKUP($P183, INDIRECT($Q$3),V$8,0)),IF($E183="E",0,3))</f>
        <v>112337</v>
      </c>
      <c r="W183" s="186" cm="1">
        <f t="array" aca="1" ref="W183" ca="1">ROUND(IF($Q183="Y",VLOOKUP($P183, INDIRECT($Q$3),W$8,0)*INDIRECT($P$2),VLOOKUP($P183, INDIRECT($Q$3),W$8,0)),IF($E183="E",0,3))</f>
        <v>116829</v>
      </c>
      <c r="X183" s="186" cm="1">
        <f t="array" aca="1" ref="X183" ca="1">ROUND(IF($Q183="Y",VLOOKUP($P183, INDIRECT($Q$3),X$8,0)*INDIRECT($P$2),VLOOKUP($P183, INDIRECT($Q$3),X$8,0)),IF($E183="E",0,3))</f>
        <v>121505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59"/>
        <v>08447C</v>
      </c>
      <c r="AC183" s="130" t="str">
        <f t="shared" si="60"/>
        <v>Public Arts Administrator</v>
      </c>
      <c r="AD183" s="284" t="str">
        <f t="shared" si="61"/>
        <v>10</v>
      </c>
      <c r="AE183" s="282">
        <f t="shared" ca="1" si="62"/>
        <v>49.934999999999995</v>
      </c>
      <c r="AF183" s="282">
        <f t="shared" ca="1" si="62"/>
        <v>51.931999999999995</v>
      </c>
      <c r="AG183" s="282">
        <f t="shared" ca="1" si="62"/>
        <v>54.009</v>
      </c>
      <c r="AH183" s="282">
        <f t="shared" ca="1" si="62"/>
        <v>56.167999999999999</v>
      </c>
      <c r="AI183" s="282">
        <f t="shared" ca="1" si="62"/>
        <v>58.415999999999997</v>
      </c>
      <c r="AJ183" s="282" t="str">
        <f t="shared" ca="1" si="62"/>
        <v/>
      </c>
      <c r="AK183" s="282" t="str">
        <f t="shared" ca="1" si="62"/>
        <v/>
      </c>
      <c r="AP183" s="427"/>
      <c r="AQ183" s="427"/>
      <c r="AR183" s="427"/>
      <c r="AS183" s="427"/>
      <c r="AT183" s="427"/>
      <c r="AU183" s="427"/>
      <c r="AV183" s="427"/>
      <c r="AW183" s="427" t="str">
        <f>IFERROR(AA183/'2025'!N182,"")</f>
        <v/>
      </c>
    </row>
    <row r="184" spans="1:49" x14ac:dyDescent="0.3">
      <c r="A184" s="424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63"/>
        <v>100461</v>
      </c>
      <c r="H184" s="74">
        <f t="shared" ca="1" si="63"/>
        <v>104485</v>
      </c>
      <c r="I184" s="74">
        <f t="shared" ca="1" si="63"/>
        <v>108668</v>
      </c>
      <c r="J184" s="74">
        <f t="shared" ca="1" si="63"/>
        <v>113020</v>
      </c>
      <c r="K184" s="74">
        <f t="shared" ca="1" si="63"/>
        <v>117545</v>
      </c>
      <c r="L184" s="74">
        <f t="shared" ca="1" si="63"/>
        <v>0</v>
      </c>
      <c r="M184" s="74">
        <f t="shared" ca="1" si="63"/>
        <v>0</v>
      </c>
      <c r="N184" s="72"/>
      <c r="P184" s="187" t="str">
        <f t="shared" si="56"/>
        <v>59425C</v>
      </c>
      <c r="Q184" s="191" t="s">
        <v>600</v>
      </c>
      <c r="R184" s="188" t="str">
        <f t="shared" si="57"/>
        <v>Public Health Administrative Services Program Manager</v>
      </c>
      <c r="S184" s="189" t="str">
        <f t="shared" si="58"/>
        <v>114</v>
      </c>
      <c r="T184" s="186" cm="1">
        <f t="array" aca="1" ref="T184" ca="1">ROUND(IF($Q184="Y",VLOOKUP($P184, INDIRECT($Q$3),T$8,0)*INDIRECT($P$2),VLOOKUP($P184, INDIRECT($Q$3),T$8,0)),IF($E184="E",0,3))</f>
        <v>100461</v>
      </c>
      <c r="U184" s="186" cm="1">
        <f t="array" aca="1" ref="U184" ca="1">ROUND(IF($Q184="Y",VLOOKUP($P184, INDIRECT($Q$3),U$8,0)*INDIRECT($P$2),VLOOKUP($P184, INDIRECT($Q$3),U$8,0)),IF($E184="E",0,3))</f>
        <v>104485</v>
      </c>
      <c r="V184" s="186" cm="1">
        <f t="array" aca="1" ref="V184" ca="1">ROUND(IF($Q184="Y",VLOOKUP($P184, INDIRECT($Q$3),V$8,0)*INDIRECT($P$2),VLOOKUP($P184, INDIRECT($Q$3),V$8,0)),IF($E184="E",0,3))</f>
        <v>108668</v>
      </c>
      <c r="W184" s="186" cm="1">
        <f t="array" aca="1" ref="W184" ca="1">ROUND(IF($Q184="Y",VLOOKUP($P184, INDIRECT($Q$3),W$8,0)*INDIRECT($P$2),VLOOKUP($P184, INDIRECT($Q$3),W$8,0)),IF($E184="E",0,3))</f>
        <v>113020</v>
      </c>
      <c r="X184" s="186" cm="1">
        <f t="array" aca="1" ref="X184" ca="1">ROUND(IF($Q184="Y",VLOOKUP($P184, INDIRECT($Q$3),X$8,0)*INDIRECT($P$2),VLOOKUP($P184, INDIRECT($Q$3),X$8,0)),IF($E184="E",0,3))</f>
        <v>117545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59"/>
        <v>59425C</v>
      </c>
      <c r="AC184" s="130" t="str">
        <f t="shared" si="60"/>
        <v>Public Health Administrative Services Program Manager</v>
      </c>
      <c r="AD184" s="284" t="str">
        <f t="shared" si="61"/>
        <v>114</v>
      </c>
      <c r="AE184" s="282">
        <f t="shared" ca="1" si="62"/>
        <v>48.298999999999999</v>
      </c>
      <c r="AF184" s="282">
        <f t="shared" ca="1" si="62"/>
        <v>50.233999999999995</v>
      </c>
      <c r="AG184" s="282">
        <f t="shared" ca="1" si="62"/>
        <v>52.244999999999997</v>
      </c>
      <c r="AH184" s="282">
        <f t="shared" ca="1" si="62"/>
        <v>54.336999999999996</v>
      </c>
      <c r="AI184" s="282">
        <f t="shared" ca="1" si="62"/>
        <v>56.512999999999998</v>
      </c>
      <c r="AJ184" s="282" t="str">
        <f t="shared" ca="1" si="62"/>
        <v/>
      </c>
      <c r="AK184" s="282" t="str">
        <f t="shared" ca="1" si="62"/>
        <v/>
      </c>
      <c r="AP184" s="427"/>
      <c r="AQ184" s="427"/>
      <c r="AR184" s="427"/>
      <c r="AS184" s="427"/>
      <c r="AT184" s="427"/>
      <c r="AU184" s="427"/>
      <c r="AV184" s="427"/>
      <c r="AW184" s="427" t="str">
        <f>IFERROR(AA184/'2025'!N183,"")</f>
        <v/>
      </c>
    </row>
    <row r="185" spans="1:49" x14ac:dyDescent="0.3">
      <c r="A185" s="424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63"/>
        <v>103845</v>
      </c>
      <c r="H185" s="74">
        <f t="shared" ca="1" si="63"/>
        <v>108005</v>
      </c>
      <c r="I185" s="74">
        <f t="shared" ca="1" si="63"/>
        <v>112329</v>
      </c>
      <c r="J185" s="74">
        <f t="shared" ca="1" si="63"/>
        <v>116827</v>
      </c>
      <c r="K185" s="74">
        <f t="shared" ca="1" si="63"/>
        <v>121506</v>
      </c>
      <c r="L185" s="74">
        <f t="shared" ca="1" si="63"/>
        <v>0</v>
      </c>
      <c r="M185" s="74">
        <f t="shared" ca="1" si="63"/>
        <v>0</v>
      </c>
      <c r="N185" s="72"/>
      <c r="P185" s="187" t="str">
        <f t="shared" si="56"/>
        <v>08487C</v>
      </c>
      <c r="Q185" s="191" t="s">
        <v>600</v>
      </c>
      <c r="R185" s="188" t="str">
        <f t="shared" si="57"/>
        <v>Public Health Mental Health Counselor</v>
      </c>
      <c r="S185" s="189" t="str">
        <f t="shared" si="58"/>
        <v>083</v>
      </c>
      <c r="T185" s="186" cm="1">
        <f t="array" aca="1" ref="T185" ca="1">ROUND(IF($Q185="Y",VLOOKUP($P185, INDIRECT($Q$3),T$8,0)*INDIRECT($P$2),VLOOKUP($P185, INDIRECT($Q$3),T$8,0)),IF($E185="E",0,3))</f>
        <v>103845</v>
      </c>
      <c r="U185" s="186" cm="1">
        <f t="array" aca="1" ref="U185" ca="1">ROUND(IF($Q185="Y",VLOOKUP($P185, INDIRECT($Q$3),U$8,0)*INDIRECT($P$2),VLOOKUP($P185, INDIRECT($Q$3),U$8,0)),IF($E185="E",0,3))</f>
        <v>108005</v>
      </c>
      <c r="V185" s="186" cm="1">
        <f t="array" aca="1" ref="V185" ca="1">ROUND(IF($Q185="Y",VLOOKUP($P185, INDIRECT($Q$3),V$8,0)*INDIRECT($P$2),VLOOKUP($P185, INDIRECT($Q$3),V$8,0)),IF($E185="E",0,3))</f>
        <v>112329</v>
      </c>
      <c r="W185" s="186" cm="1">
        <f t="array" aca="1" ref="W185" ca="1">ROUND(IF($Q185="Y",VLOOKUP($P185, INDIRECT($Q$3),W$8,0)*INDIRECT($P$2),VLOOKUP($P185, INDIRECT($Q$3),W$8,0)),IF($E185="E",0,3))</f>
        <v>116827</v>
      </c>
      <c r="X185" s="186" cm="1">
        <f t="array" aca="1" ref="X185" ca="1">ROUND(IF($Q185="Y",VLOOKUP($P185, INDIRECT($Q$3),X$8,0)*INDIRECT($P$2),VLOOKUP($P185, INDIRECT($Q$3),X$8,0)),IF($E185="E",0,3))</f>
        <v>121506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59"/>
        <v>08487C</v>
      </c>
      <c r="AC185" s="130" t="str">
        <f t="shared" si="60"/>
        <v>Public Health Mental Health Counselor</v>
      </c>
      <c r="AD185" s="284" t="str">
        <f t="shared" si="61"/>
        <v>083</v>
      </c>
      <c r="AE185" s="282">
        <f t="shared" ca="1" si="62"/>
        <v>49.925999999999995</v>
      </c>
      <c r="AF185" s="282">
        <f t="shared" ca="1" si="62"/>
        <v>51.925999999999995</v>
      </c>
      <c r="AG185" s="282">
        <f t="shared" ca="1" si="62"/>
        <v>54.004999999999995</v>
      </c>
      <c r="AH185" s="282">
        <f t="shared" ca="1" si="62"/>
        <v>56.166999999999994</v>
      </c>
      <c r="AI185" s="282">
        <f t="shared" ca="1" si="62"/>
        <v>58.416999999999994</v>
      </c>
      <c r="AJ185" s="282" t="str">
        <f t="shared" ca="1" si="62"/>
        <v/>
      </c>
      <c r="AK185" s="282" t="str">
        <f t="shared" ca="1" si="62"/>
        <v/>
      </c>
      <c r="AP185" s="427"/>
      <c r="AQ185" s="427"/>
      <c r="AR185" s="427"/>
      <c r="AS185" s="427"/>
      <c r="AT185" s="427"/>
      <c r="AU185" s="427"/>
      <c r="AV185" s="427"/>
      <c r="AW185" s="427" t="str">
        <f>IFERROR(AA185/'2025'!N184,"")</f>
        <v/>
      </c>
    </row>
    <row r="186" spans="1:49" x14ac:dyDescent="0.3">
      <c r="A186" s="424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63"/>
        <v>90427</v>
      </c>
      <c r="H186" s="74">
        <f t="shared" ca="1" si="63"/>
        <v>95097</v>
      </c>
      <c r="I186" s="74">
        <f t="shared" ca="1" si="63"/>
        <v>99944</v>
      </c>
      <c r="J186" s="74">
        <f t="shared" ca="1" si="63"/>
        <v>106708</v>
      </c>
      <c r="K186" s="74">
        <f t="shared" ca="1" si="63"/>
        <v>109697</v>
      </c>
      <c r="L186" s="74">
        <f t="shared" ca="1" si="63"/>
        <v>112768</v>
      </c>
      <c r="M186" s="74">
        <f t="shared" ca="1" si="63"/>
        <v>115985</v>
      </c>
      <c r="N186" s="60"/>
      <c r="O186" s="73"/>
      <c r="P186" s="187" t="str">
        <f t="shared" si="56"/>
        <v>52990C</v>
      </c>
      <c r="Q186" s="191" t="s">
        <v>600</v>
      </c>
      <c r="R186" s="188" t="str">
        <f t="shared" si="57"/>
        <v>Public Health Supervisor - Emergency Response</v>
      </c>
      <c r="S186" s="189" t="str">
        <f t="shared" si="58"/>
        <v>34D</v>
      </c>
      <c r="T186" s="186" cm="1">
        <f t="array" aca="1" ref="T186" ca="1">ROUND(IF($Q186="Y",VLOOKUP($P186, INDIRECT($Q$3),T$8,0)*INDIRECT($P$2),VLOOKUP($P186, INDIRECT($Q$3),T$8,0)),IF($E186="E",0,3))</f>
        <v>90427</v>
      </c>
      <c r="U186" s="186" cm="1">
        <f t="array" aca="1" ref="U186" ca="1">ROUND(IF($Q186="Y",VLOOKUP($P186, INDIRECT($Q$3),U$8,0)*INDIRECT($P$2),VLOOKUP($P186, INDIRECT($Q$3),U$8,0)),IF($E186="E",0,3))</f>
        <v>95097</v>
      </c>
      <c r="V186" s="186" cm="1">
        <f t="array" aca="1" ref="V186" ca="1">ROUND(IF($Q186="Y",VLOOKUP($P186, INDIRECT($Q$3),V$8,0)*INDIRECT($P$2),VLOOKUP($P186, INDIRECT($Q$3),V$8,0)),IF($E186="E",0,3))</f>
        <v>99944</v>
      </c>
      <c r="W186" s="186" cm="1">
        <f t="array" aca="1" ref="W186" ca="1">ROUND(IF($Q186="Y",VLOOKUP($P186, INDIRECT($Q$3),W$8,0)*INDIRECT($P$2),VLOOKUP($P186, INDIRECT($Q$3),W$8,0)),IF($E186="E",0,3))</f>
        <v>106708</v>
      </c>
      <c r="X186" s="186" cm="1">
        <f t="array" aca="1" ref="X186" ca="1">ROUND(IF($Q186="Y",VLOOKUP($P186, INDIRECT($Q$3),X$8,0)*INDIRECT($P$2),VLOOKUP($P186, INDIRECT($Q$3),X$8,0)),IF($E186="E",0,3))</f>
        <v>109697</v>
      </c>
      <c r="Y186" s="186" cm="1">
        <f t="array" aca="1" ref="Y186" ca="1">ROUND(IF($Q186="Y",VLOOKUP($P186, INDIRECT($Q$3),Y$8,0)*INDIRECT($P$2),VLOOKUP($P186, INDIRECT($Q$3),Y$8,0)),IF($E186="E",0,3))</f>
        <v>112768</v>
      </c>
      <c r="Z186" s="186" cm="1">
        <f t="array" aca="1" ref="Z186" ca="1">ROUND(IF($Q186="Y",VLOOKUP($P186, INDIRECT($Q$3),Z$8,0)*INDIRECT($P$2),VLOOKUP($P186, INDIRECT($Q$3),Z$8,0)),IF($E186="E",0,3))</f>
        <v>115985</v>
      </c>
      <c r="AA186" s="186"/>
      <c r="AB186" s="282" t="str">
        <f t="shared" si="59"/>
        <v>52990C</v>
      </c>
      <c r="AC186" s="130" t="str">
        <f t="shared" si="60"/>
        <v>Public Health Supervisor - Emergency Response</v>
      </c>
      <c r="AD186" s="284" t="str">
        <f t="shared" si="61"/>
        <v>34D</v>
      </c>
      <c r="AE186" s="282">
        <f t="shared" ca="1" si="62"/>
        <v>43.474999999999994</v>
      </c>
      <c r="AF186" s="282">
        <f t="shared" ca="1" si="62"/>
        <v>45.72</v>
      </c>
      <c r="AG186" s="282">
        <f t="shared" ca="1" si="62"/>
        <v>48.05</v>
      </c>
      <c r="AH186" s="282">
        <f t="shared" ca="1" si="62"/>
        <v>51.302</v>
      </c>
      <c r="AI186" s="282">
        <f t="shared" ca="1" si="62"/>
        <v>52.738999999999997</v>
      </c>
      <c r="AJ186" s="282">
        <f t="shared" ca="1" si="62"/>
        <v>54.216000000000001</v>
      </c>
      <c r="AK186" s="282">
        <f t="shared" ca="1" si="62"/>
        <v>55.762999999999998</v>
      </c>
      <c r="AP186" s="427"/>
      <c r="AQ186" s="427"/>
      <c r="AR186" s="427"/>
      <c r="AS186" s="427"/>
      <c r="AT186" s="427"/>
      <c r="AU186" s="427"/>
      <c r="AV186" s="427"/>
      <c r="AW186" s="427" t="str">
        <f>IFERROR(AA186/'2025'!N185,"")</f>
        <v/>
      </c>
    </row>
    <row r="187" spans="1:49" x14ac:dyDescent="0.3">
      <c r="A187" s="424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63"/>
        <v>77798</v>
      </c>
      <c r="H187" s="74">
        <f t="shared" ca="1" si="63"/>
        <v>82002</v>
      </c>
      <c r="I187" s="74">
        <f t="shared" ca="1" si="63"/>
        <v>87095</v>
      </c>
      <c r="J187" s="74">
        <f t="shared" ca="1" si="63"/>
        <v>92187</v>
      </c>
      <c r="K187" s="74">
        <f t="shared" ca="1" si="63"/>
        <v>94769</v>
      </c>
      <c r="L187" s="74">
        <f t="shared" ca="1" si="63"/>
        <v>97423</v>
      </c>
      <c r="M187" s="74">
        <f t="shared" ca="1" si="63"/>
        <v>100200</v>
      </c>
      <c r="N187" s="60"/>
      <c r="O187" s="73"/>
      <c r="P187" s="187" t="str">
        <f t="shared" si="56"/>
        <v>52977C</v>
      </c>
      <c r="Q187" s="191" t="s">
        <v>600</v>
      </c>
      <c r="R187" s="188" t="str">
        <f t="shared" si="57"/>
        <v>Public Service Area Supervisor</v>
      </c>
      <c r="S187" s="189" t="str">
        <f t="shared" si="58"/>
        <v>111</v>
      </c>
      <c r="T187" s="186" cm="1">
        <f t="array" aca="1" ref="T187" ca="1">ROUND(IF($Q187="Y",VLOOKUP($P187, INDIRECT($Q$3),T$8,0)*INDIRECT($P$2),VLOOKUP($P187, INDIRECT($Q$3),T$8,0)),IF($E187="E",0,3))</f>
        <v>77798</v>
      </c>
      <c r="U187" s="186" cm="1">
        <f t="array" aca="1" ref="U187" ca="1">ROUND(IF($Q187="Y",VLOOKUP($P187, INDIRECT($Q$3),U$8,0)*INDIRECT($P$2),VLOOKUP($P187, INDIRECT($Q$3),U$8,0)),IF($E187="E",0,3))</f>
        <v>82002</v>
      </c>
      <c r="V187" s="186" cm="1">
        <f t="array" aca="1" ref="V187" ca="1">ROUND(IF($Q187="Y",VLOOKUP($P187, INDIRECT($Q$3),V$8,0)*INDIRECT($P$2),VLOOKUP($P187, INDIRECT($Q$3),V$8,0)),IF($E187="E",0,3))</f>
        <v>87095</v>
      </c>
      <c r="W187" s="186" cm="1">
        <f t="array" aca="1" ref="W187" ca="1">ROUND(IF($Q187="Y",VLOOKUP($P187, INDIRECT($Q$3),W$8,0)*INDIRECT($P$2),VLOOKUP($P187, INDIRECT($Q$3),W$8,0)),IF($E187="E",0,3))</f>
        <v>92187</v>
      </c>
      <c r="X187" s="186" cm="1">
        <f t="array" aca="1" ref="X187" ca="1">ROUND(IF($Q187="Y",VLOOKUP($P187, INDIRECT($Q$3),X$8,0)*INDIRECT($P$2),VLOOKUP($P187, INDIRECT($Q$3),X$8,0)),IF($E187="E",0,3))</f>
        <v>94769</v>
      </c>
      <c r="Y187" s="186" cm="1">
        <f t="array" aca="1" ref="Y187" ca="1">ROUND(IF($Q187="Y",VLOOKUP($P187, INDIRECT($Q$3),Y$8,0)*INDIRECT($P$2),VLOOKUP($P187, INDIRECT($Q$3),Y$8,0)),IF($E187="E",0,3))</f>
        <v>97423</v>
      </c>
      <c r="Z187" s="186" cm="1">
        <f t="array" aca="1" ref="Z187" ca="1">ROUND(IF($Q187="Y",VLOOKUP($P187, INDIRECT($Q$3),Z$8,0)*INDIRECT($P$2),VLOOKUP($P187, INDIRECT($Q$3),Z$8,0)),IF($E187="E",0,3))</f>
        <v>100200</v>
      </c>
      <c r="AA187" s="186"/>
      <c r="AB187" s="282" t="str">
        <f t="shared" si="59"/>
        <v>52977C</v>
      </c>
      <c r="AC187" s="130" t="str">
        <f t="shared" si="60"/>
        <v>Public Service Area Supervisor</v>
      </c>
      <c r="AD187" s="284" t="str">
        <f t="shared" si="61"/>
        <v>111</v>
      </c>
      <c r="AE187" s="282">
        <f t="shared" ca="1" si="62"/>
        <v>37.402999999999999</v>
      </c>
      <c r="AF187" s="282">
        <f t="shared" ca="1" si="62"/>
        <v>39.424999999999997</v>
      </c>
      <c r="AG187" s="282">
        <f t="shared" ca="1" si="62"/>
        <v>41.872999999999998</v>
      </c>
      <c r="AH187" s="282">
        <f t="shared" ca="1" si="62"/>
        <v>44.320999999999998</v>
      </c>
      <c r="AI187" s="282">
        <f t="shared" ca="1" si="62"/>
        <v>45.562999999999995</v>
      </c>
      <c r="AJ187" s="282">
        <f t="shared" ca="1" si="62"/>
        <v>46.838000000000001</v>
      </c>
      <c r="AK187" s="282">
        <f t="shared" ca="1" si="62"/>
        <v>48.173999999999999</v>
      </c>
      <c r="AP187" s="427"/>
      <c r="AQ187" s="427"/>
      <c r="AR187" s="427"/>
      <c r="AS187" s="427"/>
      <c r="AT187" s="427"/>
      <c r="AU187" s="427"/>
      <c r="AV187" s="427"/>
      <c r="AW187" s="427" t="str">
        <f>IFERROR(AA187/'2025'!N186,"")</f>
        <v/>
      </c>
    </row>
    <row r="188" spans="1:49" s="73" customFormat="1" x14ac:dyDescent="0.3">
      <c r="A188" s="424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63"/>
        <v>85626</v>
      </c>
      <c r="H188" s="74">
        <f t="shared" ca="1" si="63"/>
        <v>89930</v>
      </c>
      <c r="I188" s="74">
        <f t="shared" ca="1" si="63"/>
        <v>94790</v>
      </c>
      <c r="J188" s="74">
        <f t="shared" ca="1" si="63"/>
        <v>102706</v>
      </c>
      <c r="K188" s="74">
        <f t="shared" ca="1" si="63"/>
        <v>105585</v>
      </c>
      <c r="L188" s="74">
        <f t="shared" ca="1" si="63"/>
        <v>111115</v>
      </c>
      <c r="M188" s="74">
        <f t="shared" ca="1" si="63"/>
        <v>117487</v>
      </c>
      <c r="N188" s="72"/>
      <c r="O188" s="71"/>
      <c r="P188" s="187" t="str">
        <f t="shared" si="56"/>
        <v>08563C</v>
      </c>
      <c r="Q188" s="191" t="s">
        <v>600</v>
      </c>
      <c r="R188" s="188" t="str">
        <f t="shared" si="57"/>
        <v>Public Works Interagency Coordinator</v>
      </c>
      <c r="S188" s="189" t="str">
        <f t="shared" si="58"/>
        <v>65</v>
      </c>
      <c r="T188" s="186" cm="1">
        <f t="array" aca="1" ref="T188" ca="1">ROUND(IF($Q188="Y",VLOOKUP($P188, INDIRECT($Q$3),T$8,0)*INDIRECT($P$2),VLOOKUP($P188, INDIRECT($Q$3),T$8,0)),IF($E188="E",0,3))</f>
        <v>85626</v>
      </c>
      <c r="U188" s="186" cm="1">
        <f t="array" aca="1" ref="U188" ca="1">ROUND(IF($Q188="Y",VLOOKUP($P188, INDIRECT($Q$3),U$8,0)*INDIRECT($P$2),VLOOKUP($P188, INDIRECT($Q$3),U$8,0)),IF($E188="E",0,3))</f>
        <v>89930</v>
      </c>
      <c r="V188" s="186" cm="1">
        <f t="array" aca="1" ref="V188" ca="1">ROUND(IF($Q188="Y",VLOOKUP($P188, INDIRECT($Q$3),V$8,0)*INDIRECT($P$2),VLOOKUP($P188, INDIRECT($Q$3),V$8,0)),IF($E188="E",0,3))</f>
        <v>94790</v>
      </c>
      <c r="W188" s="186" cm="1">
        <f t="array" aca="1" ref="W188" ca="1">ROUND(IF($Q188="Y",VLOOKUP($P188, INDIRECT($Q$3),W$8,0)*INDIRECT($P$2),VLOOKUP($P188, INDIRECT($Q$3),W$8,0)),IF($E188="E",0,3))</f>
        <v>102706</v>
      </c>
      <c r="X188" s="186" cm="1">
        <f t="array" aca="1" ref="X188" ca="1">ROUND(IF($Q188="Y",VLOOKUP($P188, INDIRECT($Q$3),X$8,0)*INDIRECT($P$2),VLOOKUP($P188, INDIRECT($Q$3),X$8,0)),IF($E188="E",0,3))</f>
        <v>105585</v>
      </c>
      <c r="Y188" s="186" cm="1">
        <f t="array" aca="1" ref="Y188" ca="1">ROUND(IF($Q188="Y",VLOOKUP($P188, INDIRECT($Q$3),Y$8,0)*INDIRECT($P$2),VLOOKUP($P188, INDIRECT($Q$3),Y$8,0)),IF($E188="E",0,3))</f>
        <v>111115</v>
      </c>
      <c r="Z188" s="186" cm="1">
        <f t="array" aca="1" ref="Z188" ca="1">ROUND(IF($Q188="Y",VLOOKUP($P188, INDIRECT($Q$3),Z$8,0)*INDIRECT($P$2),VLOOKUP($P188, INDIRECT($Q$3),Z$8,0)),IF($E188="E",0,3))</f>
        <v>117487</v>
      </c>
      <c r="AA188" s="186"/>
      <c r="AB188" s="282" t="str">
        <f t="shared" si="59"/>
        <v>08563C</v>
      </c>
      <c r="AC188" s="130" t="str">
        <f t="shared" si="60"/>
        <v>Public Works Interagency Coordinator</v>
      </c>
      <c r="AD188" s="284" t="str">
        <f t="shared" si="61"/>
        <v>65</v>
      </c>
      <c r="AE188" s="282">
        <f t="shared" ca="1" si="62"/>
        <v>41.166999999999994</v>
      </c>
      <c r="AF188" s="282">
        <f t="shared" ca="1" si="62"/>
        <v>43.235999999999997</v>
      </c>
      <c r="AG188" s="282">
        <f t="shared" ca="1" si="62"/>
        <v>45.573</v>
      </c>
      <c r="AH188" s="282">
        <f t="shared" ca="1" si="62"/>
        <v>49.378</v>
      </c>
      <c r="AI188" s="282">
        <f t="shared" ca="1" si="62"/>
        <v>50.762999999999998</v>
      </c>
      <c r="AJ188" s="282">
        <f t="shared" ca="1" si="62"/>
        <v>53.420999999999999</v>
      </c>
      <c r="AK188" s="282">
        <f t="shared" ca="1" si="62"/>
        <v>56.484999999999999</v>
      </c>
      <c r="AL188" s="129"/>
      <c r="AP188" s="427"/>
      <c r="AQ188" s="427"/>
      <c r="AR188" s="427"/>
      <c r="AS188" s="427"/>
      <c r="AT188" s="427"/>
      <c r="AU188" s="427"/>
      <c r="AV188" s="427"/>
      <c r="AW188" s="427" t="str">
        <f>IFERROR(AA188/'2025'!N187,"")</f>
        <v/>
      </c>
    </row>
    <row r="189" spans="1:49" x14ac:dyDescent="0.3">
      <c r="A189" s="424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ca="1" si="63"/>
        <v>92531</v>
      </c>
      <c r="H189" s="74">
        <f t="shared" ca="1" si="63"/>
        <v>96237</v>
      </c>
      <c r="I189" s="74">
        <f t="shared" ca="1" si="63"/>
        <v>100092</v>
      </c>
      <c r="J189" s="74">
        <f t="shared" ca="1" si="63"/>
        <v>104097</v>
      </c>
      <c r="K189" s="74">
        <f t="shared" ca="1" si="63"/>
        <v>108264</v>
      </c>
      <c r="L189" s="74">
        <f t="shared" ca="1" si="63"/>
        <v>0</v>
      </c>
      <c r="M189" s="74">
        <f t="shared" ca="1" si="63"/>
        <v>0</v>
      </c>
      <c r="N189" s="72"/>
      <c r="P189" s="187" t="str">
        <f t="shared" si="56"/>
        <v>08835C</v>
      </c>
      <c r="Q189" s="191" t="s">
        <v>600</v>
      </c>
      <c r="R189" s="188" t="str">
        <f t="shared" si="57"/>
        <v xml:space="preserve">Recycling Coordinator </v>
      </c>
      <c r="S189" s="189" t="str">
        <f t="shared" si="58"/>
        <v>086</v>
      </c>
      <c r="T189" s="186" cm="1">
        <f t="array" aca="1" ref="T189" ca="1">ROUND(IF($Q189="Y",VLOOKUP($P189, INDIRECT($Q$3),T$8,0)*INDIRECT($P$2),VLOOKUP($P189, INDIRECT($Q$3),T$8,0)),IF($E189="E",0,3))</f>
        <v>92531</v>
      </c>
      <c r="U189" s="186" cm="1">
        <f t="array" aca="1" ref="U189" ca="1">ROUND(IF($Q189="Y",VLOOKUP($P189, INDIRECT($Q$3),U$8,0)*INDIRECT($P$2),VLOOKUP($P189, INDIRECT($Q$3),U$8,0)),IF($E189="E",0,3))</f>
        <v>96237</v>
      </c>
      <c r="V189" s="186" cm="1">
        <f t="array" aca="1" ref="V189" ca="1">ROUND(IF($Q189="Y",VLOOKUP($P189, INDIRECT($Q$3),V$8,0)*INDIRECT($P$2),VLOOKUP($P189, INDIRECT($Q$3),V$8,0)),IF($E189="E",0,3))</f>
        <v>100092</v>
      </c>
      <c r="W189" s="186" cm="1">
        <f t="array" aca="1" ref="W189" ca="1">ROUND(IF($Q189="Y",VLOOKUP($P189, INDIRECT($Q$3),W$8,0)*INDIRECT($P$2),VLOOKUP($P189, INDIRECT($Q$3),W$8,0)),IF($E189="E",0,3))</f>
        <v>104097</v>
      </c>
      <c r="X189" s="186" cm="1">
        <f t="array" aca="1" ref="X189" ca="1">ROUND(IF($Q189="Y",VLOOKUP($P189, INDIRECT($Q$3),X$8,0)*INDIRECT($P$2),VLOOKUP($P189, INDIRECT($Q$3),X$8,0)),IF($E189="E",0,3))</f>
        <v>108264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59"/>
        <v>08835C</v>
      </c>
      <c r="AC189" s="130" t="str">
        <f t="shared" si="60"/>
        <v xml:space="preserve">Recycling Coordinator </v>
      </c>
      <c r="AD189" s="284" t="str">
        <f t="shared" si="61"/>
        <v>086</v>
      </c>
      <c r="AE189" s="282">
        <f t="shared" ca="1" si="62"/>
        <v>44.486999999999995</v>
      </c>
      <c r="AF189" s="282">
        <f t="shared" ca="1" si="62"/>
        <v>46.268000000000001</v>
      </c>
      <c r="AG189" s="282">
        <f t="shared" ca="1" si="62"/>
        <v>48.122</v>
      </c>
      <c r="AH189" s="282">
        <f t="shared" ca="1" si="62"/>
        <v>50.046999999999997</v>
      </c>
      <c r="AI189" s="282">
        <f t="shared" ca="1" si="62"/>
        <v>52.05</v>
      </c>
      <c r="AJ189" s="282" t="str">
        <f t="shared" ca="1" si="62"/>
        <v/>
      </c>
      <c r="AK189" s="282" t="str">
        <f t="shared" ca="1" si="62"/>
        <v/>
      </c>
      <c r="AP189" s="427"/>
      <c r="AQ189" s="427"/>
      <c r="AR189" s="427"/>
      <c r="AS189" s="427"/>
      <c r="AT189" s="427"/>
      <c r="AU189" s="427"/>
      <c r="AV189" s="427"/>
      <c r="AW189" s="427" t="str">
        <f>IFERROR(AA189/'2025'!N188,"")</f>
        <v/>
      </c>
    </row>
    <row r="190" spans="1:49" x14ac:dyDescent="0.3">
      <c r="A190" s="424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63"/>
        <v>100411</v>
      </c>
      <c r="H190" s="74">
        <f t="shared" ca="1" si="63"/>
        <v>104433</v>
      </c>
      <c r="I190" s="74">
        <f t="shared" ca="1" si="63"/>
        <v>108616</v>
      </c>
      <c r="J190" s="74">
        <f t="shared" ca="1" si="63"/>
        <v>112962</v>
      </c>
      <c r="K190" s="74">
        <f t="shared" ca="1" si="63"/>
        <v>117487</v>
      </c>
      <c r="L190" s="74">
        <f t="shared" ca="1" si="63"/>
        <v>0</v>
      </c>
      <c r="M190" s="74">
        <f t="shared" ca="1" si="63"/>
        <v>0</v>
      </c>
      <c r="N190" s="72"/>
      <c r="P190" s="187" t="str">
        <f t="shared" si="56"/>
        <v>08856C</v>
      </c>
      <c r="Q190" s="191" t="s">
        <v>600</v>
      </c>
      <c r="R190" s="188" t="str">
        <f t="shared" si="57"/>
        <v>Regulatory Services Interagency Coordinator</v>
      </c>
      <c r="S190" s="189" t="str">
        <f t="shared" si="58"/>
        <v>065</v>
      </c>
      <c r="T190" s="186" cm="1">
        <f t="array" aca="1" ref="T190" ca="1">ROUND(IF($Q190="Y",VLOOKUP($P190, INDIRECT($Q$3),T$8,0)*INDIRECT($P$2),VLOOKUP($P190, INDIRECT($Q$3),T$8,0)),IF($E190="E",0,3))</f>
        <v>100411</v>
      </c>
      <c r="U190" s="186" cm="1">
        <f t="array" aca="1" ref="U190" ca="1">ROUND(IF($Q190="Y",VLOOKUP($P190, INDIRECT($Q$3),U$8,0)*INDIRECT($P$2),VLOOKUP($P190, INDIRECT($Q$3),U$8,0)),IF($E190="E",0,3))</f>
        <v>104433</v>
      </c>
      <c r="V190" s="186" cm="1">
        <f t="array" aca="1" ref="V190" ca="1">ROUND(IF($Q190="Y",VLOOKUP($P190, INDIRECT($Q$3),V$8,0)*INDIRECT($P$2),VLOOKUP($P190, INDIRECT($Q$3),V$8,0)),IF($E190="E",0,3))</f>
        <v>108616</v>
      </c>
      <c r="W190" s="186" cm="1">
        <f t="array" aca="1" ref="W190" ca="1">ROUND(IF($Q190="Y",VLOOKUP($P190, INDIRECT($Q$3),W$8,0)*INDIRECT($P$2),VLOOKUP($P190, INDIRECT($Q$3),W$8,0)),IF($E190="E",0,3))</f>
        <v>112962</v>
      </c>
      <c r="X190" s="186" cm="1">
        <f t="array" aca="1" ref="X190" ca="1">ROUND(IF($Q190="Y",VLOOKUP($P190, INDIRECT($Q$3),X$8,0)*INDIRECT($P$2),VLOOKUP($P190, INDIRECT($Q$3),X$8,0)),IF($E190="E",0,3))</f>
        <v>117487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59"/>
        <v>08856C</v>
      </c>
      <c r="AC190" s="130" t="str">
        <f t="shared" si="60"/>
        <v>Regulatory Services Interagency Coordinator</v>
      </c>
      <c r="AD190" s="284" t="str">
        <f t="shared" si="61"/>
        <v>065</v>
      </c>
      <c r="AE190" s="282">
        <f t="shared" ca="1" si="62"/>
        <v>48.274999999999999</v>
      </c>
      <c r="AF190" s="282">
        <f t="shared" ca="1" si="62"/>
        <v>50.208999999999996</v>
      </c>
      <c r="AG190" s="282">
        <f t="shared" ca="1" si="62"/>
        <v>52.22</v>
      </c>
      <c r="AH190" s="282">
        <f t="shared" ca="1" si="62"/>
        <v>54.308999999999997</v>
      </c>
      <c r="AI190" s="282">
        <f t="shared" ca="1" si="62"/>
        <v>56.484999999999999</v>
      </c>
      <c r="AJ190" s="282" t="str">
        <f t="shared" ca="1" si="62"/>
        <v/>
      </c>
      <c r="AK190" s="282" t="str">
        <f t="shared" ca="1" si="62"/>
        <v/>
      </c>
      <c r="AP190" s="427"/>
      <c r="AQ190" s="427"/>
      <c r="AR190" s="427"/>
      <c r="AS190" s="427"/>
      <c r="AT190" s="427"/>
      <c r="AU190" s="427"/>
      <c r="AV190" s="427"/>
      <c r="AW190" s="427" t="str">
        <f>IFERROR(AA190/'2025'!N189,"")</f>
        <v/>
      </c>
    </row>
    <row r="191" spans="1:49" x14ac:dyDescent="0.3">
      <c r="A191" s="424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63"/>
        <v>27.273</v>
      </c>
      <c r="H191" s="74">
        <f t="shared" ca="1" si="63"/>
        <v>29.137</v>
      </c>
      <c r="I191" s="74">
        <f t="shared" ca="1" si="63"/>
        <v>29.951000000000001</v>
      </c>
      <c r="J191" s="74">
        <f t="shared" ca="1" si="63"/>
        <v>30.805</v>
      </c>
      <c r="K191" s="74">
        <f t="shared" ca="1" si="63"/>
        <v>0</v>
      </c>
      <c r="L191" s="74">
        <f t="shared" ca="1" si="63"/>
        <v>0</v>
      </c>
      <c r="M191" s="74">
        <f t="shared" ca="1" si="63"/>
        <v>0</v>
      </c>
      <c r="N191" s="72"/>
      <c r="P191" s="187" t="str">
        <f t="shared" si="56"/>
        <v>09035C</v>
      </c>
      <c r="Q191" s="191" t="s">
        <v>600</v>
      </c>
      <c r="R191" s="188" t="str">
        <f t="shared" si="57"/>
        <v xml:space="preserve">School Patrol Agent </v>
      </c>
      <c r="S191" s="189" t="str">
        <f t="shared" si="58"/>
        <v>09</v>
      </c>
      <c r="T191" s="186" cm="1">
        <f t="array" aca="1" ref="T191" ca="1">ROUND(IF($Q191="Y",VLOOKUP($P191, INDIRECT($Q$3),T$8,0)*INDIRECT($P$2),VLOOKUP($P191, INDIRECT($Q$3),T$8,0)),IF($E191="E",0,3))</f>
        <v>27.273</v>
      </c>
      <c r="U191" s="186" cm="1">
        <f t="array" aca="1" ref="U191" ca="1">ROUND(IF($Q191="Y",VLOOKUP($P191, INDIRECT($Q$3),U$8,0)*INDIRECT($P$2),VLOOKUP($P191, INDIRECT($Q$3),U$8,0)),IF($E191="E",0,3))</f>
        <v>29.137</v>
      </c>
      <c r="V191" s="186" cm="1">
        <f t="array" aca="1" ref="V191" ca="1">ROUND(IF($Q191="Y",VLOOKUP($P191, INDIRECT($Q$3),V$8,0)*INDIRECT($P$2),VLOOKUP($P191, INDIRECT($Q$3),V$8,0)),IF($E191="E",0,3))</f>
        <v>29.951000000000001</v>
      </c>
      <c r="W191" s="186" cm="1">
        <f t="array" aca="1" ref="W191" ca="1">ROUND(IF($Q191="Y",VLOOKUP($P191, INDIRECT($Q$3),W$8,0)*INDIRECT($P$2),VLOOKUP($P191, INDIRECT($Q$3),W$8,0)),IF($E191="E",0,3))</f>
        <v>30.805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59"/>
        <v>09035C</v>
      </c>
      <c r="AC191" s="130" t="str">
        <f t="shared" si="60"/>
        <v xml:space="preserve">School Patrol Agent </v>
      </c>
      <c r="AD191" s="284" t="str">
        <f t="shared" si="61"/>
        <v>09</v>
      </c>
      <c r="AE191" s="282">
        <f t="shared" ca="1" si="62"/>
        <v>27.273</v>
      </c>
      <c r="AF191" s="282">
        <f t="shared" ca="1" si="62"/>
        <v>29.137</v>
      </c>
      <c r="AG191" s="282">
        <f t="shared" ca="1" si="62"/>
        <v>29.951000000000001</v>
      </c>
      <c r="AH191" s="282">
        <f t="shared" ca="1" si="62"/>
        <v>30.805</v>
      </c>
      <c r="AI191" s="282" t="str">
        <f t="shared" ca="1" si="62"/>
        <v/>
      </c>
      <c r="AJ191" s="282" t="str">
        <f t="shared" ca="1" si="62"/>
        <v/>
      </c>
      <c r="AK191" s="282" t="str">
        <f t="shared" ca="1" si="62"/>
        <v/>
      </c>
      <c r="AP191" s="427"/>
      <c r="AQ191" s="427"/>
      <c r="AR191" s="427"/>
      <c r="AS191" s="427"/>
      <c r="AT191" s="427"/>
      <c r="AU191" s="427"/>
      <c r="AV191" s="427"/>
      <c r="AW191" s="427" t="str">
        <f>IFERROR(AA191/'2025'!N190,"")</f>
        <v/>
      </c>
    </row>
    <row r="192" spans="1:49" x14ac:dyDescent="0.3">
      <c r="A192" s="424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63"/>
        <v>24.106999999999999</v>
      </c>
      <c r="H192" s="74">
        <f t="shared" ca="1" si="63"/>
        <v>25.071000000000002</v>
      </c>
      <c r="I192" s="74">
        <f t="shared" ca="1" si="63"/>
        <v>26.074999999999999</v>
      </c>
      <c r="J192" s="74">
        <f t="shared" ca="1" si="63"/>
        <v>27.12</v>
      </c>
      <c r="K192" s="74">
        <f t="shared" ca="1" si="63"/>
        <v>28.206</v>
      </c>
      <c r="L192" s="74">
        <f t="shared" ca="1" si="63"/>
        <v>0</v>
      </c>
      <c r="M192" s="74">
        <f t="shared" ca="1" si="63"/>
        <v>0</v>
      </c>
      <c r="N192" s="72"/>
      <c r="P192" s="187" t="str">
        <f t="shared" si="56"/>
        <v>09073C</v>
      </c>
      <c r="Q192" s="191" t="s">
        <v>600</v>
      </c>
      <c r="R192" s="188" t="str">
        <f t="shared" si="57"/>
        <v xml:space="preserve">Seasonal Elections Support Specialist </v>
      </c>
      <c r="S192" s="189" t="str">
        <f t="shared" si="58"/>
        <v>126</v>
      </c>
      <c r="T192" s="186" cm="1">
        <f t="array" aca="1" ref="T192" ca="1">ROUND(IF($Q192="Y",VLOOKUP($P192, INDIRECT($Q$3),T$8,0)*INDIRECT($P$2),VLOOKUP($P192, INDIRECT($Q$3),T$8,0)),IF($E192="E",0,3))</f>
        <v>24.106999999999999</v>
      </c>
      <c r="U192" s="186" cm="1">
        <f t="array" aca="1" ref="U192" ca="1">ROUND(IF($Q192="Y",VLOOKUP($P192, INDIRECT($Q$3),U$8,0)*INDIRECT($P$2),VLOOKUP($P192, INDIRECT($Q$3),U$8,0)),IF($E192="E",0,3))</f>
        <v>25.071000000000002</v>
      </c>
      <c r="V192" s="186" cm="1">
        <f t="array" aca="1" ref="V192" ca="1">ROUND(IF($Q192="Y",VLOOKUP($P192, INDIRECT($Q$3),V$8,0)*INDIRECT($P$2),VLOOKUP($P192, INDIRECT($Q$3),V$8,0)),IF($E192="E",0,3))</f>
        <v>26.074999999999999</v>
      </c>
      <c r="W192" s="186" cm="1">
        <f t="array" aca="1" ref="W192" ca="1">ROUND(IF($Q192="Y",VLOOKUP($P192, INDIRECT($Q$3),W$8,0)*INDIRECT($P$2),VLOOKUP($P192, INDIRECT($Q$3),W$8,0)),IF($E192="E",0,3))</f>
        <v>27.12</v>
      </c>
      <c r="X192" s="186" cm="1">
        <f t="array" aca="1" ref="X192" ca="1">ROUND(IF($Q192="Y",VLOOKUP($P192, INDIRECT($Q$3),X$8,0)*INDIRECT($P$2),VLOOKUP($P192, INDIRECT($Q$3),X$8,0)),IF($E192="E",0,3))</f>
        <v>28.206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59"/>
        <v>09073C</v>
      </c>
      <c r="AC192" s="130" t="str">
        <f t="shared" si="60"/>
        <v xml:space="preserve">Seasonal Elections Support Specialist </v>
      </c>
      <c r="AD192" s="284" t="str">
        <f t="shared" si="61"/>
        <v>126</v>
      </c>
      <c r="AE192" s="282">
        <f t="shared" ca="1" si="62"/>
        <v>24.106999999999999</v>
      </c>
      <c r="AF192" s="282">
        <f t="shared" ca="1" si="62"/>
        <v>25.071000000000002</v>
      </c>
      <c r="AG192" s="282">
        <f t="shared" ca="1" si="62"/>
        <v>26.074999999999999</v>
      </c>
      <c r="AH192" s="282">
        <f t="shared" ca="1" si="62"/>
        <v>27.12</v>
      </c>
      <c r="AI192" s="282">
        <f t="shared" ca="1" si="62"/>
        <v>28.206</v>
      </c>
      <c r="AJ192" s="282" t="str">
        <f t="shared" ca="1" si="62"/>
        <v/>
      </c>
      <c r="AK192" s="282" t="str">
        <f t="shared" ca="1" si="62"/>
        <v/>
      </c>
      <c r="AP192" s="427"/>
      <c r="AQ192" s="427"/>
      <c r="AR192" s="427"/>
      <c r="AS192" s="427"/>
      <c r="AT192" s="427"/>
      <c r="AU192" s="427"/>
      <c r="AV192" s="427"/>
      <c r="AW192" s="427" t="str">
        <f>IFERROR(AA192/'2025'!N191,"")</f>
        <v/>
      </c>
    </row>
    <row r="193" spans="1:49" x14ac:dyDescent="0.3">
      <c r="A193" s="424" t="s">
        <v>1039</v>
      </c>
      <c r="B193" s="75">
        <v>5</v>
      </c>
      <c r="C193" s="70" t="s">
        <v>1048</v>
      </c>
      <c r="D193" s="75">
        <v>233</v>
      </c>
      <c r="E193" s="75" t="s">
        <v>21</v>
      </c>
      <c r="F193" s="73" t="s">
        <v>1040</v>
      </c>
      <c r="G193" s="74">
        <f t="shared" ca="1" si="63"/>
        <v>20.363</v>
      </c>
      <c r="H193" s="74">
        <f t="shared" ca="1" si="63"/>
        <v>22.715</v>
      </c>
      <c r="I193" s="74">
        <f t="shared" ca="1" si="63"/>
        <v>24.280999999999999</v>
      </c>
      <c r="J193" s="74">
        <f t="shared" ca="1" si="63"/>
        <v>26.629000000000001</v>
      </c>
      <c r="K193" s="74">
        <f t="shared" ca="1" si="63"/>
        <v>0</v>
      </c>
      <c r="L193" s="74">
        <f t="shared" ca="1" si="63"/>
        <v>0</v>
      </c>
      <c r="M193" s="74">
        <f t="shared" ca="1" si="63"/>
        <v>0</v>
      </c>
      <c r="N193" s="72"/>
      <c r="P193" s="187" t="str">
        <f t="shared" si="56"/>
        <v>59473C</v>
      </c>
      <c r="Q193" s="191" t="s">
        <v>600</v>
      </c>
      <c r="R193" s="188" t="str">
        <f t="shared" si="57"/>
        <v>Seasonal Environmental Health Technician - Food, Lodging &amp; Pools</v>
      </c>
      <c r="S193" s="189" t="str">
        <f t="shared" si="58"/>
        <v>149</v>
      </c>
      <c r="T193" s="186" cm="1">
        <f t="array" aca="1" ref="T193" ca="1">ROUND(IF($Q193="Y",VLOOKUP($P193, INDIRECT($Q$3),T$8,0)*INDIRECT($P$2),VLOOKUP($P193, INDIRECT($Q$3),T$8,0)),IF($E193="E",0,3))</f>
        <v>20.363</v>
      </c>
      <c r="U193" s="186" cm="1">
        <f t="array" aca="1" ref="U193" ca="1">ROUND(IF($Q193="Y",VLOOKUP($P193, INDIRECT($Q$3),U$8,0)*INDIRECT($P$2),VLOOKUP($P193, INDIRECT($Q$3),U$8,0)),IF($E193="E",0,3))</f>
        <v>22.715</v>
      </c>
      <c r="V193" s="186" cm="1">
        <f t="array" aca="1" ref="V193" ca="1">ROUND(IF($Q193="Y",VLOOKUP($P193, INDIRECT($Q$3),V$8,0)*INDIRECT($P$2),VLOOKUP($P193, INDIRECT($Q$3),V$8,0)),IF($E193="E",0,3))</f>
        <v>24.280999999999999</v>
      </c>
      <c r="W193" s="186" cm="1">
        <f t="array" aca="1" ref="W193" ca="1">ROUND(IF($Q193="Y",VLOOKUP($P193, INDIRECT($Q$3),W$8,0)*INDIRECT($P$2),VLOOKUP($P193, INDIRECT($Q$3),W$8,0)),IF($E193="E",0,3))</f>
        <v>26.629000000000001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59"/>
        <v>59473C</v>
      </c>
      <c r="AC193" s="130" t="str">
        <f t="shared" si="60"/>
        <v>Seasonal Environmental Health Technician - Food, Lodging &amp; Pools</v>
      </c>
      <c r="AD193" s="284" t="str">
        <f t="shared" si="61"/>
        <v>149</v>
      </c>
      <c r="AE193" s="282">
        <f t="shared" ca="1" si="62"/>
        <v>20.363</v>
      </c>
      <c r="AF193" s="282">
        <f t="shared" ca="1" si="62"/>
        <v>22.715</v>
      </c>
      <c r="AG193" s="282">
        <f t="shared" ca="1" si="62"/>
        <v>24.280999999999999</v>
      </c>
      <c r="AH193" s="282">
        <f t="shared" ca="1" si="62"/>
        <v>26.629000000000001</v>
      </c>
      <c r="AI193" s="282" t="str">
        <f t="shared" ca="1" si="62"/>
        <v/>
      </c>
      <c r="AJ193" s="282" t="str">
        <f t="shared" ca="1" si="62"/>
        <v/>
      </c>
      <c r="AK193" s="282" t="str">
        <f t="shared" ca="1" si="62"/>
        <v/>
      </c>
      <c r="AP193" s="427"/>
      <c r="AQ193" s="427"/>
      <c r="AR193" s="427"/>
      <c r="AS193" s="427"/>
      <c r="AT193" s="427"/>
      <c r="AU193" s="427"/>
      <c r="AV193" s="427"/>
      <c r="AW193" s="427" t="str">
        <f>IFERROR(AA193/'2025'!N192,"")</f>
        <v/>
      </c>
    </row>
    <row r="194" spans="1:49" x14ac:dyDescent="0.3">
      <c r="A194" s="424" t="s">
        <v>197</v>
      </c>
      <c r="B194" s="75">
        <v>4</v>
      </c>
      <c r="C194" s="70" t="s">
        <v>196</v>
      </c>
      <c r="D194" s="75">
        <v>213</v>
      </c>
      <c r="E194" s="75" t="s">
        <v>21</v>
      </c>
      <c r="F194" s="73" t="s">
        <v>1041</v>
      </c>
      <c r="G194" s="74">
        <f t="shared" ca="1" si="63"/>
        <v>18.085000000000001</v>
      </c>
      <c r="H194" s="74">
        <f t="shared" ca="1" si="63"/>
        <v>20.172999999999998</v>
      </c>
      <c r="I194" s="74">
        <f t="shared" ca="1" si="63"/>
        <v>21.562999999999999</v>
      </c>
      <c r="J194" s="74">
        <f t="shared" ca="1" si="63"/>
        <v>23.65</v>
      </c>
      <c r="K194" s="74">
        <f t="shared" ca="1" si="63"/>
        <v>0</v>
      </c>
      <c r="L194" s="74">
        <f t="shared" ca="1" si="63"/>
        <v>0</v>
      </c>
      <c r="M194" s="74">
        <f t="shared" ca="1" si="63"/>
        <v>0</v>
      </c>
      <c r="N194" s="72"/>
      <c r="P194" s="187" t="str">
        <f t="shared" si="56"/>
        <v>09075C</v>
      </c>
      <c r="Q194" s="191" t="s">
        <v>600</v>
      </c>
      <c r="R194" s="188" t="str">
        <f t="shared" si="57"/>
        <v>Seasonal Environmental Health Technician - Sustainability, Healthy Homes &amp; Env</v>
      </c>
      <c r="S194" s="189" t="str">
        <f t="shared" si="58"/>
        <v>01H</v>
      </c>
      <c r="T194" s="186" cm="1">
        <f t="array" aca="1" ref="T194" ca="1">ROUND(IF($Q194="Y",VLOOKUP($P194, INDIRECT($Q$3),T$8,0)*INDIRECT($P$2),VLOOKUP($P194, INDIRECT($Q$3),T$8,0)),IF($E194="E",0,3))</f>
        <v>18.085000000000001</v>
      </c>
      <c r="U194" s="186" cm="1">
        <f t="array" aca="1" ref="U194" ca="1">ROUND(IF($Q194="Y",VLOOKUP($P194, INDIRECT($Q$3),U$8,0)*INDIRECT($P$2),VLOOKUP($P194, INDIRECT($Q$3),U$8,0)),IF($E194="E",0,3))</f>
        <v>20.172999999999998</v>
      </c>
      <c r="V194" s="186" cm="1">
        <f t="array" aca="1" ref="V194" ca="1">ROUND(IF($Q194="Y",VLOOKUP($P194, INDIRECT($Q$3),V$8,0)*INDIRECT($P$2),VLOOKUP($P194, INDIRECT($Q$3),V$8,0)),IF($E194="E",0,3))</f>
        <v>21.562999999999999</v>
      </c>
      <c r="W194" s="186" cm="1">
        <f t="array" aca="1" ref="W194" ca="1">ROUND(IF($Q194="Y",VLOOKUP($P194, INDIRECT($Q$3),W$8,0)*INDIRECT($P$2),VLOOKUP($P194, INDIRECT($Q$3),W$8,0)),IF($E194="E",0,3))</f>
        <v>23.65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59"/>
        <v>09075C</v>
      </c>
      <c r="AC194" s="130" t="str">
        <f t="shared" si="60"/>
        <v>Seasonal Environmental Health Technician - Sustainability, Healthy Homes &amp; Env</v>
      </c>
      <c r="AD194" s="284" t="str">
        <f t="shared" si="61"/>
        <v>01H</v>
      </c>
      <c r="AE194" s="282">
        <f t="shared" ca="1" si="62"/>
        <v>18.085000000000001</v>
      </c>
      <c r="AF194" s="282">
        <f t="shared" ca="1" si="62"/>
        <v>20.172999999999998</v>
      </c>
      <c r="AG194" s="282">
        <f t="shared" ca="1" si="62"/>
        <v>21.562999999999999</v>
      </c>
      <c r="AH194" s="282">
        <f t="shared" ca="1" si="62"/>
        <v>23.65</v>
      </c>
      <c r="AI194" s="282" t="str">
        <f t="shared" ca="1" si="62"/>
        <v/>
      </c>
      <c r="AJ194" s="282" t="str">
        <f t="shared" ca="1" si="62"/>
        <v/>
      </c>
      <c r="AK194" s="282" t="str">
        <f t="shared" ca="1" si="62"/>
        <v/>
      </c>
      <c r="AP194" s="427"/>
      <c r="AQ194" s="427"/>
      <c r="AR194" s="427"/>
      <c r="AS194" s="427"/>
      <c r="AT194" s="427"/>
      <c r="AU194" s="427"/>
      <c r="AV194" s="427"/>
      <c r="AW194" s="427" t="str">
        <f>IFERROR(AA194/'2025'!N193,"")</f>
        <v/>
      </c>
    </row>
    <row r="195" spans="1:49" x14ac:dyDescent="0.3">
      <c r="A195" s="424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ca="1" si="63"/>
        <v>18.085000000000001</v>
      </c>
      <c r="H195" s="74">
        <f t="shared" ca="1" si="63"/>
        <v>20.172999999999998</v>
      </c>
      <c r="I195" s="74">
        <f t="shared" ca="1" si="63"/>
        <v>21.562999999999999</v>
      </c>
      <c r="J195" s="74">
        <f t="shared" ca="1" si="63"/>
        <v>23.65</v>
      </c>
      <c r="K195" s="74">
        <f t="shared" ca="1" si="63"/>
        <v>0</v>
      </c>
      <c r="L195" s="74">
        <f t="shared" ca="1" si="63"/>
        <v>0</v>
      </c>
      <c r="M195" s="74">
        <f t="shared" ca="1" si="63"/>
        <v>0</v>
      </c>
      <c r="N195" s="72"/>
      <c r="P195" s="187" t="str">
        <f t="shared" si="56"/>
        <v>C09078</v>
      </c>
      <c r="Q195" s="191" t="s">
        <v>600</v>
      </c>
      <c r="R195" s="188" t="str">
        <f t="shared" si="57"/>
        <v>Seasonal Legislative Aide</v>
      </c>
      <c r="S195" s="189" t="str">
        <f t="shared" si="58"/>
        <v>01H</v>
      </c>
      <c r="T195" s="186" cm="1">
        <f t="array" aca="1" ref="T195" ca="1">ROUND(IF($Q195="Y",VLOOKUP($P195, INDIRECT($Q$3),T$8,0)*INDIRECT($P$2),VLOOKUP($P195, INDIRECT($Q$3),T$8,0)),IF($E195="E",0,3))</f>
        <v>18.085000000000001</v>
      </c>
      <c r="U195" s="186" cm="1">
        <f t="array" aca="1" ref="U195" ca="1">ROUND(IF($Q195="Y",VLOOKUP($P195, INDIRECT($Q$3),U$8,0)*INDIRECT($P$2),VLOOKUP($P195, INDIRECT($Q$3),U$8,0)),IF($E195="E",0,3))</f>
        <v>20.172999999999998</v>
      </c>
      <c r="V195" s="186" cm="1">
        <f t="array" aca="1" ref="V195" ca="1">ROUND(IF($Q195="Y",VLOOKUP($P195, INDIRECT($Q$3),V$8,0)*INDIRECT($P$2),VLOOKUP($P195, INDIRECT($Q$3),V$8,0)),IF($E195="E",0,3))</f>
        <v>21.562999999999999</v>
      </c>
      <c r="W195" s="186" cm="1">
        <f t="array" aca="1" ref="W195" ca="1">ROUND(IF($Q195="Y",VLOOKUP($P195, INDIRECT($Q$3),W$8,0)*INDIRECT($P$2),VLOOKUP($P195, INDIRECT($Q$3),W$8,0)),IF($E195="E",0,3))</f>
        <v>23.65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59"/>
        <v>C09078</v>
      </c>
      <c r="AC195" s="130" t="str">
        <f t="shared" si="60"/>
        <v>Seasonal Legislative Aide</v>
      </c>
      <c r="AD195" s="284" t="str">
        <f t="shared" si="61"/>
        <v>01H</v>
      </c>
      <c r="AE195" s="282">
        <f t="shared" ca="1" si="62"/>
        <v>18.085000000000001</v>
      </c>
      <c r="AF195" s="282">
        <f t="shared" ca="1" si="62"/>
        <v>20.172999999999998</v>
      </c>
      <c r="AG195" s="282">
        <f t="shared" ca="1" si="62"/>
        <v>21.562999999999999</v>
      </c>
      <c r="AH195" s="282">
        <f t="shared" ca="1" si="62"/>
        <v>23.65</v>
      </c>
      <c r="AI195" s="282" t="str">
        <f t="shared" ca="1" si="62"/>
        <v/>
      </c>
      <c r="AJ195" s="282" t="str">
        <f t="shared" ca="1" si="62"/>
        <v/>
      </c>
      <c r="AK195" s="282" t="str">
        <f t="shared" ca="1" si="62"/>
        <v/>
      </c>
      <c r="AP195" s="427"/>
      <c r="AQ195" s="427"/>
      <c r="AR195" s="427"/>
      <c r="AS195" s="427"/>
      <c r="AT195" s="427"/>
      <c r="AU195" s="427"/>
      <c r="AV195" s="427"/>
      <c r="AW195" s="427" t="str">
        <f>IFERROR(AA195/'2025'!N194,"")</f>
        <v/>
      </c>
    </row>
    <row r="196" spans="1:49" x14ac:dyDescent="0.3">
      <c r="A196" s="424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63"/>
        <v>92141</v>
      </c>
      <c r="H196" s="74">
        <f t="shared" ca="1" si="63"/>
        <v>96727</v>
      </c>
      <c r="I196" s="74">
        <f t="shared" ca="1" si="63"/>
        <v>101577</v>
      </c>
      <c r="J196" s="74">
        <f t="shared" ca="1" si="63"/>
        <v>108144</v>
      </c>
      <c r="K196" s="74">
        <f t="shared" ca="1" si="63"/>
        <v>111170</v>
      </c>
      <c r="L196" s="74">
        <f t="shared" ca="1" si="63"/>
        <v>114287</v>
      </c>
      <c r="M196" s="74">
        <f t="shared" ca="1" si="63"/>
        <v>117544</v>
      </c>
      <c r="N196" s="72"/>
      <c r="P196" s="187" t="str">
        <f t="shared" si="56"/>
        <v>52936C</v>
      </c>
      <c r="Q196" s="191" t="s">
        <v>600</v>
      </c>
      <c r="R196" s="188" t="str">
        <f t="shared" si="57"/>
        <v>Senior Budget and Evaluation Analyst</v>
      </c>
      <c r="S196" s="189" t="str">
        <f t="shared" si="58"/>
        <v>34M</v>
      </c>
      <c r="T196" s="186" cm="1">
        <f t="array" aca="1" ref="T196" ca="1">ROUND(IF($Q196="Y",VLOOKUP($P196, INDIRECT($Q$3),T$8,0)*INDIRECT($P$2),VLOOKUP($P196, INDIRECT($Q$3),T$8,0)),IF($E196="E",0,3))</f>
        <v>92141</v>
      </c>
      <c r="U196" s="186" cm="1">
        <f t="array" aca="1" ref="U196" ca="1">ROUND(IF($Q196="Y",VLOOKUP($P196, INDIRECT($Q$3),U$8,0)*INDIRECT($P$2),VLOOKUP($P196, INDIRECT($Q$3),U$8,0)),IF($E196="E",0,3))</f>
        <v>96727</v>
      </c>
      <c r="V196" s="186" cm="1">
        <f t="array" aca="1" ref="V196" ca="1">ROUND(IF($Q196="Y",VLOOKUP($P196, INDIRECT($Q$3),V$8,0)*INDIRECT($P$2),VLOOKUP($P196, INDIRECT($Q$3),V$8,0)),IF($E196="E",0,3))</f>
        <v>101577</v>
      </c>
      <c r="W196" s="186" cm="1">
        <f t="array" aca="1" ref="W196" ca="1">ROUND(IF($Q196="Y",VLOOKUP($P196, INDIRECT($Q$3),W$8,0)*INDIRECT($P$2),VLOOKUP($P196, INDIRECT($Q$3),W$8,0)),IF($E196="E",0,3))</f>
        <v>108144</v>
      </c>
      <c r="X196" s="186" cm="1">
        <f t="array" aca="1" ref="X196" ca="1">ROUND(IF($Q196="Y",VLOOKUP($P196, INDIRECT($Q$3),X$8,0)*INDIRECT($P$2),VLOOKUP($P196, INDIRECT($Q$3),X$8,0)),IF($E196="E",0,3))</f>
        <v>111170</v>
      </c>
      <c r="Y196" s="186" cm="1">
        <f t="array" aca="1" ref="Y196" ca="1">ROUND(IF($Q196="Y",VLOOKUP($P196, INDIRECT($Q$3),Y$8,0)*INDIRECT($P$2),VLOOKUP($P196, INDIRECT($Q$3),Y$8,0)),IF($E196="E",0,3))</f>
        <v>114287</v>
      </c>
      <c r="Z196" s="186" cm="1">
        <f t="array" aca="1" ref="Z196" ca="1">ROUND(IF($Q196="Y",VLOOKUP($P196, INDIRECT($Q$3),Z$8,0)*INDIRECT($P$2),VLOOKUP($P196, INDIRECT($Q$3),Z$8,0)),IF($E196="E",0,3))</f>
        <v>117544</v>
      </c>
      <c r="AA196" s="186"/>
      <c r="AB196" s="282" t="str">
        <f t="shared" si="59"/>
        <v>52936C</v>
      </c>
      <c r="AC196" s="130" t="str">
        <f t="shared" si="60"/>
        <v>Senior Budget and Evaluation Analyst</v>
      </c>
      <c r="AD196" s="284" t="str">
        <f t="shared" si="61"/>
        <v>34M</v>
      </c>
      <c r="AE196" s="282">
        <f t="shared" ca="1" si="62"/>
        <v>44.298999999999999</v>
      </c>
      <c r="AF196" s="282">
        <f t="shared" ca="1" si="62"/>
        <v>46.503999999999998</v>
      </c>
      <c r="AG196" s="282">
        <f t="shared" ca="1" si="62"/>
        <v>48.835999999999999</v>
      </c>
      <c r="AH196" s="282">
        <f t="shared" ca="1" si="62"/>
        <v>51.992999999999995</v>
      </c>
      <c r="AI196" s="282">
        <f t="shared" ca="1" si="62"/>
        <v>53.448</v>
      </c>
      <c r="AJ196" s="282">
        <f t="shared" ca="1" si="62"/>
        <v>54.945999999999998</v>
      </c>
      <c r="AK196" s="282">
        <f t="shared" ca="1" si="62"/>
        <v>56.512</v>
      </c>
      <c r="AP196" s="427"/>
      <c r="AQ196" s="427"/>
      <c r="AR196" s="427"/>
      <c r="AS196" s="427"/>
      <c r="AT196" s="427"/>
      <c r="AU196" s="427"/>
      <c r="AV196" s="427"/>
      <c r="AW196" s="427" t="str">
        <f>IFERROR(AA196/'2025'!N195,"")</f>
        <v/>
      </c>
    </row>
    <row r="197" spans="1:49" x14ac:dyDescent="0.3">
      <c r="A197" s="424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63"/>
        <v>125909</v>
      </c>
      <c r="H197" s="74">
        <f t="shared" ca="1" si="63"/>
        <v>132576</v>
      </c>
      <c r="I197" s="74">
        <f t="shared" ca="1" si="63"/>
        <v>141532</v>
      </c>
      <c r="J197" s="74">
        <f t="shared" ca="1" si="63"/>
        <v>145491</v>
      </c>
      <c r="K197" s="74">
        <f t="shared" ca="1" si="63"/>
        <v>149569</v>
      </c>
      <c r="L197" s="74">
        <f t="shared" ca="1" si="63"/>
        <v>153832</v>
      </c>
      <c r="M197" s="74">
        <f t="shared" ca="1" si="63"/>
        <v>0</v>
      </c>
      <c r="N197" s="72"/>
      <c r="P197" s="187" t="str">
        <f t="shared" si="56"/>
        <v>04348C</v>
      </c>
      <c r="Q197" s="191" t="s">
        <v>600</v>
      </c>
      <c r="R197" s="188" t="str">
        <f t="shared" si="57"/>
        <v>Senior Collaboration Architect</v>
      </c>
      <c r="S197" s="189" t="str">
        <f t="shared" si="58"/>
        <v>53A</v>
      </c>
      <c r="T197" s="186" cm="1">
        <f t="array" aca="1" ref="T197" ca="1">ROUND(IF($Q197="Y",VLOOKUP($P197, INDIRECT($Q$3),T$8,0)*INDIRECT($P$2),VLOOKUP($P197, INDIRECT($Q$3),T$8,0)),IF($E197="E",0,3))</f>
        <v>125909</v>
      </c>
      <c r="U197" s="186" cm="1">
        <f t="array" aca="1" ref="U197" ca="1">ROUND(IF($Q197="Y",VLOOKUP($P197, INDIRECT($Q$3),U$8,0)*INDIRECT($P$2),VLOOKUP($P197, INDIRECT($Q$3),U$8,0)),IF($E197="E",0,3))</f>
        <v>132576</v>
      </c>
      <c r="V197" s="186" cm="1">
        <f t="array" aca="1" ref="V197" ca="1">ROUND(IF($Q197="Y",VLOOKUP($P197, INDIRECT($Q$3),V$8,0)*INDIRECT($P$2),VLOOKUP($P197, INDIRECT($Q$3),V$8,0)),IF($E197="E",0,3))</f>
        <v>141532</v>
      </c>
      <c r="W197" s="186" cm="1">
        <f t="array" aca="1" ref="W197" ca="1">ROUND(IF($Q197="Y",VLOOKUP($P197, INDIRECT($Q$3),W$8,0)*INDIRECT($P$2),VLOOKUP($P197, INDIRECT($Q$3),W$8,0)),IF($E197="E",0,3))</f>
        <v>145491</v>
      </c>
      <c r="X197" s="186" cm="1">
        <f t="array" aca="1" ref="X197" ca="1">ROUND(IF($Q197="Y",VLOOKUP($P197, INDIRECT($Q$3),X$8,0)*INDIRECT($P$2),VLOOKUP($P197, INDIRECT($Q$3),X$8,0)),IF($E197="E",0,3))</f>
        <v>149569</v>
      </c>
      <c r="Y197" s="186" cm="1">
        <f t="array" aca="1" ref="Y197" ca="1">ROUND(IF($Q197="Y",VLOOKUP($P197, INDIRECT($Q$3),Y$8,0)*INDIRECT($P$2),VLOOKUP($P197, INDIRECT($Q$3),Y$8,0)),IF($E197="E",0,3))</f>
        <v>153832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59"/>
        <v>04348C</v>
      </c>
      <c r="AC197" s="130" t="str">
        <f t="shared" si="60"/>
        <v>Senior Collaboration Architect</v>
      </c>
      <c r="AD197" s="284" t="str">
        <f t="shared" si="61"/>
        <v>53A</v>
      </c>
      <c r="AE197" s="282">
        <f t="shared" ca="1" si="62"/>
        <v>60.533999999999999</v>
      </c>
      <c r="AF197" s="282">
        <f t="shared" ca="1" si="62"/>
        <v>63.738999999999997</v>
      </c>
      <c r="AG197" s="282">
        <f t="shared" ca="1" si="62"/>
        <v>68.045000000000002</v>
      </c>
      <c r="AH197" s="282">
        <f t="shared" ca="1" si="62"/>
        <v>69.948000000000008</v>
      </c>
      <c r="AI197" s="282">
        <f t="shared" ca="1" si="62"/>
        <v>71.909000000000006</v>
      </c>
      <c r="AJ197" s="282">
        <f t="shared" ca="1" si="62"/>
        <v>73.957999999999998</v>
      </c>
      <c r="AK197" s="282" t="str">
        <f t="shared" ca="1" si="62"/>
        <v/>
      </c>
      <c r="AP197" s="427"/>
      <c r="AQ197" s="427"/>
      <c r="AR197" s="427"/>
      <c r="AS197" s="427"/>
      <c r="AT197" s="427"/>
      <c r="AU197" s="427"/>
      <c r="AV197" s="427"/>
      <c r="AW197" s="427" t="str">
        <f>IFERROR(AA197/'2025'!N196,"")</f>
        <v/>
      </c>
    </row>
    <row r="198" spans="1:49" x14ac:dyDescent="0.3">
      <c r="A198" s="424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ca="1" si="63"/>
        <v>92531</v>
      </c>
      <c r="H198" s="74">
        <f t="shared" ca="1" si="63"/>
        <v>96236</v>
      </c>
      <c r="I198" s="74">
        <f t="shared" ca="1" si="63"/>
        <v>100091</v>
      </c>
      <c r="J198" s="74">
        <f t="shared" ca="1" si="63"/>
        <v>104097</v>
      </c>
      <c r="K198" s="74">
        <f t="shared" ca="1" si="63"/>
        <v>108265</v>
      </c>
      <c r="L198" s="74">
        <f t="shared" ca="1" si="63"/>
        <v>0</v>
      </c>
      <c r="M198" s="74">
        <f t="shared" ca="1" si="63"/>
        <v>0</v>
      </c>
      <c r="N198" s="72"/>
      <c r="P198" s="187" t="str">
        <f t="shared" si="56"/>
        <v>53089C</v>
      </c>
      <c r="Q198" s="191" t="s">
        <v>600</v>
      </c>
      <c r="R198" s="188" t="str">
        <f t="shared" si="57"/>
        <v>Senior Executive Assistant to Police Chief</v>
      </c>
      <c r="S198" s="189" t="str">
        <f t="shared" si="58"/>
        <v>153</v>
      </c>
      <c r="T198" s="186" cm="1">
        <f t="array" aca="1" ref="T198" ca="1">ROUND(IF($Q198="Y",VLOOKUP($P198, INDIRECT($Q$3),T$8,0)*INDIRECT($P$2),VLOOKUP($P198, INDIRECT($Q$3),T$8,0)),IF($E198="E",0,3))</f>
        <v>92531</v>
      </c>
      <c r="U198" s="186" cm="1">
        <f t="array" aca="1" ref="U198" ca="1">ROUND(IF($Q198="Y",VLOOKUP($P198, INDIRECT($Q$3),U$8,0)*INDIRECT($P$2),VLOOKUP($P198, INDIRECT($Q$3),U$8,0)),IF($E198="E",0,3))</f>
        <v>96236</v>
      </c>
      <c r="V198" s="186" cm="1">
        <f t="array" aca="1" ref="V198" ca="1">ROUND(IF($Q198="Y",VLOOKUP($P198, INDIRECT($Q$3),V$8,0)*INDIRECT($P$2),VLOOKUP($P198, INDIRECT($Q$3),V$8,0)),IF($E198="E",0,3))</f>
        <v>100091</v>
      </c>
      <c r="W198" s="186" cm="1">
        <f t="array" aca="1" ref="W198" ca="1">ROUND(IF($Q198="Y",VLOOKUP($P198, INDIRECT($Q$3),W$8,0)*INDIRECT($P$2),VLOOKUP($P198, INDIRECT($Q$3),W$8,0)),IF($E198="E",0,3))</f>
        <v>104097</v>
      </c>
      <c r="X198" s="186" cm="1">
        <f t="array" aca="1" ref="X198" ca="1">ROUND(IF($Q198="Y",VLOOKUP($P198, INDIRECT($Q$3),X$8,0)*INDIRECT($P$2),VLOOKUP($P198, INDIRECT($Q$3),X$8,0)),IF($E198="E",0,3))</f>
        <v>108265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59"/>
        <v>53089C</v>
      </c>
      <c r="AC198" s="130" t="str">
        <f t="shared" si="60"/>
        <v>Senior Executive Assistant to Police Chief</v>
      </c>
      <c r="AD198" s="284" t="str">
        <f t="shared" si="61"/>
        <v>153</v>
      </c>
      <c r="AE198" s="282">
        <f t="shared" ca="1" si="62"/>
        <v>44.486999999999995</v>
      </c>
      <c r="AF198" s="282">
        <f t="shared" ca="1" si="62"/>
        <v>46.268000000000001</v>
      </c>
      <c r="AG198" s="282">
        <f t="shared" ca="1" si="62"/>
        <v>48.120999999999995</v>
      </c>
      <c r="AH198" s="282">
        <f t="shared" ca="1" si="62"/>
        <v>50.046999999999997</v>
      </c>
      <c r="AI198" s="282">
        <f t="shared" ca="1" si="62"/>
        <v>52.050999999999995</v>
      </c>
      <c r="AJ198" s="282" t="str">
        <f t="shared" ca="1" si="62"/>
        <v/>
      </c>
      <c r="AK198" s="282" t="str">
        <f t="shared" ca="1" si="62"/>
        <v/>
      </c>
      <c r="AP198" s="427"/>
      <c r="AQ198" s="427"/>
      <c r="AR198" s="427"/>
      <c r="AS198" s="427"/>
      <c r="AT198" s="427"/>
      <c r="AU198" s="427"/>
      <c r="AV198" s="427"/>
      <c r="AW198" s="427" t="str">
        <f>IFERROR(AA198/'2025'!N197,"")</f>
        <v/>
      </c>
    </row>
    <row r="199" spans="1:49" x14ac:dyDescent="0.3">
      <c r="A199" s="424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ca="1" si="63"/>
        <v>114750</v>
      </c>
      <c r="H199" s="74">
        <f t="shared" ca="1" si="63"/>
        <v>119345</v>
      </c>
      <c r="I199" s="74">
        <f t="shared" ca="1" si="63"/>
        <v>124123</v>
      </c>
      <c r="J199" s="74">
        <f t="shared" ca="1" si="63"/>
        <v>129094</v>
      </c>
      <c r="K199" s="74">
        <f t="shared" ca="1" si="63"/>
        <v>134262</v>
      </c>
      <c r="L199" s="74">
        <f t="shared" ca="1" si="63"/>
        <v>0</v>
      </c>
      <c r="M199" s="74">
        <f t="shared" ca="1" si="63"/>
        <v>0</v>
      </c>
      <c r="N199" s="72"/>
      <c r="P199" s="187" t="str">
        <f t="shared" si="56"/>
        <v>09172C</v>
      </c>
      <c r="Q199" s="191" t="s">
        <v>600</v>
      </c>
      <c r="R199" s="188" t="str">
        <f t="shared" si="57"/>
        <v xml:space="preserve">Senior Facilities Planner </v>
      </c>
      <c r="S199" s="189" t="str">
        <f t="shared" si="58"/>
        <v>053</v>
      </c>
      <c r="T199" s="186" cm="1">
        <f t="array" aca="1" ref="T199" ca="1">ROUND(IF($Q199="Y",VLOOKUP($P199, INDIRECT($Q$3),T$8,0)*INDIRECT($P$2),VLOOKUP($P199, INDIRECT($Q$3),T$8,0)),IF($E199="E",0,3))</f>
        <v>114750</v>
      </c>
      <c r="U199" s="186" cm="1">
        <f t="array" aca="1" ref="U199" ca="1">ROUND(IF($Q199="Y",VLOOKUP($P199, INDIRECT($Q$3),U$8,0)*INDIRECT($P$2),VLOOKUP($P199, INDIRECT($Q$3),U$8,0)),IF($E199="E",0,3))</f>
        <v>119345</v>
      </c>
      <c r="V199" s="186" cm="1">
        <f t="array" aca="1" ref="V199" ca="1">ROUND(IF($Q199="Y",VLOOKUP($P199, INDIRECT($Q$3),V$8,0)*INDIRECT($P$2),VLOOKUP($P199, INDIRECT($Q$3),V$8,0)),IF($E199="E",0,3))</f>
        <v>124123</v>
      </c>
      <c r="W199" s="186" cm="1">
        <f t="array" aca="1" ref="W199" ca="1">ROUND(IF($Q199="Y",VLOOKUP($P199, INDIRECT($Q$3),W$8,0)*INDIRECT($P$2),VLOOKUP($P199, INDIRECT($Q$3),W$8,0)),IF($E199="E",0,3))</f>
        <v>129094</v>
      </c>
      <c r="X199" s="186" cm="1">
        <f t="array" aca="1" ref="X199" ca="1">ROUND(IF($Q199="Y",VLOOKUP($P199, INDIRECT($Q$3),X$8,0)*INDIRECT($P$2),VLOOKUP($P199, INDIRECT($Q$3),X$8,0)),IF($E199="E",0,3))</f>
        <v>134262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59"/>
        <v>09172C</v>
      </c>
      <c r="AC199" s="130" t="str">
        <f t="shared" si="60"/>
        <v xml:space="preserve">Senior Facilities Planner </v>
      </c>
      <c r="AD199" s="284" t="str">
        <f t="shared" si="61"/>
        <v>053</v>
      </c>
      <c r="AE199" s="282">
        <f t="shared" ca="1" si="62"/>
        <v>55.168999999999997</v>
      </c>
      <c r="AF199" s="282">
        <f t="shared" ca="1" si="62"/>
        <v>57.378</v>
      </c>
      <c r="AG199" s="282">
        <f t="shared" ca="1" si="62"/>
        <v>59.674999999999997</v>
      </c>
      <c r="AH199" s="282">
        <f t="shared" ca="1" si="62"/>
        <v>62.064999999999998</v>
      </c>
      <c r="AI199" s="282">
        <f t="shared" ca="1" si="62"/>
        <v>64.550000000000011</v>
      </c>
      <c r="AJ199" s="282" t="str">
        <f t="shared" ca="1" si="62"/>
        <v/>
      </c>
      <c r="AK199" s="282" t="str">
        <f t="shared" ca="1" si="62"/>
        <v/>
      </c>
      <c r="AP199" s="427"/>
      <c r="AQ199" s="427"/>
      <c r="AR199" s="427"/>
      <c r="AS199" s="427"/>
      <c r="AT199" s="427"/>
      <c r="AU199" s="427"/>
      <c r="AV199" s="427"/>
      <c r="AW199" s="427" t="str">
        <f>IFERROR(AA199/'2025'!N198,"")</f>
        <v/>
      </c>
    </row>
    <row r="200" spans="1:49" x14ac:dyDescent="0.3">
      <c r="A200" s="424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ca="1" si="63"/>
        <v>137798</v>
      </c>
      <c r="H200" s="74">
        <f t="shared" ca="1" si="63"/>
        <v>143310</v>
      </c>
      <c r="I200" s="74">
        <f t="shared" ca="1" si="63"/>
        <v>149042</v>
      </c>
      <c r="J200" s="74">
        <f t="shared" ca="1" si="63"/>
        <v>155004</v>
      </c>
      <c r="K200" s="74">
        <f t="shared" ca="1" si="63"/>
        <v>161202</v>
      </c>
      <c r="L200" s="74">
        <f t="shared" ca="1" si="63"/>
        <v>0</v>
      </c>
      <c r="M200" s="74">
        <f t="shared" ca="1" si="63"/>
        <v>0</v>
      </c>
      <c r="N200" s="72"/>
      <c r="P200" s="187" t="str">
        <f t="shared" si="56"/>
        <v>59445C</v>
      </c>
      <c r="Q200" s="191" t="s">
        <v>600</v>
      </c>
      <c r="R200" s="188" t="str">
        <f t="shared" si="57"/>
        <v>Senior Program Manager-School Based Clinics</v>
      </c>
      <c r="S200" s="189" t="str">
        <f t="shared" si="58"/>
        <v>119</v>
      </c>
      <c r="T200" s="186" cm="1">
        <f t="array" aca="1" ref="T200" ca="1">ROUND(IF($Q200="Y",VLOOKUP($P200, INDIRECT($Q$3),T$8,0)*INDIRECT($P$2),VLOOKUP($P200, INDIRECT($Q$3),T$8,0)),IF($E200="E",0,3))</f>
        <v>137798</v>
      </c>
      <c r="U200" s="186" cm="1">
        <f t="array" aca="1" ref="U200" ca="1">ROUND(IF($Q200="Y",VLOOKUP($P200, INDIRECT($Q$3),U$8,0)*INDIRECT($P$2),VLOOKUP($P200, INDIRECT($Q$3),U$8,0)),IF($E200="E",0,3))</f>
        <v>143310</v>
      </c>
      <c r="V200" s="186" cm="1">
        <f t="array" aca="1" ref="V200" ca="1">ROUND(IF($Q200="Y",VLOOKUP($P200, INDIRECT($Q$3),V$8,0)*INDIRECT($P$2),VLOOKUP($P200, INDIRECT($Q$3),V$8,0)),IF($E200="E",0,3))</f>
        <v>149042</v>
      </c>
      <c r="W200" s="186" cm="1">
        <f t="array" aca="1" ref="W200" ca="1">ROUND(IF($Q200="Y",VLOOKUP($P200, INDIRECT($Q$3),W$8,0)*INDIRECT($P$2),VLOOKUP($P200, INDIRECT($Q$3),W$8,0)),IF($E200="E",0,3))</f>
        <v>155004</v>
      </c>
      <c r="X200" s="186" cm="1">
        <f t="array" aca="1" ref="X200" ca="1">ROUND(IF($Q200="Y",VLOOKUP($P200, INDIRECT($Q$3),X$8,0)*INDIRECT($P$2),VLOOKUP($P200, INDIRECT($Q$3),X$8,0)),IF($E200="E",0,3))</f>
        <v>161202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59"/>
        <v>59445C</v>
      </c>
      <c r="AC200" s="130" t="str">
        <f t="shared" si="60"/>
        <v>Senior Program Manager-School Based Clinics</v>
      </c>
      <c r="AD200" s="284" t="str">
        <f t="shared" si="61"/>
        <v>119</v>
      </c>
      <c r="AE200" s="282">
        <f t="shared" ca="1" si="62"/>
        <v>66.25</v>
      </c>
      <c r="AF200" s="282">
        <f t="shared" ca="1" si="62"/>
        <v>68.900000000000006</v>
      </c>
      <c r="AG200" s="282">
        <f t="shared" ca="1" si="62"/>
        <v>71.655000000000001</v>
      </c>
      <c r="AH200" s="282">
        <f t="shared" ca="1" si="62"/>
        <v>74.522000000000006</v>
      </c>
      <c r="AI200" s="282">
        <f t="shared" ca="1" si="62"/>
        <v>77.501000000000005</v>
      </c>
      <c r="AJ200" s="282" t="str">
        <f t="shared" ca="1" si="62"/>
        <v/>
      </c>
      <c r="AK200" s="282" t="str">
        <f t="shared" ca="1" si="62"/>
        <v/>
      </c>
      <c r="AP200" s="427"/>
      <c r="AQ200" s="427"/>
      <c r="AR200" s="427"/>
      <c r="AS200" s="427"/>
      <c r="AT200" s="427"/>
      <c r="AU200" s="427"/>
      <c r="AV200" s="427"/>
      <c r="AW200" s="427" t="str">
        <f>IFERROR(AA200/'2025'!N199,"")</f>
        <v/>
      </c>
    </row>
    <row r="201" spans="1:49" x14ac:dyDescent="0.3">
      <c r="A201" s="424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t="shared" ca="1" si="63"/>
        <v>123077</v>
      </c>
      <c r="H201" s="74">
        <f t="shared" ca="1" si="63"/>
        <v>127999</v>
      </c>
      <c r="I201" s="74">
        <f t="shared" ca="1" si="63"/>
        <v>133118</v>
      </c>
      <c r="J201" s="74">
        <f t="shared" ca="1" si="63"/>
        <v>138443</v>
      </c>
      <c r="K201" s="74">
        <f t="shared" ca="1" si="63"/>
        <v>143980</v>
      </c>
      <c r="L201" s="74">
        <f t="shared" ca="1" si="63"/>
        <v>0</v>
      </c>
      <c r="M201" s="74">
        <f t="shared" ca="1" si="63"/>
        <v>0</v>
      </c>
      <c r="N201" s="72"/>
      <c r="P201" s="187" t="str">
        <f t="shared" si="56"/>
        <v>09175C</v>
      </c>
      <c r="Q201" s="191" t="s">
        <v>600</v>
      </c>
      <c r="R201" s="188" t="str">
        <f t="shared" si="57"/>
        <v>Senior Project Manager</v>
      </c>
      <c r="S201" s="189" t="str">
        <f t="shared" si="58"/>
        <v>105</v>
      </c>
      <c r="T201" s="186" cm="1">
        <f t="array" aca="1" ref="T201" ca="1">ROUND(IF($Q201="Y",VLOOKUP($P201, INDIRECT($Q$3),T$8,0)*INDIRECT($P$2),VLOOKUP($P201, INDIRECT($Q$3),T$8,0)),IF($E201="E",0,3))</f>
        <v>123077</v>
      </c>
      <c r="U201" s="186" cm="1">
        <f t="array" aca="1" ref="U201" ca="1">ROUND(IF($Q201="Y",VLOOKUP($P201, INDIRECT($Q$3),U$8,0)*INDIRECT($P$2),VLOOKUP($P201, INDIRECT($Q$3),U$8,0)),IF($E201="E",0,3))</f>
        <v>127999</v>
      </c>
      <c r="V201" s="186" cm="1">
        <f t="array" aca="1" ref="V201" ca="1">ROUND(IF($Q201="Y",VLOOKUP($P201, INDIRECT($Q$3),V$8,0)*INDIRECT($P$2),VLOOKUP($P201, INDIRECT($Q$3),V$8,0)),IF($E201="E",0,3))</f>
        <v>133118</v>
      </c>
      <c r="W201" s="186" cm="1">
        <f t="array" aca="1" ref="W201" ca="1">ROUND(IF($Q201="Y",VLOOKUP($P201, INDIRECT($Q$3),W$8,0)*INDIRECT($P$2),VLOOKUP($P201, INDIRECT($Q$3),W$8,0)),IF($E201="E",0,3))</f>
        <v>138443</v>
      </c>
      <c r="X201" s="186" cm="1">
        <f t="array" aca="1" ref="X201" ca="1">ROUND(IF($Q201="Y",VLOOKUP($P201, INDIRECT($Q$3),X$8,0)*INDIRECT($P$2),VLOOKUP($P201, INDIRECT($Q$3),X$8,0)),IF($E201="E",0,3))</f>
        <v>143980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59"/>
        <v>09175C</v>
      </c>
      <c r="AC201" s="130" t="str">
        <f t="shared" si="60"/>
        <v>Senior Project Manager</v>
      </c>
      <c r="AD201" s="284" t="str">
        <f t="shared" si="61"/>
        <v>105</v>
      </c>
      <c r="AE201" s="282">
        <f t="shared" ca="1" si="62"/>
        <v>59.171999999999997</v>
      </c>
      <c r="AF201" s="282">
        <f t="shared" ca="1" si="62"/>
        <v>61.537999999999997</v>
      </c>
      <c r="AG201" s="282">
        <f t="shared" ca="1" si="62"/>
        <v>64</v>
      </c>
      <c r="AH201" s="282">
        <f t="shared" ca="1" si="62"/>
        <v>66.56</v>
      </c>
      <c r="AI201" s="282">
        <f t="shared" ca="1" si="62"/>
        <v>69.222000000000008</v>
      </c>
      <c r="AJ201" s="282" t="str">
        <f t="shared" ca="1" si="62"/>
        <v/>
      </c>
      <c r="AK201" s="282" t="str">
        <f t="shared" ca="1" si="62"/>
        <v/>
      </c>
      <c r="AP201" s="427"/>
      <c r="AQ201" s="427"/>
      <c r="AR201" s="427"/>
      <c r="AS201" s="427"/>
      <c r="AT201" s="427"/>
      <c r="AU201" s="427"/>
      <c r="AV201" s="427"/>
      <c r="AW201" s="427" t="str">
        <f>IFERROR(AA201/'2025'!N200,"")</f>
        <v/>
      </c>
    </row>
    <row r="202" spans="1:49" x14ac:dyDescent="0.3">
      <c r="A202" s="424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ca="1" si="63"/>
        <v>123077</v>
      </c>
      <c r="H202" s="74">
        <f t="shared" ca="1" si="63"/>
        <v>127999</v>
      </c>
      <c r="I202" s="74">
        <f t="shared" ca="1" si="63"/>
        <v>133118</v>
      </c>
      <c r="J202" s="74">
        <f t="shared" ca="1" si="63"/>
        <v>138443</v>
      </c>
      <c r="K202" s="74">
        <f t="shared" ca="1" si="63"/>
        <v>143980</v>
      </c>
      <c r="L202" s="74">
        <f t="shared" ca="1" si="63"/>
        <v>0</v>
      </c>
      <c r="M202" s="74">
        <f t="shared" ca="1" si="63"/>
        <v>0</v>
      </c>
      <c r="N202" s="72"/>
      <c r="P202" s="187" t="str">
        <f t="shared" si="56"/>
        <v>53083C</v>
      </c>
      <c r="Q202" s="191" t="s">
        <v>600</v>
      </c>
      <c r="R202" s="188" t="str">
        <f t="shared" si="57"/>
        <v>Senior Project Manager - General</v>
      </c>
      <c r="S202" s="189" t="str">
        <f t="shared" si="58"/>
        <v>105</v>
      </c>
      <c r="T202" s="186" cm="1">
        <f t="array" aca="1" ref="T202" ca="1">ROUND(IF($Q202="Y",VLOOKUP($P202, INDIRECT($Q$3),T$8,0)*INDIRECT($P$2),VLOOKUP($P202, INDIRECT($Q$3),T$8,0)),IF($E202="E",0,3))</f>
        <v>123077</v>
      </c>
      <c r="U202" s="186" cm="1">
        <f t="array" aca="1" ref="U202" ca="1">ROUND(IF($Q202="Y",VLOOKUP($P202, INDIRECT($Q$3),U$8,0)*INDIRECT($P$2),VLOOKUP($P202, INDIRECT($Q$3),U$8,0)),IF($E202="E",0,3))</f>
        <v>127999</v>
      </c>
      <c r="V202" s="186" cm="1">
        <f t="array" aca="1" ref="V202" ca="1">ROUND(IF($Q202="Y",VLOOKUP($P202, INDIRECT($Q$3),V$8,0)*INDIRECT($P$2),VLOOKUP($P202, INDIRECT($Q$3),V$8,0)),IF($E202="E",0,3))</f>
        <v>133118</v>
      </c>
      <c r="W202" s="186" cm="1">
        <f t="array" aca="1" ref="W202" ca="1">ROUND(IF($Q202="Y",VLOOKUP($P202, INDIRECT($Q$3),W$8,0)*INDIRECT($P$2),VLOOKUP($P202, INDIRECT($Q$3),W$8,0)),IF($E202="E",0,3))</f>
        <v>138443</v>
      </c>
      <c r="X202" s="186" cm="1">
        <f t="array" aca="1" ref="X202" ca="1">ROUND(IF($Q202="Y",VLOOKUP($P202, INDIRECT($Q$3),X$8,0)*INDIRECT($P$2),VLOOKUP($P202, INDIRECT($Q$3),X$8,0)),IF($E202="E",0,3))</f>
        <v>143980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59"/>
        <v>53083C</v>
      </c>
      <c r="AC202" s="130" t="str">
        <f t="shared" si="60"/>
        <v>Senior Project Manager - General</v>
      </c>
      <c r="AD202" s="284" t="str">
        <f t="shared" si="61"/>
        <v>105</v>
      </c>
      <c r="AE202" s="282">
        <f t="shared" ref="AE202:AK233" ca="1" si="64">IF(T202=0,"",IF($E202="E",ROUNDUP(T202/2080,3),T202))</f>
        <v>59.171999999999997</v>
      </c>
      <c r="AF202" s="282">
        <f t="shared" ca="1" si="64"/>
        <v>61.537999999999997</v>
      </c>
      <c r="AG202" s="282">
        <f t="shared" ca="1" si="64"/>
        <v>64</v>
      </c>
      <c r="AH202" s="282">
        <f t="shared" ca="1" si="64"/>
        <v>66.56</v>
      </c>
      <c r="AI202" s="282">
        <f t="shared" ca="1" si="64"/>
        <v>69.222000000000008</v>
      </c>
      <c r="AJ202" s="282" t="str">
        <f t="shared" ca="1" si="64"/>
        <v/>
      </c>
      <c r="AK202" s="282" t="str">
        <f t="shared" ca="1" si="64"/>
        <v/>
      </c>
      <c r="AP202" s="427"/>
      <c r="AQ202" s="427"/>
      <c r="AR202" s="427"/>
      <c r="AS202" s="427"/>
      <c r="AT202" s="427"/>
      <c r="AU202" s="427"/>
      <c r="AV202" s="427"/>
      <c r="AW202" s="427" t="str">
        <f>IFERROR(AA202/'2025'!N201,"")</f>
        <v/>
      </c>
    </row>
    <row r="203" spans="1:49" x14ac:dyDescent="0.3">
      <c r="A203" s="424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ca="1" si="63"/>
        <v>109717</v>
      </c>
      <c r="H203" s="74">
        <f t="shared" ca="1" si="63"/>
        <v>114102</v>
      </c>
      <c r="I203" s="74">
        <f t="shared" ca="1" si="63"/>
        <v>118669</v>
      </c>
      <c r="J203" s="74">
        <f t="shared" ca="1" si="63"/>
        <v>123415</v>
      </c>
      <c r="K203" s="74">
        <f t="shared" ca="1" si="63"/>
        <v>128352</v>
      </c>
      <c r="L203" s="74">
        <f t="shared" ca="1" si="63"/>
        <v>0</v>
      </c>
      <c r="M203" s="74">
        <f t="shared" ca="1" si="63"/>
        <v>0</v>
      </c>
      <c r="N203" s="72"/>
      <c r="P203" s="187" t="str">
        <f t="shared" si="56"/>
        <v>53012C</v>
      </c>
      <c r="Q203" s="191" t="s">
        <v>600</v>
      </c>
      <c r="R203" s="188" t="str">
        <f t="shared" si="57"/>
        <v>Senior Public Health Program Manager - Maternal, Child &amp; Adolescent Health</v>
      </c>
      <c r="S203" s="189" t="str">
        <f t="shared" si="58"/>
        <v>103</v>
      </c>
      <c r="T203" s="186" cm="1">
        <f t="array" aca="1" ref="T203" ca="1">ROUND(IF($Q203="Y",VLOOKUP($P203, INDIRECT($Q$3),T$8,0)*INDIRECT($P$2),VLOOKUP($P203, INDIRECT($Q$3),T$8,0)),IF($E203="E",0,3))</f>
        <v>109717</v>
      </c>
      <c r="U203" s="186" cm="1">
        <f t="array" aca="1" ref="U203" ca="1">ROUND(IF($Q203="Y",VLOOKUP($P203, INDIRECT($Q$3),U$8,0)*INDIRECT($P$2),VLOOKUP($P203, INDIRECT($Q$3),U$8,0)),IF($E203="E",0,3))</f>
        <v>114102</v>
      </c>
      <c r="V203" s="186" cm="1">
        <f t="array" aca="1" ref="V203" ca="1">ROUND(IF($Q203="Y",VLOOKUP($P203, INDIRECT($Q$3),V$8,0)*INDIRECT($P$2),VLOOKUP($P203, INDIRECT($Q$3),V$8,0)),IF($E203="E",0,3))</f>
        <v>118669</v>
      </c>
      <c r="W203" s="186" cm="1">
        <f t="array" aca="1" ref="W203" ca="1">ROUND(IF($Q203="Y",VLOOKUP($P203, INDIRECT($Q$3),W$8,0)*INDIRECT($P$2),VLOOKUP($P203, INDIRECT($Q$3),W$8,0)),IF($E203="E",0,3))</f>
        <v>123415</v>
      </c>
      <c r="X203" s="186" cm="1">
        <f t="array" aca="1" ref="X203" ca="1">ROUND(IF($Q203="Y",VLOOKUP($P203, INDIRECT($Q$3),X$8,0)*INDIRECT($P$2),VLOOKUP($P203, INDIRECT($Q$3),X$8,0)),IF($E203="E",0,3))</f>
        <v>128352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59"/>
        <v>53012C</v>
      </c>
      <c r="AC203" s="130" t="str">
        <f t="shared" si="60"/>
        <v>Senior Public Health Program Manager - Maternal, Child &amp; Adolescent Health</v>
      </c>
      <c r="AD203" s="284" t="str">
        <f t="shared" si="61"/>
        <v>103</v>
      </c>
      <c r="AE203" s="282">
        <f t="shared" ca="1" si="64"/>
        <v>52.748999999999995</v>
      </c>
      <c r="AF203" s="282">
        <f t="shared" ca="1" si="64"/>
        <v>54.856999999999999</v>
      </c>
      <c r="AG203" s="282">
        <f t="shared" ca="1" si="64"/>
        <v>57.052999999999997</v>
      </c>
      <c r="AH203" s="282">
        <f t="shared" ca="1" si="64"/>
        <v>59.335000000000001</v>
      </c>
      <c r="AI203" s="282">
        <f t="shared" ca="1" si="64"/>
        <v>61.707999999999998</v>
      </c>
      <c r="AJ203" s="282" t="str">
        <f t="shared" ca="1" si="64"/>
        <v/>
      </c>
      <c r="AK203" s="282" t="str">
        <f t="shared" ca="1" si="64"/>
        <v/>
      </c>
      <c r="AP203" s="427"/>
      <c r="AQ203" s="427"/>
      <c r="AR203" s="427"/>
      <c r="AS203" s="427"/>
      <c r="AT203" s="427"/>
      <c r="AU203" s="427"/>
      <c r="AV203" s="427"/>
      <c r="AW203" s="427" t="str">
        <f>IFERROR(AA203/'2025'!N202,"")</f>
        <v/>
      </c>
    </row>
    <row r="204" spans="1:49" x14ac:dyDescent="0.3">
      <c r="A204" s="424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63"/>
        <v>109717</v>
      </c>
      <c r="H204" s="74">
        <f t="shared" ca="1" si="63"/>
        <v>114103</v>
      </c>
      <c r="I204" s="74">
        <f t="shared" ca="1" si="63"/>
        <v>118669</v>
      </c>
      <c r="J204" s="74">
        <f t="shared" ca="1" si="63"/>
        <v>123415</v>
      </c>
      <c r="K204" s="74">
        <f t="shared" ca="1" si="63"/>
        <v>128352</v>
      </c>
      <c r="L204" s="74">
        <f t="shared" ca="1" si="63"/>
        <v>0</v>
      </c>
      <c r="M204" s="74">
        <f t="shared" ca="1" si="63"/>
        <v>0</v>
      </c>
      <c r="N204" s="72"/>
      <c r="P204" s="187" t="str">
        <f t="shared" si="56"/>
        <v>09155C</v>
      </c>
      <c r="Q204" s="191" t="s">
        <v>600</v>
      </c>
      <c r="R204" s="188" t="str">
        <f t="shared" si="57"/>
        <v>Senior Transportation Planner</v>
      </c>
      <c r="S204" s="189" t="str">
        <f t="shared" si="58"/>
        <v>104</v>
      </c>
      <c r="T204" s="186" cm="1">
        <f t="array" aca="1" ref="T204" ca="1">ROUND(IF($Q204="Y",VLOOKUP($P204, INDIRECT($Q$3),T$8,0)*INDIRECT($P$2),VLOOKUP($P204, INDIRECT($Q$3),T$8,0)),IF($E204="E",0,3))</f>
        <v>109717</v>
      </c>
      <c r="U204" s="186" cm="1">
        <f t="array" aca="1" ref="U204" ca="1">ROUND(IF($Q204="Y",VLOOKUP($P204, INDIRECT($Q$3),U$8,0)*INDIRECT($P$2),VLOOKUP($P204, INDIRECT($Q$3),U$8,0)),IF($E204="E",0,3))</f>
        <v>114103</v>
      </c>
      <c r="V204" s="186" cm="1">
        <f t="array" aca="1" ref="V204" ca="1">ROUND(IF($Q204="Y",VLOOKUP($P204, INDIRECT($Q$3),V$8,0)*INDIRECT($P$2),VLOOKUP($P204, INDIRECT($Q$3),V$8,0)),IF($E204="E",0,3))</f>
        <v>118669</v>
      </c>
      <c r="W204" s="186" cm="1">
        <f t="array" aca="1" ref="W204" ca="1">ROUND(IF($Q204="Y",VLOOKUP($P204, INDIRECT($Q$3),W$8,0)*INDIRECT($P$2),VLOOKUP($P204, INDIRECT($Q$3),W$8,0)),IF($E204="E",0,3))</f>
        <v>123415</v>
      </c>
      <c r="X204" s="186" cm="1">
        <f t="array" aca="1" ref="X204" ca="1">ROUND(IF($Q204="Y",VLOOKUP($P204, INDIRECT($Q$3),X$8,0)*INDIRECT($P$2),VLOOKUP($P204, INDIRECT($Q$3),X$8,0)),IF($E204="E",0,3))</f>
        <v>128352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59"/>
        <v>09155C</v>
      </c>
      <c r="AC204" s="130" t="str">
        <f t="shared" si="60"/>
        <v>Senior Transportation Planner</v>
      </c>
      <c r="AD204" s="284" t="str">
        <f t="shared" si="61"/>
        <v>104</v>
      </c>
      <c r="AE204" s="282">
        <f t="shared" ca="1" si="64"/>
        <v>52.748999999999995</v>
      </c>
      <c r="AF204" s="282">
        <f t="shared" ca="1" si="64"/>
        <v>54.857999999999997</v>
      </c>
      <c r="AG204" s="282">
        <f t="shared" ca="1" si="64"/>
        <v>57.052999999999997</v>
      </c>
      <c r="AH204" s="282">
        <f t="shared" ca="1" si="64"/>
        <v>59.335000000000001</v>
      </c>
      <c r="AI204" s="282">
        <f t="shared" ca="1" si="64"/>
        <v>61.707999999999998</v>
      </c>
      <c r="AJ204" s="282" t="str">
        <f t="shared" ca="1" si="64"/>
        <v/>
      </c>
      <c r="AK204" s="282" t="str">
        <f t="shared" ca="1" si="64"/>
        <v/>
      </c>
      <c r="AP204" s="427"/>
      <c r="AQ204" s="427"/>
      <c r="AR204" s="427"/>
      <c r="AS204" s="427"/>
      <c r="AT204" s="427"/>
      <c r="AU204" s="427"/>
      <c r="AV204" s="427"/>
      <c r="AW204" s="427" t="str">
        <f>IFERROR(AA204/'2025'!N203,"")</f>
        <v/>
      </c>
    </row>
    <row r="205" spans="1:49" x14ac:dyDescent="0.3">
      <c r="A205" s="424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63"/>
        <v>90427</v>
      </c>
      <c r="H205" s="74">
        <f t="shared" ca="1" si="63"/>
        <v>95097</v>
      </c>
      <c r="I205" s="74">
        <f t="shared" ca="1" si="63"/>
        <v>99943</v>
      </c>
      <c r="J205" s="74">
        <f t="shared" ca="1" si="63"/>
        <v>106708</v>
      </c>
      <c r="K205" s="74">
        <f t="shared" ca="1" si="63"/>
        <v>109697</v>
      </c>
      <c r="L205" s="74">
        <f t="shared" ca="1" si="63"/>
        <v>112768</v>
      </c>
      <c r="M205" s="74">
        <f t="shared" ca="1" si="63"/>
        <v>115985</v>
      </c>
      <c r="N205" s="72"/>
      <c r="P205" s="187" t="str">
        <f t="shared" si="56"/>
        <v>52993C</v>
      </c>
      <c r="Q205" s="191" t="s">
        <v>600</v>
      </c>
      <c r="R205" s="188" t="str">
        <f t="shared" si="57"/>
        <v>Service Center Operations Manager</v>
      </c>
      <c r="S205" s="189" t="str">
        <f t="shared" si="58"/>
        <v>34D</v>
      </c>
      <c r="T205" s="186" cm="1">
        <f t="array" aca="1" ref="T205" ca="1">ROUND(IF($Q205="Y",VLOOKUP($P205, INDIRECT($Q$3),T$8,0)*INDIRECT($P$2),VLOOKUP($P205, INDIRECT($Q$3),T$8,0)),IF($E205="E",0,3))</f>
        <v>90427</v>
      </c>
      <c r="U205" s="186" cm="1">
        <f t="array" aca="1" ref="U205" ca="1">ROUND(IF($Q205="Y",VLOOKUP($P205, INDIRECT($Q$3),U$8,0)*INDIRECT($P$2),VLOOKUP($P205, INDIRECT($Q$3),U$8,0)),IF($E205="E",0,3))</f>
        <v>95097</v>
      </c>
      <c r="V205" s="186" cm="1">
        <f t="array" aca="1" ref="V205" ca="1">ROUND(IF($Q205="Y",VLOOKUP($P205, INDIRECT($Q$3),V$8,0)*INDIRECT($P$2),VLOOKUP($P205, INDIRECT($Q$3),V$8,0)),IF($E205="E",0,3))</f>
        <v>99943</v>
      </c>
      <c r="W205" s="186" cm="1">
        <f t="array" aca="1" ref="W205" ca="1">ROUND(IF($Q205="Y",VLOOKUP($P205, INDIRECT($Q$3),W$8,0)*INDIRECT($P$2),VLOOKUP($P205, INDIRECT($Q$3),W$8,0)),IF($E205="E",0,3))</f>
        <v>106708</v>
      </c>
      <c r="X205" s="186" cm="1">
        <f t="array" aca="1" ref="X205" ca="1">ROUND(IF($Q205="Y",VLOOKUP($P205, INDIRECT($Q$3),X$8,0)*INDIRECT($P$2),VLOOKUP($P205, INDIRECT($Q$3),X$8,0)),IF($E205="E",0,3))</f>
        <v>109697</v>
      </c>
      <c r="Y205" s="186" cm="1">
        <f t="array" aca="1" ref="Y205" ca="1">ROUND(IF($Q205="Y",VLOOKUP($P205, INDIRECT($Q$3),Y$8,0)*INDIRECT($P$2),VLOOKUP($P205, INDIRECT($Q$3),Y$8,0)),IF($E205="E",0,3))</f>
        <v>112768</v>
      </c>
      <c r="Z205" s="186" cm="1">
        <f t="array" aca="1" ref="Z205" ca="1">ROUND(IF($Q205="Y",VLOOKUP($P205, INDIRECT($Q$3),Z$8,0)*INDIRECT($P$2),VLOOKUP($P205, INDIRECT($Q$3),Z$8,0)),IF($E205="E",0,3))</f>
        <v>115985</v>
      </c>
      <c r="AA205" s="186"/>
      <c r="AB205" s="282" t="str">
        <f t="shared" si="59"/>
        <v>52993C</v>
      </c>
      <c r="AC205" s="130" t="str">
        <f t="shared" si="60"/>
        <v>Service Center Operations Manager</v>
      </c>
      <c r="AD205" s="284" t="str">
        <f t="shared" si="61"/>
        <v>34D</v>
      </c>
      <c r="AE205" s="282">
        <f t="shared" ca="1" si="64"/>
        <v>43.474999999999994</v>
      </c>
      <c r="AF205" s="282">
        <f t="shared" ca="1" si="64"/>
        <v>45.72</v>
      </c>
      <c r="AG205" s="282">
        <f t="shared" ca="1" si="64"/>
        <v>48.05</v>
      </c>
      <c r="AH205" s="282">
        <f t="shared" ca="1" si="64"/>
        <v>51.302</v>
      </c>
      <c r="AI205" s="282">
        <f t="shared" ca="1" si="64"/>
        <v>52.738999999999997</v>
      </c>
      <c r="AJ205" s="282">
        <f t="shared" ca="1" si="64"/>
        <v>54.216000000000001</v>
      </c>
      <c r="AK205" s="282">
        <f t="shared" ca="1" si="64"/>
        <v>55.762999999999998</v>
      </c>
      <c r="AP205" s="427"/>
      <c r="AQ205" s="427"/>
      <c r="AR205" s="427"/>
      <c r="AS205" s="427"/>
      <c r="AT205" s="427"/>
      <c r="AU205" s="427"/>
      <c r="AV205" s="427"/>
      <c r="AW205" s="427" t="str">
        <f>IFERROR(AA205/'2025'!N204,"")</f>
        <v/>
      </c>
    </row>
    <row r="206" spans="1:49" x14ac:dyDescent="0.3">
      <c r="A206" s="424" t="s">
        <v>212</v>
      </c>
      <c r="B206" s="75">
        <v>9</v>
      </c>
      <c r="C206" s="70" t="s">
        <v>211</v>
      </c>
      <c r="D206" s="358">
        <v>418</v>
      </c>
      <c r="E206" s="75" t="s">
        <v>17</v>
      </c>
      <c r="F206" s="73" t="s">
        <v>436</v>
      </c>
      <c r="G206" s="74">
        <f t="shared" ca="1" si="63"/>
        <v>87980</v>
      </c>
      <c r="H206" s="74">
        <f t="shared" ca="1" si="63"/>
        <v>92378</v>
      </c>
      <c r="I206" s="74">
        <f t="shared" ca="1" si="63"/>
        <v>96997</v>
      </c>
      <c r="J206" s="74">
        <f t="shared" ca="1" si="63"/>
        <v>101849</v>
      </c>
      <c r="K206" s="74">
        <f t="shared" ca="1" si="63"/>
        <v>104700</v>
      </c>
      <c r="L206" s="74">
        <f t="shared" ca="1" si="63"/>
        <v>107631</v>
      </c>
      <c r="M206" s="74">
        <f t="shared" ca="1" si="63"/>
        <v>110700</v>
      </c>
      <c r="N206" s="72"/>
      <c r="P206" s="187" t="str">
        <f t="shared" si="56"/>
        <v>09810C</v>
      </c>
      <c r="Q206" s="191" t="s">
        <v>600</v>
      </c>
      <c r="R206" s="188" t="str">
        <f t="shared" si="57"/>
        <v>Supervisor Administrative Services</v>
      </c>
      <c r="S206" s="189" t="str">
        <f t="shared" si="58"/>
        <v>40</v>
      </c>
      <c r="T206" s="186" cm="1">
        <f t="array" aca="1" ref="T206" ca="1">ROUND(IF($Q206="Y",VLOOKUP($P206, INDIRECT($Q$3),T$8,0)*INDIRECT($P$2),VLOOKUP($P206, INDIRECT($Q$3),T$8,0)),IF($E206="E",0,3))</f>
        <v>87980</v>
      </c>
      <c r="U206" s="186" cm="1">
        <f t="array" aca="1" ref="U206" ca="1">ROUND(IF($Q206="Y",VLOOKUP($P206, INDIRECT($Q$3),U$8,0)*INDIRECT($P$2),VLOOKUP($P206, INDIRECT($Q$3),U$8,0)),IF($E206="E",0,3))</f>
        <v>92378</v>
      </c>
      <c r="V206" s="186" cm="1">
        <f t="array" aca="1" ref="V206" ca="1">ROUND(IF($Q206="Y",VLOOKUP($P206, INDIRECT($Q$3),V$8,0)*INDIRECT($P$2),VLOOKUP($P206, INDIRECT($Q$3),V$8,0)),IF($E206="E",0,3))</f>
        <v>96997</v>
      </c>
      <c r="W206" s="186" cm="1">
        <f t="array" aca="1" ref="W206" ca="1">ROUND(IF($Q206="Y",VLOOKUP($P206, INDIRECT($Q$3),W$8,0)*INDIRECT($P$2),VLOOKUP($P206, INDIRECT($Q$3),W$8,0)),IF($E206="E",0,3))</f>
        <v>101849</v>
      </c>
      <c r="X206" s="186" cm="1">
        <f t="array" aca="1" ref="X206" ca="1">ROUND(IF($Q206="Y",VLOOKUP($P206, INDIRECT($Q$3),X$8,0)*INDIRECT($P$2),VLOOKUP($P206, INDIRECT($Q$3),X$8,0)),IF($E206="E",0,3))</f>
        <v>104700</v>
      </c>
      <c r="Y206" s="186" cm="1">
        <f t="array" aca="1" ref="Y206" ca="1">ROUND(IF($Q206="Y",VLOOKUP($P206, INDIRECT($Q$3),Y$8,0)*INDIRECT($P$2),VLOOKUP($P206, INDIRECT($Q$3),Y$8,0)),IF($E206="E",0,3))</f>
        <v>107631</v>
      </c>
      <c r="Z206" s="186" cm="1">
        <f t="array" aca="1" ref="Z206" ca="1">ROUND(IF($Q206="Y",VLOOKUP($P206, INDIRECT($Q$3),Z$8,0)*INDIRECT($P$2),VLOOKUP($P206, INDIRECT($Q$3),Z$8,0)),IF($E206="E",0,3))</f>
        <v>110700</v>
      </c>
      <c r="AA206" s="186"/>
      <c r="AB206" s="282" t="str">
        <f t="shared" si="59"/>
        <v>09810C</v>
      </c>
      <c r="AC206" s="130" t="str">
        <f t="shared" si="60"/>
        <v>Supervisor Administrative Services</v>
      </c>
      <c r="AD206" s="284" t="str">
        <f t="shared" si="61"/>
        <v>40</v>
      </c>
      <c r="AE206" s="282">
        <f t="shared" ca="1" si="64"/>
        <v>42.298999999999999</v>
      </c>
      <c r="AF206" s="282">
        <f t="shared" ca="1" si="64"/>
        <v>44.412999999999997</v>
      </c>
      <c r="AG206" s="282">
        <f t="shared" ca="1" si="64"/>
        <v>46.634</v>
      </c>
      <c r="AH206" s="282">
        <f t="shared" ca="1" si="64"/>
        <v>48.966000000000001</v>
      </c>
      <c r="AI206" s="282">
        <f t="shared" ca="1" si="64"/>
        <v>50.336999999999996</v>
      </c>
      <c r="AJ206" s="282">
        <f t="shared" ca="1" si="64"/>
        <v>51.745999999999995</v>
      </c>
      <c r="AK206" s="282">
        <f t="shared" ca="1" si="64"/>
        <v>53.221999999999994</v>
      </c>
      <c r="AP206" s="427"/>
      <c r="AQ206" s="427"/>
      <c r="AR206" s="427"/>
      <c r="AS206" s="427"/>
      <c r="AT206" s="427"/>
      <c r="AU206" s="427"/>
      <c r="AV206" s="427"/>
      <c r="AW206" s="427" t="str">
        <f>IFERROR(AA206/'2025'!N205,"")</f>
        <v/>
      </c>
    </row>
    <row r="207" spans="1:49" x14ac:dyDescent="0.3">
      <c r="A207" s="424" t="s">
        <v>1117</v>
      </c>
      <c r="B207" s="75">
        <v>9</v>
      </c>
      <c r="C207" s="70" t="s">
        <v>958</v>
      </c>
      <c r="D207" s="75">
        <v>448</v>
      </c>
      <c r="E207" s="75" t="s">
        <v>17</v>
      </c>
      <c r="F207" s="73" t="s">
        <v>1118</v>
      </c>
      <c r="G207" s="74">
        <f t="shared" ca="1" si="63"/>
        <v>95420</v>
      </c>
      <c r="H207" s="74">
        <f t="shared" ca="1" si="63"/>
        <v>99242</v>
      </c>
      <c r="I207" s="74">
        <f t="shared" ca="1" si="63"/>
        <v>103213</v>
      </c>
      <c r="J207" s="74">
        <f t="shared" ca="1" si="63"/>
        <v>107346</v>
      </c>
      <c r="K207" s="74">
        <f t="shared" ca="1" si="63"/>
        <v>111645</v>
      </c>
      <c r="L207" s="74">
        <f t="shared" ca="1" si="63"/>
        <v>0</v>
      </c>
      <c r="M207" s="74">
        <f t="shared" ca="1" si="63"/>
        <v>0</v>
      </c>
      <c r="N207" s="72"/>
      <c r="P207" s="187" t="str">
        <f t="shared" si="56"/>
        <v>53104C</v>
      </c>
      <c r="Q207" s="191" t="s">
        <v>600</v>
      </c>
      <c r="R207" s="188" t="str">
        <f t="shared" si="57"/>
        <v>Supervisor Case Intake - Civil Rights</v>
      </c>
      <c r="S207" s="189" t="str">
        <f t="shared" si="58"/>
        <v>127</v>
      </c>
      <c r="T207" s="186" cm="1">
        <f t="array" aca="1" ref="T207" ca="1">ROUND(IF($Q207="Y",VLOOKUP($P207, INDIRECT($Q$3),T$8,0)*INDIRECT($P$2),VLOOKUP($P207, INDIRECT($Q$3),T$8,0)),IF($E207="E",0,3))</f>
        <v>95420</v>
      </c>
      <c r="U207" s="186" cm="1">
        <f t="array" aca="1" ref="U207" ca="1">ROUND(IF($Q207="Y",VLOOKUP($P207, INDIRECT($Q$3),U$8,0)*INDIRECT($P$2),VLOOKUP($P207, INDIRECT($Q$3),U$8,0)),IF($E207="E",0,3))</f>
        <v>99242</v>
      </c>
      <c r="V207" s="186" cm="1">
        <f t="array" aca="1" ref="V207" ca="1">ROUND(IF($Q207="Y",VLOOKUP($P207, INDIRECT($Q$3),V$8,0)*INDIRECT($P$2),VLOOKUP($P207, INDIRECT($Q$3),V$8,0)),IF($E207="E",0,3))</f>
        <v>103213</v>
      </c>
      <c r="W207" s="186" cm="1">
        <f t="array" aca="1" ref="W207" ca="1">ROUND(IF($Q207="Y",VLOOKUP($P207, INDIRECT($Q$3),W$8,0)*INDIRECT($P$2),VLOOKUP($P207, INDIRECT($Q$3),W$8,0)),IF($E207="E",0,3))</f>
        <v>107346</v>
      </c>
      <c r="X207" s="186" cm="1">
        <f t="array" aca="1" ref="X207" ca="1">ROUND(IF($Q207="Y",VLOOKUP($P207, INDIRECT($Q$3),X$8,0)*INDIRECT($P$2),VLOOKUP($P207, INDIRECT($Q$3),X$8,0)),IF($E207="E",0,3))</f>
        <v>111645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59"/>
        <v>53104C</v>
      </c>
      <c r="AC207" s="130" t="str">
        <f t="shared" si="60"/>
        <v>Supervisor Case Intake - Civil Rights</v>
      </c>
      <c r="AD207" s="284" t="str">
        <f t="shared" si="61"/>
        <v>127</v>
      </c>
      <c r="AE207" s="282">
        <f t="shared" ca="1" si="64"/>
        <v>45.875</v>
      </c>
      <c r="AF207" s="282">
        <f t="shared" ca="1" si="64"/>
        <v>47.713000000000001</v>
      </c>
      <c r="AG207" s="282">
        <f t="shared" ca="1" si="64"/>
        <v>49.622</v>
      </c>
      <c r="AH207" s="282">
        <f t="shared" ca="1" si="64"/>
        <v>51.608999999999995</v>
      </c>
      <c r="AI207" s="282">
        <f t="shared" ca="1" si="64"/>
        <v>53.675999999999995</v>
      </c>
      <c r="AJ207" s="282" t="str">
        <f t="shared" ca="1" si="64"/>
        <v/>
      </c>
      <c r="AK207" s="282" t="str">
        <f t="shared" ca="1" si="64"/>
        <v/>
      </c>
      <c r="AP207" s="427"/>
      <c r="AQ207" s="427"/>
      <c r="AR207" s="427"/>
      <c r="AS207" s="427"/>
      <c r="AT207" s="427"/>
      <c r="AU207" s="427"/>
      <c r="AV207" s="427"/>
      <c r="AW207" s="427" t="str">
        <f>IFERROR(AA207/'2025'!N206,"")</f>
        <v/>
      </c>
    </row>
    <row r="208" spans="1:49" x14ac:dyDescent="0.3">
      <c r="A208" s="424" t="s">
        <v>1102</v>
      </c>
      <c r="B208" s="75">
        <v>10</v>
      </c>
      <c r="C208" s="70" t="s">
        <v>18</v>
      </c>
      <c r="D208" s="75">
        <v>488</v>
      </c>
      <c r="E208" s="75" t="s">
        <v>17</v>
      </c>
      <c r="F208" s="73" t="s">
        <v>1101</v>
      </c>
      <c r="G208" s="74">
        <f t="shared" ca="1" si="63"/>
        <v>95846</v>
      </c>
      <c r="H208" s="74">
        <f t="shared" ca="1" si="63"/>
        <v>100889</v>
      </c>
      <c r="I208" s="74">
        <f t="shared" ca="1" si="63"/>
        <v>106199</v>
      </c>
      <c r="J208" s="74">
        <f t="shared" ca="1" si="63"/>
        <v>111790</v>
      </c>
      <c r="K208" s="74">
        <f t="shared" ca="1" si="63"/>
        <v>114916</v>
      </c>
      <c r="L208" s="74">
        <f t="shared" ca="1" si="63"/>
        <v>118138</v>
      </c>
      <c r="M208" s="74">
        <f t="shared" ca="1" si="63"/>
        <v>121505</v>
      </c>
      <c r="N208" s="72"/>
      <c r="P208" s="187" t="str">
        <f t="shared" si="56"/>
        <v>59507C</v>
      </c>
      <c r="Q208" s="191" t="s">
        <v>600</v>
      </c>
      <c r="R208" s="188" t="str">
        <f t="shared" si="57"/>
        <v>Supervisor Case Investigations - Civil Rights</v>
      </c>
      <c r="S208" s="189" t="str">
        <f t="shared" si="58"/>
        <v>83</v>
      </c>
      <c r="T208" s="186" cm="1">
        <f t="array" aca="1" ref="T208" ca="1">ROUND(IF($Q208="Y",VLOOKUP($P208, INDIRECT($Q$3),T$8,0)*INDIRECT($P$2),VLOOKUP($P208, INDIRECT($Q$3),T$8,0)),IF($E208="E",0,3))</f>
        <v>95846</v>
      </c>
      <c r="U208" s="186" cm="1">
        <f t="array" aca="1" ref="U208" ca="1">ROUND(IF($Q208="Y",VLOOKUP($P208, INDIRECT($Q$3),U$8,0)*INDIRECT($P$2),VLOOKUP($P208, INDIRECT($Q$3),U$8,0)),IF($E208="E",0,3))</f>
        <v>100889</v>
      </c>
      <c r="V208" s="186" cm="1">
        <f t="array" aca="1" ref="V208" ca="1">ROUND(IF($Q208="Y",VLOOKUP($P208, INDIRECT($Q$3),V$8,0)*INDIRECT($P$2),VLOOKUP($P208, INDIRECT($Q$3),V$8,0)),IF($E208="E",0,3))</f>
        <v>106199</v>
      </c>
      <c r="W208" s="186" cm="1">
        <f t="array" aca="1" ref="W208" ca="1">ROUND(IF($Q208="Y",VLOOKUP($P208, INDIRECT($Q$3),W$8,0)*INDIRECT($P$2),VLOOKUP($P208, INDIRECT($Q$3),W$8,0)),IF($E208="E",0,3))</f>
        <v>111790</v>
      </c>
      <c r="X208" s="186" cm="1">
        <f t="array" aca="1" ref="X208" ca="1">ROUND(IF($Q208="Y",VLOOKUP($P208, INDIRECT($Q$3),X$8,0)*INDIRECT($P$2),VLOOKUP($P208, INDIRECT($Q$3),X$8,0)),IF($E208="E",0,3))</f>
        <v>114916</v>
      </c>
      <c r="Y208" s="186" cm="1">
        <f t="array" aca="1" ref="Y208" ca="1">ROUND(IF($Q208="Y",VLOOKUP($P208, INDIRECT($Q$3),Y$8,0)*INDIRECT($P$2),VLOOKUP($P208, INDIRECT($Q$3),Y$8,0)),IF($E208="E",0,3))</f>
        <v>118138</v>
      </c>
      <c r="Z208" s="186" cm="1">
        <f t="array" aca="1" ref="Z208" ca="1">ROUND(IF($Q208="Y",VLOOKUP($P208, INDIRECT($Q$3),Z$8,0)*INDIRECT($P$2),VLOOKUP($P208, INDIRECT($Q$3),Z$8,0)),IF($E208="E",0,3))</f>
        <v>121505</v>
      </c>
      <c r="AA208" s="186"/>
      <c r="AB208" s="282" t="str">
        <f t="shared" si="59"/>
        <v>59507C</v>
      </c>
      <c r="AC208" s="130" t="str">
        <f t="shared" si="60"/>
        <v>Supervisor Case Investigations - Civil Rights</v>
      </c>
      <c r="AD208" s="284" t="str">
        <f t="shared" si="61"/>
        <v>83</v>
      </c>
      <c r="AE208" s="282">
        <f t="shared" ca="1" si="64"/>
        <v>46.08</v>
      </c>
      <c r="AF208" s="282">
        <f t="shared" ca="1" si="64"/>
        <v>48.504999999999995</v>
      </c>
      <c r="AG208" s="282">
        <f t="shared" ca="1" si="64"/>
        <v>51.058</v>
      </c>
      <c r="AH208" s="282">
        <f t="shared" ca="1" si="64"/>
        <v>53.745999999999995</v>
      </c>
      <c r="AI208" s="282">
        <f t="shared" ca="1" si="64"/>
        <v>55.248999999999995</v>
      </c>
      <c r="AJ208" s="282">
        <f t="shared" ca="1" si="64"/>
        <v>56.797999999999995</v>
      </c>
      <c r="AK208" s="282">
        <f t="shared" ca="1" si="64"/>
        <v>58.415999999999997</v>
      </c>
      <c r="AP208" s="427"/>
      <c r="AQ208" s="427"/>
      <c r="AR208" s="427"/>
      <c r="AS208" s="427"/>
      <c r="AT208" s="427"/>
      <c r="AU208" s="427"/>
      <c r="AV208" s="427"/>
      <c r="AW208" s="427" t="str">
        <f>IFERROR(AA208/'2025'!N207,"")</f>
        <v/>
      </c>
    </row>
    <row r="209" spans="1:49" x14ac:dyDescent="0.3">
      <c r="A209" s="424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ca="1" si="63"/>
        <v>92141</v>
      </c>
      <c r="H209" s="74">
        <f t="shared" ca="1" si="63"/>
        <v>96727</v>
      </c>
      <c r="I209" s="74">
        <f t="shared" ca="1" si="63"/>
        <v>101577</v>
      </c>
      <c r="J209" s="74">
        <f t="shared" ca="1" si="63"/>
        <v>108144</v>
      </c>
      <c r="K209" s="74">
        <f t="shared" ca="1" si="63"/>
        <v>111170</v>
      </c>
      <c r="L209" s="74">
        <f t="shared" ca="1" si="63"/>
        <v>114287</v>
      </c>
      <c r="M209" s="74">
        <f t="shared" ca="1" si="63"/>
        <v>117544</v>
      </c>
      <c r="N209" s="72"/>
      <c r="P209" s="187" t="str">
        <f t="shared" si="56"/>
        <v>59508C</v>
      </c>
      <c r="Q209" s="191" t="s">
        <v>600</v>
      </c>
      <c r="R209" s="188" t="str">
        <f t="shared" si="57"/>
        <v>Supervisor Contract Compliance - Civil Rights</v>
      </c>
      <c r="S209" s="189" t="str">
        <f t="shared" si="58"/>
        <v>34M</v>
      </c>
      <c r="T209" s="186" cm="1">
        <f t="array" aca="1" ref="T209" ca="1">ROUND(IF($Q209="Y",VLOOKUP($P209, INDIRECT($Q$3),T$8,0)*INDIRECT($P$2),VLOOKUP($P209, INDIRECT($Q$3),T$8,0)),IF($E209="E",0,3))</f>
        <v>92141</v>
      </c>
      <c r="U209" s="186" cm="1">
        <f t="array" aca="1" ref="U209" ca="1">ROUND(IF($Q209="Y",VLOOKUP($P209, INDIRECT($Q$3),U$8,0)*INDIRECT($P$2),VLOOKUP($P209, INDIRECT($Q$3),U$8,0)),IF($E209="E",0,3))</f>
        <v>96727</v>
      </c>
      <c r="V209" s="186" cm="1">
        <f t="array" aca="1" ref="V209" ca="1">ROUND(IF($Q209="Y",VLOOKUP($P209, INDIRECT($Q$3),V$8,0)*INDIRECT($P$2),VLOOKUP($P209, INDIRECT($Q$3),V$8,0)),IF($E209="E",0,3))</f>
        <v>101577</v>
      </c>
      <c r="W209" s="186" cm="1">
        <f t="array" aca="1" ref="W209" ca="1">ROUND(IF($Q209="Y",VLOOKUP($P209, INDIRECT($Q$3),W$8,0)*INDIRECT($P$2),VLOOKUP($P209, INDIRECT($Q$3),W$8,0)),IF($E209="E",0,3))</f>
        <v>108144</v>
      </c>
      <c r="X209" s="186" cm="1">
        <f t="array" aca="1" ref="X209" ca="1">ROUND(IF($Q209="Y",VLOOKUP($P209, INDIRECT($Q$3),X$8,0)*INDIRECT($P$2),VLOOKUP($P209, INDIRECT($Q$3),X$8,0)),IF($E209="E",0,3))</f>
        <v>111170</v>
      </c>
      <c r="Y209" s="186" cm="1">
        <f t="array" aca="1" ref="Y209" ca="1">ROUND(IF($Q209="Y",VLOOKUP($P209, INDIRECT($Q$3),Y$8,0)*INDIRECT($P$2),VLOOKUP($P209, INDIRECT($Q$3),Y$8,0)),IF($E209="E",0,3))</f>
        <v>114287</v>
      </c>
      <c r="Z209" s="186" cm="1">
        <f t="array" aca="1" ref="Z209" ca="1">ROUND(IF($Q209="Y",VLOOKUP($P209, INDIRECT($Q$3),Z$8,0)*INDIRECT($P$2),VLOOKUP($P209, INDIRECT($Q$3),Z$8,0)),IF($E209="E",0,3))</f>
        <v>117544</v>
      </c>
      <c r="AA209" s="186"/>
      <c r="AB209" s="282" t="str">
        <f t="shared" si="59"/>
        <v>59508C</v>
      </c>
      <c r="AC209" s="130" t="str">
        <f t="shared" si="60"/>
        <v>Supervisor Contract Compliance - Civil Rights</v>
      </c>
      <c r="AD209" s="284" t="str">
        <f t="shared" si="61"/>
        <v>34M</v>
      </c>
      <c r="AE209" s="282">
        <f t="shared" ca="1" si="64"/>
        <v>44.298999999999999</v>
      </c>
      <c r="AF209" s="282">
        <f t="shared" ca="1" si="64"/>
        <v>46.503999999999998</v>
      </c>
      <c r="AG209" s="282">
        <f t="shared" ca="1" si="64"/>
        <v>48.835999999999999</v>
      </c>
      <c r="AH209" s="282">
        <f t="shared" ca="1" si="64"/>
        <v>51.992999999999995</v>
      </c>
      <c r="AI209" s="282">
        <f t="shared" ca="1" si="64"/>
        <v>53.448</v>
      </c>
      <c r="AJ209" s="282">
        <f t="shared" ca="1" si="64"/>
        <v>54.945999999999998</v>
      </c>
      <c r="AK209" s="282">
        <f t="shared" ca="1" si="64"/>
        <v>56.512</v>
      </c>
      <c r="AP209" s="427"/>
      <c r="AQ209" s="427"/>
      <c r="AR209" s="427"/>
      <c r="AS209" s="427"/>
      <c r="AT209" s="427"/>
      <c r="AU209" s="427"/>
      <c r="AV209" s="427"/>
      <c r="AW209" s="427" t="str">
        <f>IFERROR(AA209/'2025'!N208,"")</f>
        <v/>
      </c>
    </row>
    <row r="210" spans="1:49" x14ac:dyDescent="0.3">
      <c r="A210" s="424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63"/>
        <v>106520</v>
      </c>
      <c r="H210" s="74">
        <f t="shared" ca="1" si="63"/>
        <v>110781</v>
      </c>
      <c r="I210" s="74">
        <f t="shared" ca="1" si="63"/>
        <v>115215</v>
      </c>
      <c r="J210" s="74">
        <f t="shared" ca="1" si="63"/>
        <v>119823</v>
      </c>
      <c r="K210" s="74">
        <f t="shared" ca="1" si="63"/>
        <v>124615</v>
      </c>
      <c r="L210" s="74">
        <f t="shared" ca="1" si="63"/>
        <v>129599</v>
      </c>
      <c r="M210" s="74">
        <f t="shared" ca="1" si="63"/>
        <v>0</v>
      </c>
      <c r="N210" s="72"/>
      <c r="P210" s="187" t="str">
        <f t="shared" si="56"/>
        <v>09926C</v>
      </c>
      <c r="Q210" s="191" t="s">
        <v>600</v>
      </c>
      <c r="R210" s="188" t="str">
        <f t="shared" si="57"/>
        <v>Supervisor CPED Project Coordination</v>
      </c>
      <c r="S210" s="189" t="str">
        <f t="shared" si="58"/>
        <v>42</v>
      </c>
      <c r="T210" s="186" cm="1">
        <f t="array" aca="1" ref="T210" ca="1">ROUND(IF($Q210="Y",VLOOKUP($P210, INDIRECT($Q$3),T$8,0)*INDIRECT($P$2),VLOOKUP($P210, INDIRECT($Q$3),T$8,0)),IF($E210="E",0,3))</f>
        <v>106520</v>
      </c>
      <c r="U210" s="186" cm="1">
        <f t="array" aca="1" ref="U210" ca="1">ROUND(IF($Q210="Y",VLOOKUP($P210, INDIRECT($Q$3),U$8,0)*INDIRECT($P$2),VLOOKUP($P210, INDIRECT($Q$3),U$8,0)),IF($E210="E",0,3))</f>
        <v>110781</v>
      </c>
      <c r="V210" s="186" cm="1">
        <f t="array" aca="1" ref="V210" ca="1">ROUND(IF($Q210="Y",VLOOKUP($P210, INDIRECT($Q$3),V$8,0)*INDIRECT($P$2),VLOOKUP($P210, INDIRECT($Q$3),V$8,0)),IF($E210="E",0,3))</f>
        <v>115215</v>
      </c>
      <c r="W210" s="186" cm="1">
        <f t="array" aca="1" ref="W210" ca="1">ROUND(IF($Q210="Y",VLOOKUP($P210, INDIRECT($Q$3),W$8,0)*INDIRECT($P$2),VLOOKUP($P210, INDIRECT($Q$3),W$8,0)),IF($E210="E",0,3))</f>
        <v>119823</v>
      </c>
      <c r="X210" s="186" cm="1">
        <f t="array" aca="1" ref="X210" ca="1">ROUND(IF($Q210="Y",VLOOKUP($P210, INDIRECT($Q$3),X$8,0)*INDIRECT($P$2),VLOOKUP($P210, INDIRECT($Q$3),X$8,0)),IF($E210="E",0,3))</f>
        <v>124615</v>
      </c>
      <c r="Y210" s="186" cm="1">
        <f t="array" aca="1" ref="Y210" ca="1">ROUND(IF($Q210="Y",VLOOKUP($P210, INDIRECT($Q$3),Y$8,0)*INDIRECT($P$2),VLOOKUP($P210, INDIRECT($Q$3),Y$8,0)),IF($E210="E",0,3))</f>
        <v>129599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59"/>
        <v>09926C</v>
      </c>
      <c r="AC210" s="130" t="str">
        <f t="shared" si="60"/>
        <v>Supervisor CPED Project Coordination</v>
      </c>
      <c r="AD210" s="284" t="str">
        <f t="shared" si="61"/>
        <v>42</v>
      </c>
      <c r="AE210" s="282">
        <f t="shared" ca="1" si="64"/>
        <v>51.211999999999996</v>
      </c>
      <c r="AF210" s="282">
        <f t="shared" ca="1" si="64"/>
        <v>53.260999999999996</v>
      </c>
      <c r="AG210" s="282">
        <f t="shared" ca="1" si="64"/>
        <v>55.391999999999996</v>
      </c>
      <c r="AH210" s="282">
        <f t="shared" ca="1" si="64"/>
        <v>57.607999999999997</v>
      </c>
      <c r="AI210" s="282">
        <f t="shared" ca="1" si="64"/>
        <v>59.911999999999999</v>
      </c>
      <c r="AJ210" s="282">
        <f t="shared" ca="1" si="64"/>
        <v>62.308</v>
      </c>
      <c r="AK210" s="282" t="str">
        <f t="shared" ca="1" si="64"/>
        <v/>
      </c>
      <c r="AP210" s="427"/>
      <c r="AQ210" s="427"/>
      <c r="AR210" s="427"/>
      <c r="AS210" s="427"/>
      <c r="AT210" s="427"/>
      <c r="AU210" s="427"/>
      <c r="AV210" s="427"/>
      <c r="AW210" s="427" t="str">
        <f>IFERROR(AA210/'2025'!N209,"")</f>
        <v/>
      </c>
    </row>
    <row r="211" spans="1:49" x14ac:dyDescent="0.3">
      <c r="A211" s="424" t="s">
        <v>709</v>
      </c>
      <c r="B211" s="75">
        <v>10</v>
      </c>
      <c r="C211" s="70" t="s">
        <v>703</v>
      </c>
      <c r="D211" s="75">
        <v>480</v>
      </c>
      <c r="E211" s="75" t="s">
        <v>17</v>
      </c>
      <c r="F211" s="73" t="s">
        <v>1148</v>
      </c>
      <c r="G211" s="74">
        <f t="shared" ca="1" si="63"/>
        <v>92527</v>
      </c>
      <c r="H211" s="74">
        <f t="shared" ca="1" si="63"/>
        <v>97132</v>
      </c>
      <c r="I211" s="74">
        <f t="shared" ca="1" si="63"/>
        <v>101999</v>
      </c>
      <c r="J211" s="74">
        <f t="shared" ca="1" si="63"/>
        <v>108596</v>
      </c>
      <c r="K211" s="74">
        <f t="shared" ca="1" si="63"/>
        <v>111637</v>
      </c>
      <c r="L211" s="74">
        <f t="shared" ca="1" si="63"/>
        <v>114765</v>
      </c>
      <c r="M211" s="74">
        <f t="shared" ca="1" si="63"/>
        <v>118035</v>
      </c>
      <c r="N211" s="72"/>
      <c r="P211" s="187" t="str">
        <f>A211</f>
        <v>53006C</v>
      </c>
      <c r="Q211" s="191" t="s">
        <v>600</v>
      </c>
      <c r="R211" s="188" t="str">
        <f>F211</f>
        <v>Supervisor Crime Analyst</v>
      </c>
      <c r="S211" s="189" t="str">
        <f>C211</f>
        <v>010</v>
      </c>
      <c r="T211" s="186" cm="1">
        <f t="array" aca="1" ref="T211" ca="1">ROUND(IF($Q211="Y",VLOOKUP($P211, INDIRECT($Q$3),T$8,0)*INDIRECT($P$2),VLOOKUP($P211, INDIRECT($Q$3),T$8,0)),IF($E211="E",0,3))</f>
        <v>92527</v>
      </c>
      <c r="U211" s="186" cm="1">
        <f t="array" aca="1" ref="U211" ca="1">ROUND(IF($Q211="Y",VLOOKUP($P211, INDIRECT($Q$3),U$8,0)*INDIRECT($P$2),VLOOKUP($P211, INDIRECT($Q$3),U$8,0)),IF($E211="E",0,3))</f>
        <v>97132</v>
      </c>
      <c r="V211" s="186" cm="1">
        <f t="array" aca="1" ref="V211" ca="1">ROUND(IF($Q211="Y",VLOOKUP($P211, INDIRECT($Q$3),V$8,0)*INDIRECT($P$2),VLOOKUP($P211, INDIRECT($Q$3),V$8,0)),IF($E211="E",0,3))</f>
        <v>101999</v>
      </c>
      <c r="W211" s="186" cm="1">
        <f t="array" aca="1" ref="W211" ca="1">ROUND(IF($Q211="Y",VLOOKUP($P211, INDIRECT($Q$3),W$8,0)*INDIRECT($P$2),VLOOKUP($P211, INDIRECT($Q$3),W$8,0)),IF($E211="E",0,3))</f>
        <v>108596</v>
      </c>
      <c r="X211" s="186" cm="1">
        <f t="array" aca="1" ref="X211" ca="1">ROUND(IF($Q211="Y",VLOOKUP($P211, INDIRECT($Q$3),X$8,0)*INDIRECT($P$2),VLOOKUP($P211, INDIRECT($Q$3),X$8,0)),IF($E211="E",0,3))</f>
        <v>111637</v>
      </c>
      <c r="Y211" s="186" cm="1">
        <f t="array" aca="1" ref="Y211" ca="1">ROUND(IF($Q211="Y",VLOOKUP($P211, INDIRECT($Q$3),Y$8,0)*INDIRECT($P$2),VLOOKUP($P211, INDIRECT($Q$3),Y$8,0)),IF($E211="E",0,3))</f>
        <v>114765</v>
      </c>
      <c r="Z211" s="186" cm="1">
        <f t="array" aca="1" ref="Z211" ca="1">ROUND(IF($Q211="Y",VLOOKUP($P211, INDIRECT($Q$3),Z$8,0)*INDIRECT($P$2),VLOOKUP($P211, INDIRECT($Q$3),Z$8,0)),IF($E211="E",0,3))</f>
        <v>118035</v>
      </c>
      <c r="AA211" s="186"/>
      <c r="AB211" s="282" t="str">
        <f>A211</f>
        <v>53006C</v>
      </c>
      <c r="AC211" s="130" t="str">
        <f>F211</f>
        <v>Supervisor Crime Analyst</v>
      </c>
      <c r="AD211" s="284" t="str">
        <f>C211</f>
        <v>010</v>
      </c>
      <c r="AE211" s="282">
        <f t="shared" ca="1" si="64"/>
        <v>44.484999999999999</v>
      </c>
      <c r="AF211" s="282">
        <f t="shared" ca="1" si="64"/>
        <v>46.698999999999998</v>
      </c>
      <c r="AG211" s="282">
        <f t="shared" ca="1" si="64"/>
        <v>49.037999999999997</v>
      </c>
      <c r="AH211" s="282">
        <f t="shared" ca="1" si="64"/>
        <v>52.21</v>
      </c>
      <c r="AI211" s="282">
        <f t="shared" ca="1" si="64"/>
        <v>53.671999999999997</v>
      </c>
      <c r="AJ211" s="282">
        <f t="shared" ca="1" si="64"/>
        <v>55.175999999999995</v>
      </c>
      <c r="AK211" s="282">
        <f t="shared" ca="1" si="64"/>
        <v>56.747999999999998</v>
      </c>
      <c r="AP211" s="427"/>
      <c r="AQ211" s="427"/>
      <c r="AR211" s="427"/>
      <c r="AS211" s="427"/>
      <c r="AT211" s="427"/>
      <c r="AU211" s="427"/>
      <c r="AV211" s="427"/>
      <c r="AW211" s="427" t="str">
        <f>IFERROR(AA211/'2025'!N210,"")</f>
        <v/>
      </c>
    </row>
    <row r="212" spans="1:49" x14ac:dyDescent="0.3">
      <c r="A212" s="424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ref="G212:M233" ca="1" si="65">IF(E212="E",ROUND(T212,0),ROUND(T212,3))</f>
        <v>84335</v>
      </c>
      <c r="H212" s="74">
        <f t="shared" ca="1" si="65"/>
        <v>87710</v>
      </c>
      <c r="I212" s="74">
        <f t="shared" ca="1" si="65"/>
        <v>91224</v>
      </c>
      <c r="J212" s="74">
        <f t="shared" ca="1" si="65"/>
        <v>94876</v>
      </c>
      <c r="K212" s="74">
        <f t="shared" ca="1" si="65"/>
        <v>98674</v>
      </c>
      <c r="L212" s="74">
        <f t="shared" ca="1" si="65"/>
        <v>0</v>
      </c>
      <c r="M212" s="74">
        <f t="shared" ca="1" si="65"/>
        <v>0</v>
      </c>
      <c r="N212" s="72"/>
      <c r="P212" s="187" t="str">
        <f t="shared" ref="P212:P217" si="66">A212</f>
        <v>10074C</v>
      </c>
      <c r="Q212" s="191" t="s">
        <v>600</v>
      </c>
      <c r="R212" s="188" t="str">
        <f t="shared" ref="R212:R217" si="67">F212</f>
        <v>Supervisor Criminal Legal Support Services</v>
      </c>
      <c r="S212" s="189" t="str">
        <f t="shared" ref="S212:S217" si="68">C212</f>
        <v>022</v>
      </c>
      <c r="T212" s="186" cm="1">
        <f t="array" aca="1" ref="T212" ca="1">ROUND(IF($Q212="Y",VLOOKUP($P212, INDIRECT($Q$3),T$8,0)*INDIRECT($P$2),VLOOKUP($P212, INDIRECT($Q$3),T$8,0)),IF($E212="E",0,3))</f>
        <v>84335</v>
      </c>
      <c r="U212" s="186" cm="1">
        <f t="array" aca="1" ref="U212" ca="1">ROUND(IF($Q212="Y",VLOOKUP($P212, INDIRECT($Q$3),U$8,0)*INDIRECT($P$2),VLOOKUP($P212, INDIRECT($Q$3),U$8,0)),IF($E212="E",0,3))</f>
        <v>87710</v>
      </c>
      <c r="V212" s="186" cm="1">
        <f t="array" aca="1" ref="V212" ca="1">ROUND(IF($Q212="Y",VLOOKUP($P212, INDIRECT($Q$3),V$8,0)*INDIRECT($P$2),VLOOKUP($P212, INDIRECT($Q$3),V$8,0)),IF($E212="E",0,3))</f>
        <v>91224</v>
      </c>
      <c r="W212" s="186" cm="1">
        <f t="array" aca="1" ref="W212" ca="1">ROUND(IF($Q212="Y",VLOOKUP($P212, INDIRECT($Q$3),W$8,0)*INDIRECT($P$2),VLOOKUP($P212, INDIRECT($Q$3),W$8,0)),IF($E212="E",0,3))</f>
        <v>94876</v>
      </c>
      <c r="X212" s="186" cm="1">
        <f t="array" aca="1" ref="X212" ca="1">ROUND(IF($Q212="Y",VLOOKUP($P212, INDIRECT($Q$3),X$8,0)*INDIRECT($P$2),VLOOKUP($P212, INDIRECT($Q$3),X$8,0)),IF($E212="E",0,3))</f>
        <v>98674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ref="AB212:AB217" si="69">A212</f>
        <v>10074C</v>
      </c>
      <c r="AC212" s="130" t="str">
        <f t="shared" ref="AC212:AC217" si="70">F212</f>
        <v>Supervisor Criminal Legal Support Services</v>
      </c>
      <c r="AD212" s="284" t="str">
        <f t="shared" ref="AD212:AD217" si="71">C212</f>
        <v>022</v>
      </c>
      <c r="AE212" s="282">
        <f t="shared" ca="1" si="64"/>
        <v>40.545999999999999</v>
      </c>
      <c r="AF212" s="282">
        <f t="shared" ca="1" si="64"/>
        <v>42.168999999999997</v>
      </c>
      <c r="AG212" s="282">
        <f t="shared" ca="1" si="64"/>
        <v>43.857999999999997</v>
      </c>
      <c r="AH212" s="282">
        <f t="shared" ca="1" si="64"/>
        <v>45.613999999999997</v>
      </c>
      <c r="AI212" s="282">
        <f t="shared" ca="1" si="64"/>
        <v>47.44</v>
      </c>
      <c r="AJ212" s="282" t="str">
        <f t="shared" ca="1" si="64"/>
        <v/>
      </c>
      <c r="AK212" s="282" t="str">
        <f t="shared" ca="1" si="64"/>
        <v/>
      </c>
      <c r="AP212" s="427"/>
      <c r="AQ212" s="427"/>
      <c r="AR212" s="427"/>
      <c r="AS212" s="427"/>
      <c r="AT212" s="427"/>
      <c r="AU212" s="427"/>
      <c r="AV212" s="427"/>
      <c r="AW212" s="427" t="str">
        <f>IFERROR(AA212/'2025'!N211,"")</f>
        <v/>
      </c>
    </row>
    <row r="213" spans="1:49" x14ac:dyDescent="0.3">
      <c r="A213" s="424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65"/>
        <v>95846</v>
      </c>
      <c r="H213" s="74">
        <f t="shared" ca="1" si="65"/>
        <v>100889</v>
      </c>
      <c r="I213" s="74">
        <f t="shared" ca="1" si="65"/>
        <v>106199</v>
      </c>
      <c r="J213" s="74">
        <f t="shared" ca="1" si="65"/>
        <v>111790</v>
      </c>
      <c r="K213" s="74">
        <f t="shared" ca="1" si="65"/>
        <v>114916</v>
      </c>
      <c r="L213" s="74">
        <f t="shared" ca="1" si="65"/>
        <v>118138</v>
      </c>
      <c r="M213" s="74">
        <f t="shared" ca="1" si="65"/>
        <v>121505</v>
      </c>
      <c r="N213" s="72"/>
      <c r="P213" s="187" t="str">
        <f t="shared" si="66"/>
        <v>52918C</v>
      </c>
      <c r="Q213" s="191" t="s">
        <v>600</v>
      </c>
      <c r="R213" s="188" t="str">
        <f t="shared" si="67"/>
        <v>Supervisor Data Practices Compliance</v>
      </c>
      <c r="S213" s="189" t="str">
        <f t="shared" si="68"/>
        <v>83</v>
      </c>
      <c r="T213" s="186" cm="1">
        <f t="array" aca="1" ref="T213" ca="1">ROUND(IF($Q213="Y",VLOOKUP($P213, INDIRECT($Q$3),T$8,0)*INDIRECT($P$2),VLOOKUP($P213, INDIRECT($Q$3),T$8,0)),IF($E213="E",0,3))</f>
        <v>95846</v>
      </c>
      <c r="U213" s="186" cm="1">
        <f t="array" aca="1" ref="U213" ca="1">ROUND(IF($Q213="Y",VLOOKUP($P213, INDIRECT($Q$3),U$8,0)*INDIRECT($P$2),VLOOKUP($P213, INDIRECT($Q$3),U$8,0)),IF($E213="E",0,3))</f>
        <v>100889</v>
      </c>
      <c r="V213" s="186" cm="1">
        <f t="array" aca="1" ref="V213" ca="1">ROUND(IF($Q213="Y",VLOOKUP($P213, INDIRECT($Q$3),V$8,0)*INDIRECT($P$2),VLOOKUP($P213, INDIRECT($Q$3),V$8,0)),IF($E213="E",0,3))</f>
        <v>106199</v>
      </c>
      <c r="W213" s="186" cm="1">
        <f t="array" aca="1" ref="W213" ca="1">ROUND(IF($Q213="Y",VLOOKUP($P213, INDIRECT($Q$3),W$8,0)*INDIRECT($P$2),VLOOKUP($P213, INDIRECT($Q$3),W$8,0)),IF($E213="E",0,3))</f>
        <v>111790</v>
      </c>
      <c r="X213" s="186" cm="1">
        <f t="array" aca="1" ref="X213" ca="1">ROUND(IF($Q213="Y",VLOOKUP($P213, INDIRECT($Q$3),X$8,0)*INDIRECT($P$2),VLOOKUP($P213, INDIRECT($Q$3),X$8,0)),IF($E213="E",0,3))</f>
        <v>114916</v>
      </c>
      <c r="Y213" s="186" cm="1">
        <f t="array" aca="1" ref="Y213" ca="1">ROUND(IF($Q213="Y",VLOOKUP($P213, INDIRECT($Q$3),Y$8,0)*INDIRECT($P$2),VLOOKUP($P213, INDIRECT($Q$3),Y$8,0)),IF($E213="E",0,3))</f>
        <v>118138</v>
      </c>
      <c r="Z213" s="186" cm="1">
        <f t="array" aca="1" ref="Z213" ca="1">ROUND(IF($Q213="Y",VLOOKUP($P213, INDIRECT($Q$3),Z$8,0)*INDIRECT($P$2),VLOOKUP($P213, INDIRECT($Q$3),Z$8,0)),IF($E213="E",0,3))</f>
        <v>121505</v>
      </c>
      <c r="AA213" s="186"/>
      <c r="AB213" s="282" t="str">
        <f t="shared" si="69"/>
        <v>52918C</v>
      </c>
      <c r="AC213" s="130" t="str">
        <f t="shared" si="70"/>
        <v>Supervisor Data Practices Compliance</v>
      </c>
      <c r="AD213" s="284" t="str">
        <f t="shared" si="71"/>
        <v>83</v>
      </c>
      <c r="AE213" s="282">
        <f t="shared" ca="1" si="64"/>
        <v>46.08</v>
      </c>
      <c r="AF213" s="282">
        <f t="shared" ca="1" si="64"/>
        <v>48.504999999999995</v>
      </c>
      <c r="AG213" s="282">
        <f t="shared" ca="1" si="64"/>
        <v>51.058</v>
      </c>
      <c r="AH213" s="282">
        <f t="shared" ca="1" si="64"/>
        <v>53.745999999999995</v>
      </c>
      <c r="AI213" s="282">
        <f t="shared" ca="1" si="64"/>
        <v>55.248999999999995</v>
      </c>
      <c r="AJ213" s="282">
        <f t="shared" ca="1" si="64"/>
        <v>56.797999999999995</v>
      </c>
      <c r="AK213" s="282">
        <f t="shared" ca="1" si="64"/>
        <v>58.415999999999997</v>
      </c>
      <c r="AP213" s="427"/>
      <c r="AQ213" s="427"/>
      <c r="AR213" s="427"/>
      <c r="AS213" s="427"/>
      <c r="AT213" s="427"/>
      <c r="AU213" s="427"/>
      <c r="AV213" s="427"/>
      <c r="AW213" s="427" t="str">
        <f>IFERROR(AA213/'2025'!N212,"")</f>
        <v/>
      </c>
    </row>
    <row r="214" spans="1:49" x14ac:dyDescent="0.3">
      <c r="A214" s="424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65"/>
        <v>71606</v>
      </c>
      <c r="H214" s="74">
        <f t="shared" ca="1" si="65"/>
        <v>74473</v>
      </c>
      <c r="I214" s="74">
        <f t="shared" ca="1" si="65"/>
        <v>77457</v>
      </c>
      <c r="J214" s="74">
        <f t="shared" ca="1" si="65"/>
        <v>80556</v>
      </c>
      <c r="K214" s="74">
        <f t="shared" ca="1" si="65"/>
        <v>83782</v>
      </c>
      <c r="L214" s="74">
        <f t="shared" ca="1" si="65"/>
        <v>0</v>
      </c>
      <c r="M214" s="74">
        <f t="shared" ca="1" si="65"/>
        <v>0</v>
      </c>
      <c r="N214" s="72"/>
      <c r="P214" s="187" t="str">
        <f t="shared" si="66"/>
        <v>09924C</v>
      </c>
      <c r="Q214" s="191" t="s">
        <v>600</v>
      </c>
      <c r="R214" s="188" t="str">
        <f t="shared" si="67"/>
        <v>Supervisor Document Solution Center</v>
      </c>
      <c r="S214" s="189" t="str">
        <f t="shared" si="68"/>
        <v>12B</v>
      </c>
      <c r="T214" s="186" cm="1">
        <f t="array" aca="1" ref="T214" ca="1">ROUND(IF($Q214="Y",VLOOKUP($P214, INDIRECT($Q$3),T$8,0)*INDIRECT($P$2),VLOOKUP($P214, INDIRECT($Q$3),T$8,0)),IF($E214="E",0,3))</f>
        <v>71606</v>
      </c>
      <c r="U214" s="186" cm="1">
        <f t="array" aca="1" ref="U214" ca="1">ROUND(IF($Q214="Y",VLOOKUP($P214, INDIRECT($Q$3),U$8,0)*INDIRECT($P$2),VLOOKUP($P214, INDIRECT($Q$3),U$8,0)),IF($E214="E",0,3))</f>
        <v>74473</v>
      </c>
      <c r="V214" s="186" cm="1">
        <f t="array" aca="1" ref="V214" ca="1">ROUND(IF($Q214="Y",VLOOKUP($P214, INDIRECT($Q$3),V$8,0)*INDIRECT($P$2),VLOOKUP($P214, INDIRECT($Q$3),V$8,0)),IF($E214="E",0,3))</f>
        <v>77457</v>
      </c>
      <c r="W214" s="186" cm="1">
        <f t="array" aca="1" ref="W214" ca="1">ROUND(IF($Q214="Y",VLOOKUP($P214, INDIRECT($Q$3),W$8,0)*INDIRECT($P$2),VLOOKUP($P214, INDIRECT($Q$3),W$8,0)),IF($E214="E",0,3))</f>
        <v>80556</v>
      </c>
      <c r="X214" s="186" cm="1">
        <f t="array" aca="1" ref="X214" ca="1">ROUND(IF($Q214="Y",VLOOKUP($P214, INDIRECT($Q$3),X$8,0)*INDIRECT($P$2),VLOOKUP($P214, INDIRECT($Q$3),X$8,0)),IF($E214="E",0,3))</f>
        <v>83782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69"/>
        <v>09924C</v>
      </c>
      <c r="AC214" s="130" t="str">
        <f t="shared" si="70"/>
        <v>Supervisor Document Solution Center</v>
      </c>
      <c r="AD214" s="284" t="str">
        <f t="shared" si="71"/>
        <v>12B</v>
      </c>
      <c r="AE214" s="282">
        <f t="shared" ca="1" si="64"/>
        <v>34.425999999999995</v>
      </c>
      <c r="AF214" s="282">
        <f t="shared" ca="1" si="64"/>
        <v>35.805</v>
      </c>
      <c r="AG214" s="282">
        <f t="shared" ca="1" si="64"/>
        <v>37.238999999999997</v>
      </c>
      <c r="AH214" s="282">
        <f t="shared" ca="1" si="64"/>
        <v>38.728999999999999</v>
      </c>
      <c r="AI214" s="282">
        <f t="shared" ca="1" si="64"/>
        <v>40.28</v>
      </c>
      <c r="AJ214" s="282" t="str">
        <f t="shared" ca="1" si="64"/>
        <v/>
      </c>
      <c r="AK214" s="282" t="str">
        <f t="shared" ca="1" si="64"/>
        <v/>
      </c>
      <c r="AP214" s="427"/>
      <c r="AQ214" s="427"/>
      <c r="AR214" s="427"/>
      <c r="AS214" s="427"/>
      <c r="AT214" s="427"/>
      <c r="AU214" s="427"/>
      <c r="AV214" s="427"/>
      <c r="AW214" s="427" t="str">
        <f>IFERROR(AA214/'2025'!N213,"")</f>
        <v/>
      </c>
    </row>
    <row r="215" spans="1:49" x14ac:dyDescent="0.3">
      <c r="A215" s="424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65"/>
        <v>93168</v>
      </c>
      <c r="H215" s="74">
        <f t="shared" ca="1" si="65"/>
        <v>99400</v>
      </c>
      <c r="I215" s="74">
        <f t="shared" ca="1" si="65"/>
        <v>102184</v>
      </c>
      <c r="J215" s="74">
        <f t="shared" ca="1" si="65"/>
        <v>105046</v>
      </c>
      <c r="K215" s="74">
        <f t="shared" ca="1" si="65"/>
        <v>108042</v>
      </c>
      <c r="L215" s="74">
        <f t="shared" ca="1" si="65"/>
        <v>0</v>
      </c>
      <c r="M215" s="74">
        <f t="shared" ca="1" si="65"/>
        <v>0</v>
      </c>
      <c r="N215" s="72"/>
      <c r="P215" s="187" t="str">
        <f t="shared" si="66"/>
        <v>52915C</v>
      </c>
      <c r="Q215" s="191" t="s">
        <v>600</v>
      </c>
      <c r="R215" s="188" t="str">
        <f t="shared" si="67"/>
        <v>Supervisor Election Administration</v>
      </c>
      <c r="S215" s="189" t="str">
        <f t="shared" si="68"/>
        <v>36</v>
      </c>
      <c r="T215" s="186" cm="1">
        <f t="array" aca="1" ref="T215" ca="1">ROUND(IF($Q215="Y",VLOOKUP($P215, INDIRECT($Q$3),T$8,0)*INDIRECT($P$2),VLOOKUP($P215, INDIRECT($Q$3),T$8,0)),IF($E215="E",0,3))</f>
        <v>93168</v>
      </c>
      <c r="U215" s="186" cm="1">
        <f t="array" aca="1" ref="U215" ca="1">ROUND(IF($Q215="Y",VLOOKUP($P215, INDIRECT($Q$3),U$8,0)*INDIRECT($P$2),VLOOKUP($P215, INDIRECT($Q$3),U$8,0)),IF($E215="E",0,3))</f>
        <v>99400</v>
      </c>
      <c r="V215" s="186" cm="1">
        <f t="array" aca="1" ref="V215" ca="1">ROUND(IF($Q215="Y",VLOOKUP($P215, INDIRECT($Q$3),V$8,0)*INDIRECT($P$2),VLOOKUP($P215, INDIRECT($Q$3),V$8,0)),IF($E215="E",0,3))</f>
        <v>102184</v>
      </c>
      <c r="W215" s="186" cm="1">
        <f t="array" aca="1" ref="W215" ca="1">ROUND(IF($Q215="Y",VLOOKUP($P215, INDIRECT($Q$3),W$8,0)*INDIRECT($P$2),VLOOKUP($P215, INDIRECT($Q$3),W$8,0)),IF($E215="E",0,3))</f>
        <v>105046</v>
      </c>
      <c r="X215" s="186" cm="1">
        <f t="array" aca="1" ref="X215" ca="1">ROUND(IF($Q215="Y",VLOOKUP($P215, INDIRECT($Q$3),X$8,0)*INDIRECT($P$2),VLOOKUP($P215, INDIRECT($Q$3),X$8,0)),IF($E215="E",0,3))</f>
        <v>108042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69"/>
        <v>52915C</v>
      </c>
      <c r="AC215" s="130" t="str">
        <f t="shared" si="70"/>
        <v>Supervisor Election Administration</v>
      </c>
      <c r="AD215" s="284" t="str">
        <f t="shared" si="71"/>
        <v>36</v>
      </c>
      <c r="AE215" s="282">
        <f t="shared" ca="1" si="64"/>
        <v>44.792999999999999</v>
      </c>
      <c r="AF215" s="282">
        <f t="shared" ca="1" si="64"/>
        <v>47.788999999999994</v>
      </c>
      <c r="AG215" s="282">
        <f t="shared" ca="1" si="64"/>
        <v>49.126999999999995</v>
      </c>
      <c r="AH215" s="282">
        <f t="shared" ca="1" si="64"/>
        <v>50.503</v>
      </c>
      <c r="AI215" s="282">
        <f t="shared" ca="1" si="64"/>
        <v>51.943999999999996</v>
      </c>
      <c r="AJ215" s="282" t="str">
        <f t="shared" ca="1" si="64"/>
        <v/>
      </c>
      <c r="AK215" s="282" t="str">
        <f t="shared" ca="1" si="64"/>
        <v/>
      </c>
      <c r="AP215" s="427"/>
      <c r="AQ215" s="427"/>
      <c r="AR215" s="427"/>
      <c r="AS215" s="427"/>
      <c r="AT215" s="427"/>
      <c r="AU215" s="427"/>
      <c r="AV215" s="427"/>
      <c r="AW215" s="427" t="str">
        <f>IFERROR(AA215/'2025'!N214,"")</f>
        <v/>
      </c>
    </row>
    <row r="216" spans="1:49" x14ac:dyDescent="0.3">
      <c r="A216" s="424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65"/>
        <v>113787</v>
      </c>
      <c r="H216" s="74">
        <f t="shared" ca="1" si="65"/>
        <v>120134</v>
      </c>
      <c r="I216" s="74">
        <f t="shared" ca="1" si="65"/>
        <v>128369</v>
      </c>
      <c r="J216" s="74">
        <f t="shared" ca="1" si="65"/>
        <v>131965</v>
      </c>
      <c r="K216" s="74">
        <f t="shared" ca="1" si="65"/>
        <v>135659</v>
      </c>
      <c r="L216" s="74">
        <f t="shared" ca="1" si="65"/>
        <v>139527</v>
      </c>
      <c r="M216" s="74">
        <f t="shared" ca="1" si="65"/>
        <v>0</v>
      </c>
      <c r="N216" s="72"/>
      <c r="P216" s="187" t="str">
        <f t="shared" si="66"/>
        <v>09986C</v>
      </c>
      <c r="Q216" s="191" t="s">
        <v>600</v>
      </c>
      <c r="R216" s="188" t="str">
        <f t="shared" si="67"/>
        <v>Supervisor Emergency Management Operators</v>
      </c>
      <c r="S216" s="189" t="str">
        <f t="shared" si="68"/>
        <v>44</v>
      </c>
      <c r="T216" s="186" cm="1">
        <f t="array" aca="1" ref="T216" ca="1">ROUND(IF($Q216="Y",VLOOKUP($P216, INDIRECT($Q$3),T$8,0)*INDIRECT($P$2),VLOOKUP($P216, INDIRECT($Q$3),T$8,0)),IF($E216="E",0,3))</f>
        <v>113787</v>
      </c>
      <c r="U216" s="186" cm="1">
        <f t="array" aca="1" ref="U216" ca="1">ROUND(IF($Q216="Y",VLOOKUP($P216, INDIRECT($Q$3),U$8,0)*INDIRECT($P$2),VLOOKUP($P216, INDIRECT($Q$3),U$8,0)),IF($E216="E",0,3))</f>
        <v>120134</v>
      </c>
      <c r="V216" s="186" cm="1">
        <f t="array" aca="1" ref="V216" ca="1">ROUND(IF($Q216="Y",VLOOKUP($P216, INDIRECT($Q$3),V$8,0)*INDIRECT($P$2),VLOOKUP($P216, INDIRECT($Q$3),V$8,0)),IF($E216="E",0,3))</f>
        <v>128369</v>
      </c>
      <c r="W216" s="186" cm="1">
        <f t="array" aca="1" ref="W216" ca="1">ROUND(IF($Q216="Y",VLOOKUP($P216, INDIRECT($Q$3),W$8,0)*INDIRECT($P$2),VLOOKUP($P216, INDIRECT($Q$3),W$8,0)),IF($E216="E",0,3))</f>
        <v>131965</v>
      </c>
      <c r="X216" s="186" cm="1">
        <f t="array" aca="1" ref="X216" ca="1">ROUND(IF($Q216="Y",VLOOKUP($P216, INDIRECT($Q$3),X$8,0)*INDIRECT($P$2),VLOOKUP($P216, INDIRECT($Q$3),X$8,0)),IF($E216="E",0,3))</f>
        <v>135659</v>
      </c>
      <c r="Y216" s="186" cm="1">
        <f t="array" aca="1" ref="Y216" ca="1">ROUND(IF($Q216="Y",VLOOKUP($P216, INDIRECT($Q$3),Y$8,0)*INDIRECT($P$2),VLOOKUP($P216, INDIRECT($Q$3),Y$8,0)),IF($E216="E",0,3))</f>
        <v>139527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69"/>
        <v>09986C</v>
      </c>
      <c r="AC216" s="130" t="str">
        <f t="shared" si="70"/>
        <v>Supervisor Emergency Management Operators</v>
      </c>
      <c r="AD216" s="284" t="str">
        <f t="shared" si="71"/>
        <v>44</v>
      </c>
      <c r="AE216" s="282">
        <f t="shared" ca="1" si="64"/>
        <v>54.705999999999996</v>
      </c>
      <c r="AF216" s="282">
        <f t="shared" ca="1" si="64"/>
        <v>57.756999999999998</v>
      </c>
      <c r="AG216" s="282">
        <f t="shared" ca="1" si="64"/>
        <v>61.716000000000001</v>
      </c>
      <c r="AH216" s="282">
        <f t="shared" ca="1" si="64"/>
        <v>63.445</v>
      </c>
      <c r="AI216" s="282">
        <f t="shared" ca="1" si="64"/>
        <v>65.221000000000004</v>
      </c>
      <c r="AJ216" s="282">
        <f t="shared" ca="1" si="64"/>
        <v>67.081000000000003</v>
      </c>
      <c r="AK216" s="282" t="str">
        <f t="shared" ca="1" si="64"/>
        <v/>
      </c>
      <c r="AP216" s="427"/>
      <c r="AQ216" s="427"/>
      <c r="AR216" s="427"/>
      <c r="AS216" s="427"/>
      <c r="AT216" s="427"/>
      <c r="AU216" s="427"/>
      <c r="AV216" s="427"/>
      <c r="AW216" s="427" t="str">
        <f>IFERROR(AA216/'2025'!N215,"")</f>
        <v/>
      </c>
    </row>
    <row r="217" spans="1:49" x14ac:dyDescent="0.3">
      <c r="A217" s="424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ca="1" si="65"/>
        <v>96710</v>
      </c>
      <c r="H217" s="74">
        <f t="shared" ca="1" si="65"/>
        <v>100577</v>
      </c>
      <c r="I217" s="74">
        <f t="shared" ca="1" si="65"/>
        <v>104602</v>
      </c>
      <c r="J217" s="74">
        <f t="shared" ca="1" si="65"/>
        <v>108784</v>
      </c>
      <c r="K217" s="74">
        <f t="shared" ca="1" si="65"/>
        <v>113135</v>
      </c>
      <c r="L217" s="74">
        <f t="shared" ca="1" si="65"/>
        <v>0</v>
      </c>
      <c r="M217" s="74">
        <f t="shared" ca="1" si="65"/>
        <v>0</v>
      </c>
      <c r="N217" s="72"/>
      <c r="P217" s="187" t="str">
        <f t="shared" si="66"/>
        <v>59518C</v>
      </c>
      <c r="Q217" s="191" t="s">
        <v>600</v>
      </c>
      <c r="R217" s="188" t="str">
        <f t="shared" si="67"/>
        <v>Supervisor Fleet Management</v>
      </c>
      <c r="S217" s="189" t="str">
        <f t="shared" si="68"/>
        <v>12</v>
      </c>
      <c r="T217" s="186" cm="1">
        <f t="array" aca="1" ref="T217" ca="1">ROUND(IF($Q217="Y",VLOOKUP($P217, INDIRECT($Q$3),T$8,0)*INDIRECT($P$2),VLOOKUP($P217, INDIRECT($Q$3),T$8,0)),IF($E217="E",0,3))</f>
        <v>96710</v>
      </c>
      <c r="U217" s="186" cm="1">
        <f t="array" aca="1" ref="U217" ca="1">ROUND(IF($Q217="Y",VLOOKUP($P217, INDIRECT($Q$3),U$8,0)*INDIRECT($P$2),VLOOKUP($P217, INDIRECT($Q$3),U$8,0)),IF($E217="E",0,3))</f>
        <v>100577</v>
      </c>
      <c r="V217" s="186" cm="1">
        <f t="array" aca="1" ref="V217" ca="1">ROUND(IF($Q217="Y",VLOOKUP($P217, INDIRECT($Q$3),V$8,0)*INDIRECT($P$2),VLOOKUP($P217, INDIRECT($Q$3),V$8,0)),IF($E217="E",0,3))</f>
        <v>104602</v>
      </c>
      <c r="W217" s="186" cm="1">
        <f t="array" aca="1" ref="W217" ca="1">ROUND(IF($Q217="Y",VLOOKUP($P217, INDIRECT($Q$3),W$8,0)*INDIRECT($P$2),VLOOKUP($P217, INDIRECT($Q$3),W$8,0)),IF($E217="E",0,3))</f>
        <v>108784</v>
      </c>
      <c r="X217" s="186" cm="1">
        <f t="array" aca="1" ref="X217" ca="1">ROUND(IF($Q217="Y",VLOOKUP($P217, INDIRECT($Q$3),X$8,0)*INDIRECT($P$2),VLOOKUP($P217, INDIRECT($Q$3),X$8,0)),IF($E217="E",0,3))</f>
        <v>113135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69"/>
        <v>59518C</v>
      </c>
      <c r="AC217" s="130" t="str">
        <f t="shared" si="70"/>
        <v>Supervisor Fleet Management</v>
      </c>
      <c r="AD217" s="284" t="str">
        <f t="shared" si="71"/>
        <v>12</v>
      </c>
      <c r="AE217" s="282">
        <f t="shared" ca="1" si="64"/>
        <v>46.495999999999995</v>
      </c>
      <c r="AF217" s="282">
        <f t="shared" ca="1" si="64"/>
        <v>48.354999999999997</v>
      </c>
      <c r="AG217" s="282">
        <f t="shared" ca="1" si="64"/>
        <v>50.29</v>
      </c>
      <c r="AH217" s="282">
        <f t="shared" ca="1" si="64"/>
        <v>52.3</v>
      </c>
      <c r="AI217" s="282">
        <f t="shared" ca="1" si="64"/>
        <v>54.391999999999996</v>
      </c>
      <c r="AJ217" s="282" t="str">
        <f t="shared" ca="1" si="64"/>
        <v/>
      </c>
      <c r="AK217" s="282" t="str">
        <f t="shared" ca="1" si="64"/>
        <v/>
      </c>
      <c r="AP217" s="427"/>
      <c r="AQ217" s="427"/>
      <c r="AR217" s="427"/>
      <c r="AS217" s="427"/>
      <c r="AT217" s="427"/>
      <c r="AU217" s="427"/>
      <c r="AV217" s="427"/>
      <c r="AW217" s="427" t="str">
        <f>IFERROR(AA217/'2025'!N216,"")</f>
        <v/>
      </c>
    </row>
    <row r="218" spans="1:49" x14ac:dyDescent="0.3">
      <c r="A218" s="424" t="s">
        <v>847</v>
      </c>
      <c r="B218" s="75">
        <v>10</v>
      </c>
      <c r="C218" s="70" t="s">
        <v>1089</v>
      </c>
      <c r="D218" s="75">
        <v>490</v>
      </c>
      <c r="E218" s="75" t="s">
        <v>17</v>
      </c>
      <c r="F218" s="73" t="s">
        <v>1149</v>
      </c>
      <c r="G218" s="74">
        <f t="shared" ca="1" si="65"/>
        <v>107253</v>
      </c>
      <c r="H218" s="74">
        <f t="shared" ca="1" si="65"/>
        <v>112592</v>
      </c>
      <c r="I218" s="74">
        <f t="shared" ca="1" si="65"/>
        <v>118234</v>
      </c>
      <c r="J218" s="74">
        <f t="shared" ca="1" si="65"/>
        <v>125881</v>
      </c>
      <c r="K218" s="74">
        <f t="shared" ca="1" si="65"/>
        <v>129405</v>
      </c>
      <c r="L218" s="74">
        <f t="shared" ca="1" si="65"/>
        <v>133033</v>
      </c>
      <c r="M218" s="74">
        <f t="shared" ca="1" si="65"/>
        <v>136822</v>
      </c>
      <c r="N218" s="72"/>
      <c r="P218" s="187" t="str">
        <f>A218</f>
        <v>53019C</v>
      </c>
      <c r="Q218" s="191" t="s">
        <v>600</v>
      </c>
      <c r="R218" s="188" t="str">
        <f>F218</f>
        <v>Supervisor Intelligence Analyst</v>
      </c>
      <c r="S218" s="189" t="str">
        <f>C218</f>
        <v>146</v>
      </c>
      <c r="T218" s="186" cm="1">
        <f t="array" aca="1" ref="T218" ca="1">ROUND(IF($Q218="Y",VLOOKUP($P218, INDIRECT($Q$3),T$8,0)*INDIRECT($P$2),VLOOKUP($P218, INDIRECT($Q$3),T$8,0)),IF($E218="E",0,3))</f>
        <v>107253</v>
      </c>
      <c r="U218" s="186" cm="1">
        <f t="array" aca="1" ref="U218" ca="1">ROUND(IF($Q218="Y",VLOOKUP($P218, INDIRECT($Q$3),U$8,0)*INDIRECT($P$2),VLOOKUP($P218, INDIRECT($Q$3),U$8,0)),IF($E218="E",0,3))</f>
        <v>112592</v>
      </c>
      <c r="V218" s="186" cm="1">
        <f t="array" aca="1" ref="V218" ca="1">ROUND(IF($Q218="Y",VLOOKUP($P218, INDIRECT($Q$3),V$8,0)*INDIRECT($P$2),VLOOKUP($P218, INDIRECT($Q$3),V$8,0)),IF($E218="E",0,3))</f>
        <v>118234</v>
      </c>
      <c r="W218" s="186" cm="1">
        <f t="array" aca="1" ref="W218" ca="1">ROUND(IF($Q218="Y",VLOOKUP($P218, INDIRECT($Q$3),W$8,0)*INDIRECT($P$2),VLOOKUP($P218, INDIRECT($Q$3),W$8,0)),IF($E218="E",0,3))</f>
        <v>125881</v>
      </c>
      <c r="X218" s="186" cm="1">
        <f t="array" aca="1" ref="X218" ca="1">ROUND(IF($Q218="Y",VLOOKUP($P218, INDIRECT($Q$3),X$8,0)*INDIRECT($P$2),VLOOKUP($P218, INDIRECT($Q$3),X$8,0)),IF($E218="E",0,3))</f>
        <v>129405</v>
      </c>
      <c r="Y218" s="186" cm="1">
        <f t="array" aca="1" ref="Y218" ca="1">ROUND(IF($Q218="Y",VLOOKUP($P218, INDIRECT($Q$3),Y$8,0)*INDIRECT($P$2),VLOOKUP($P218, INDIRECT($Q$3),Y$8,0)),IF($E218="E",0,3))</f>
        <v>133033</v>
      </c>
      <c r="Z218" s="186" cm="1">
        <f t="array" aca="1" ref="Z218" ca="1">ROUND(IF($Q218="Y",VLOOKUP($P218, INDIRECT($Q$3),Z$8,0)*INDIRECT($P$2),VLOOKUP($P218, INDIRECT($Q$3),Z$8,0)),IF($E218="E",0,3))</f>
        <v>136822</v>
      </c>
      <c r="AA218" s="186"/>
      <c r="AB218" s="282" t="str">
        <f>A218</f>
        <v>53019C</v>
      </c>
      <c r="AC218" s="130" t="str">
        <f>F218</f>
        <v>Supervisor Intelligence Analyst</v>
      </c>
      <c r="AD218" s="284" t="str">
        <f>C218</f>
        <v>146</v>
      </c>
      <c r="AE218" s="282">
        <f t="shared" ca="1" si="64"/>
        <v>51.564</v>
      </c>
      <c r="AF218" s="282">
        <f t="shared" ca="1" si="64"/>
        <v>54.131</v>
      </c>
      <c r="AG218" s="282">
        <f t="shared" ca="1" si="64"/>
        <v>56.844000000000001</v>
      </c>
      <c r="AH218" s="282">
        <f t="shared" ca="1" si="64"/>
        <v>60.519999999999996</v>
      </c>
      <c r="AI218" s="282">
        <f t="shared" ca="1" si="64"/>
        <v>62.213999999999999</v>
      </c>
      <c r="AJ218" s="282">
        <f t="shared" ca="1" si="64"/>
        <v>63.958999999999996</v>
      </c>
      <c r="AK218" s="282">
        <f t="shared" ca="1" si="64"/>
        <v>65.78</v>
      </c>
      <c r="AP218" s="427"/>
      <c r="AQ218" s="427"/>
      <c r="AR218" s="427"/>
      <c r="AS218" s="427"/>
      <c r="AT218" s="427"/>
      <c r="AU218" s="427"/>
      <c r="AV218" s="427"/>
      <c r="AW218" s="427" t="str">
        <f>IFERROR(AA218/'2025'!N217,"")</f>
        <v/>
      </c>
    </row>
    <row r="219" spans="1:49" x14ac:dyDescent="0.3">
      <c r="A219" s="424" t="s">
        <v>222</v>
      </c>
      <c r="B219" s="75">
        <v>9</v>
      </c>
      <c r="C219" s="70" t="s">
        <v>221</v>
      </c>
      <c r="D219" s="75">
        <v>428</v>
      </c>
      <c r="E219" s="75" t="s">
        <v>17</v>
      </c>
      <c r="F219" s="73" t="s">
        <v>443</v>
      </c>
      <c r="G219" s="74">
        <f t="shared" ca="1" si="65"/>
        <v>96710</v>
      </c>
      <c r="H219" s="74">
        <f t="shared" ca="1" si="65"/>
        <v>100577</v>
      </c>
      <c r="I219" s="74">
        <f t="shared" ca="1" si="65"/>
        <v>104602</v>
      </c>
      <c r="J219" s="74">
        <f t="shared" ca="1" si="65"/>
        <v>108784</v>
      </c>
      <c r="K219" s="74">
        <f t="shared" ca="1" si="65"/>
        <v>113135</v>
      </c>
      <c r="L219" s="74">
        <f t="shared" ca="1" si="65"/>
        <v>0</v>
      </c>
      <c r="M219" s="74">
        <f t="shared" ca="1" si="65"/>
        <v>0</v>
      </c>
      <c r="N219" s="72"/>
      <c r="P219" s="187" t="str">
        <f t="shared" ref="P219:P224" si="72">A219</f>
        <v>10077C</v>
      </c>
      <c r="Q219" s="191" t="s">
        <v>600</v>
      </c>
      <c r="R219" s="188" t="str">
        <f t="shared" ref="R219:R224" si="73">F219</f>
        <v>Supervisor IT Deskside Services</v>
      </c>
      <c r="S219" s="189" t="str">
        <f t="shared" ref="S219:S224" si="74">C219</f>
        <v>12</v>
      </c>
      <c r="T219" s="186" cm="1">
        <f t="array" aca="1" ref="T219" ca="1">ROUND(IF($Q219="Y",VLOOKUP($P219, INDIRECT($Q$3),T$8,0)*INDIRECT($P$2),VLOOKUP($P219, INDIRECT($Q$3),T$8,0)),IF($E219="E",0,3))</f>
        <v>96710</v>
      </c>
      <c r="U219" s="186" cm="1">
        <f t="array" aca="1" ref="U219" ca="1">ROUND(IF($Q219="Y",VLOOKUP($P219, INDIRECT($Q$3),U$8,0)*INDIRECT($P$2),VLOOKUP($P219, INDIRECT($Q$3),U$8,0)),IF($E219="E",0,3))</f>
        <v>100577</v>
      </c>
      <c r="V219" s="186" cm="1">
        <f t="array" aca="1" ref="V219" ca="1">ROUND(IF($Q219="Y",VLOOKUP($P219, INDIRECT($Q$3),V$8,0)*INDIRECT($P$2),VLOOKUP($P219, INDIRECT($Q$3),V$8,0)),IF($E219="E",0,3))</f>
        <v>104602</v>
      </c>
      <c r="W219" s="186" cm="1">
        <f t="array" aca="1" ref="W219" ca="1">ROUND(IF($Q219="Y",VLOOKUP($P219, INDIRECT($Q$3),W$8,0)*INDIRECT($P$2),VLOOKUP($P219, INDIRECT($Q$3),W$8,0)),IF($E219="E",0,3))</f>
        <v>108784</v>
      </c>
      <c r="X219" s="186" cm="1">
        <f t="array" aca="1" ref="X219" ca="1">ROUND(IF($Q219="Y",VLOOKUP($P219, INDIRECT($Q$3),X$8,0)*INDIRECT($P$2),VLOOKUP($P219, INDIRECT($Q$3),X$8,0)),IF($E219="E",0,3))</f>
        <v>113135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ref="AB219:AB224" si="75">A219</f>
        <v>10077C</v>
      </c>
      <c r="AC219" s="130" t="str">
        <f t="shared" ref="AC219:AC224" si="76">F219</f>
        <v>Supervisor IT Deskside Services</v>
      </c>
      <c r="AD219" s="284" t="str">
        <f t="shared" ref="AD219:AD224" si="77">C219</f>
        <v>12</v>
      </c>
      <c r="AE219" s="282">
        <f t="shared" ca="1" si="64"/>
        <v>46.495999999999995</v>
      </c>
      <c r="AF219" s="282">
        <f t="shared" ca="1" si="64"/>
        <v>48.354999999999997</v>
      </c>
      <c r="AG219" s="282">
        <f t="shared" ca="1" si="64"/>
        <v>50.29</v>
      </c>
      <c r="AH219" s="282">
        <f t="shared" ca="1" si="64"/>
        <v>52.3</v>
      </c>
      <c r="AI219" s="282">
        <f t="shared" ca="1" si="64"/>
        <v>54.391999999999996</v>
      </c>
      <c r="AJ219" s="282" t="str">
        <f t="shared" ca="1" si="64"/>
        <v/>
      </c>
      <c r="AK219" s="282" t="str">
        <f t="shared" ca="1" si="64"/>
        <v/>
      </c>
      <c r="AP219" s="427"/>
      <c r="AQ219" s="427"/>
      <c r="AR219" s="427"/>
      <c r="AS219" s="427"/>
      <c r="AT219" s="427"/>
      <c r="AU219" s="427"/>
      <c r="AV219" s="427"/>
      <c r="AW219" s="427" t="str">
        <f>IFERROR(AA219/'2025'!N218,"")</f>
        <v/>
      </c>
    </row>
    <row r="220" spans="1:49" x14ac:dyDescent="0.3">
      <c r="A220" s="424" t="s">
        <v>225</v>
      </c>
      <c r="B220" s="75">
        <v>8</v>
      </c>
      <c r="C220" s="70" t="s">
        <v>224</v>
      </c>
      <c r="D220" s="75">
        <v>368</v>
      </c>
      <c r="E220" s="75" t="s">
        <v>21</v>
      </c>
      <c r="F220" s="73" t="s">
        <v>445</v>
      </c>
      <c r="G220" s="74">
        <f t="shared" ca="1" si="65"/>
        <v>42.436999999999998</v>
      </c>
      <c r="H220" s="74">
        <f t="shared" ca="1" si="65"/>
        <v>43.627000000000002</v>
      </c>
      <c r="I220" s="74">
        <f t="shared" ca="1" si="65"/>
        <v>44.848999999999997</v>
      </c>
      <c r="J220" s="74">
        <f t="shared" ca="1" si="65"/>
        <v>46.125</v>
      </c>
      <c r="K220" s="74">
        <f t="shared" ca="1" si="65"/>
        <v>47.072000000000003</v>
      </c>
      <c r="L220" s="74">
        <f t="shared" ca="1" si="65"/>
        <v>0</v>
      </c>
      <c r="M220" s="74">
        <f t="shared" ca="1" si="65"/>
        <v>0</v>
      </c>
      <c r="N220" s="72"/>
      <c r="P220" s="187" t="str">
        <f t="shared" si="72"/>
        <v>10153C</v>
      </c>
      <c r="Q220" s="191" t="s">
        <v>600</v>
      </c>
      <c r="R220" s="188" t="str">
        <f t="shared" si="73"/>
        <v xml:space="preserve">Supervisor Payroll/Accounting </v>
      </c>
      <c r="S220" s="189" t="str">
        <f t="shared" si="74"/>
        <v>102</v>
      </c>
      <c r="T220" s="186" cm="1">
        <f t="array" aca="1" ref="T220" ca="1">ROUND(IF($Q220="Y",VLOOKUP($P220, INDIRECT($Q$3),T$8,0)*INDIRECT($P$2),VLOOKUP($P220, INDIRECT($Q$3),T$8,0)),IF($E220="E",0,3))</f>
        <v>42.436999999999998</v>
      </c>
      <c r="U220" s="186" cm="1">
        <f t="array" aca="1" ref="U220" ca="1">ROUND(IF($Q220="Y",VLOOKUP($P220, INDIRECT($Q$3),U$8,0)*INDIRECT($P$2),VLOOKUP($P220, INDIRECT($Q$3),U$8,0)),IF($E220="E",0,3))</f>
        <v>43.627000000000002</v>
      </c>
      <c r="V220" s="186" cm="1">
        <f t="array" aca="1" ref="V220" ca="1">ROUND(IF($Q220="Y",VLOOKUP($P220, INDIRECT($Q$3),V$8,0)*INDIRECT($P$2),VLOOKUP($P220, INDIRECT($Q$3),V$8,0)),IF($E220="E",0,3))</f>
        <v>44.848999999999997</v>
      </c>
      <c r="W220" s="186" cm="1">
        <f t="array" aca="1" ref="W220" ca="1">ROUND(IF($Q220="Y",VLOOKUP($P220, INDIRECT($Q$3),W$8,0)*INDIRECT($P$2),VLOOKUP($P220, INDIRECT($Q$3),W$8,0)),IF($E220="E",0,3))</f>
        <v>46.125</v>
      </c>
      <c r="X220" s="186" cm="1">
        <f t="array" aca="1" ref="X220" ca="1">ROUND(IF($Q220="Y",VLOOKUP($P220, INDIRECT($Q$3),X$8,0)*INDIRECT($P$2),VLOOKUP($P220, INDIRECT($Q$3),X$8,0)),IF($E220="E",0,3))</f>
        <v>47.072000000000003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75"/>
        <v>10153C</v>
      </c>
      <c r="AC220" s="130" t="str">
        <f t="shared" si="76"/>
        <v xml:space="preserve">Supervisor Payroll/Accounting </v>
      </c>
      <c r="AD220" s="284" t="str">
        <f t="shared" si="77"/>
        <v>102</v>
      </c>
      <c r="AE220" s="282">
        <f t="shared" ca="1" si="64"/>
        <v>42.436999999999998</v>
      </c>
      <c r="AF220" s="282">
        <f t="shared" ca="1" si="64"/>
        <v>43.627000000000002</v>
      </c>
      <c r="AG220" s="282">
        <f t="shared" ca="1" si="64"/>
        <v>44.848999999999997</v>
      </c>
      <c r="AH220" s="282">
        <f t="shared" ca="1" si="64"/>
        <v>46.125</v>
      </c>
      <c r="AI220" s="282">
        <f t="shared" ca="1" si="64"/>
        <v>47.072000000000003</v>
      </c>
      <c r="AJ220" s="282" t="str">
        <f t="shared" ca="1" si="64"/>
        <v/>
      </c>
      <c r="AK220" s="282" t="str">
        <f t="shared" ca="1" si="64"/>
        <v/>
      </c>
      <c r="AP220" s="427"/>
      <c r="AQ220" s="427"/>
      <c r="AR220" s="427"/>
      <c r="AS220" s="427"/>
      <c r="AT220" s="427"/>
      <c r="AU220" s="427"/>
      <c r="AV220" s="427"/>
      <c r="AW220" s="427" t="str">
        <f>IFERROR(AA220/'2025'!N219,"")</f>
        <v/>
      </c>
    </row>
    <row r="221" spans="1:49" x14ac:dyDescent="0.3">
      <c r="A221" s="424" t="s">
        <v>226</v>
      </c>
      <c r="B221" s="75">
        <v>12</v>
      </c>
      <c r="C221" s="70" t="s">
        <v>60</v>
      </c>
      <c r="D221" s="75">
        <v>550</v>
      </c>
      <c r="E221" s="75" t="s">
        <v>17</v>
      </c>
      <c r="F221" s="73" t="s">
        <v>446</v>
      </c>
      <c r="G221" s="74">
        <f t="shared" ca="1" si="65"/>
        <v>113787</v>
      </c>
      <c r="H221" s="74">
        <f t="shared" ca="1" si="65"/>
        <v>120134</v>
      </c>
      <c r="I221" s="74">
        <f t="shared" ca="1" si="65"/>
        <v>128369</v>
      </c>
      <c r="J221" s="74">
        <f t="shared" ca="1" si="65"/>
        <v>131965</v>
      </c>
      <c r="K221" s="74">
        <f t="shared" ca="1" si="65"/>
        <v>135659</v>
      </c>
      <c r="L221" s="74">
        <f t="shared" ca="1" si="65"/>
        <v>139527</v>
      </c>
      <c r="M221" s="74">
        <f t="shared" ca="1" si="65"/>
        <v>0</v>
      </c>
      <c r="N221" s="72"/>
      <c r="P221" s="187" t="str">
        <f t="shared" si="72"/>
        <v>10170C</v>
      </c>
      <c r="Q221" s="191" t="s">
        <v>600</v>
      </c>
      <c r="R221" s="188" t="str">
        <f t="shared" si="73"/>
        <v>Supervisor Plans Review</v>
      </c>
      <c r="S221" s="189" t="str">
        <f t="shared" si="74"/>
        <v>44</v>
      </c>
      <c r="T221" s="186" cm="1">
        <f t="array" aca="1" ref="T221" ca="1">ROUND(IF($Q221="Y",VLOOKUP($P221, INDIRECT($Q$3),T$8,0)*INDIRECT($P$2),VLOOKUP($P221, INDIRECT($Q$3),T$8,0)),IF($E221="E",0,3))</f>
        <v>113787</v>
      </c>
      <c r="U221" s="186" cm="1">
        <f t="array" aca="1" ref="U221" ca="1">ROUND(IF($Q221="Y",VLOOKUP($P221, INDIRECT($Q$3),U$8,0)*INDIRECT($P$2),VLOOKUP($P221, INDIRECT($Q$3),U$8,0)),IF($E221="E",0,3))</f>
        <v>120134</v>
      </c>
      <c r="V221" s="186" cm="1">
        <f t="array" aca="1" ref="V221" ca="1">ROUND(IF($Q221="Y",VLOOKUP($P221, INDIRECT($Q$3),V$8,0)*INDIRECT($P$2),VLOOKUP($P221, INDIRECT($Q$3),V$8,0)),IF($E221="E",0,3))</f>
        <v>128369</v>
      </c>
      <c r="W221" s="186" cm="1">
        <f t="array" aca="1" ref="W221" ca="1">ROUND(IF($Q221="Y",VLOOKUP($P221, INDIRECT($Q$3),W$8,0)*INDIRECT($P$2),VLOOKUP($P221, INDIRECT($Q$3),W$8,0)),IF($E221="E",0,3))</f>
        <v>131965</v>
      </c>
      <c r="X221" s="186" cm="1">
        <f t="array" aca="1" ref="X221" ca="1">ROUND(IF($Q221="Y",VLOOKUP($P221, INDIRECT($Q$3),X$8,0)*INDIRECT($P$2),VLOOKUP($P221, INDIRECT($Q$3),X$8,0)),IF($E221="E",0,3))</f>
        <v>135659</v>
      </c>
      <c r="Y221" s="186" cm="1">
        <f t="array" aca="1" ref="Y221" ca="1">ROUND(IF($Q221="Y",VLOOKUP($P221, INDIRECT($Q$3),Y$8,0)*INDIRECT($P$2),VLOOKUP($P221, INDIRECT($Q$3),Y$8,0)),IF($E221="E",0,3))</f>
        <v>139527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75"/>
        <v>10170C</v>
      </c>
      <c r="AC221" s="130" t="str">
        <f t="shared" si="76"/>
        <v>Supervisor Plans Review</v>
      </c>
      <c r="AD221" s="284" t="str">
        <f t="shared" si="77"/>
        <v>44</v>
      </c>
      <c r="AE221" s="282">
        <f t="shared" ca="1" si="64"/>
        <v>54.705999999999996</v>
      </c>
      <c r="AF221" s="282">
        <f t="shared" ca="1" si="64"/>
        <v>57.756999999999998</v>
      </c>
      <c r="AG221" s="282">
        <f t="shared" ca="1" si="64"/>
        <v>61.716000000000001</v>
      </c>
      <c r="AH221" s="282">
        <f t="shared" ca="1" si="64"/>
        <v>63.445</v>
      </c>
      <c r="AI221" s="282">
        <f t="shared" ca="1" si="64"/>
        <v>65.221000000000004</v>
      </c>
      <c r="AJ221" s="282">
        <f t="shared" ca="1" si="64"/>
        <v>67.081000000000003</v>
      </c>
      <c r="AK221" s="282" t="str">
        <f t="shared" ca="1" si="64"/>
        <v/>
      </c>
      <c r="AP221" s="427"/>
      <c r="AQ221" s="427"/>
      <c r="AR221" s="427"/>
      <c r="AS221" s="427"/>
      <c r="AT221" s="427"/>
      <c r="AU221" s="427"/>
      <c r="AV221" s="427"/>
      <c r="AW221" s="427" t="str">
        <f>IFERROR(AA221/'2025'!N220,"")</f>
        <v/>
      </c>
    </row>
    <row r="222" spans="1:49" x14ac:dyDescent="0.3">
      <c r="A222" s="424" t="s">
        <v>1011</v>
      </c>
      <c r="B222" s="75">
        <v>10</v>
      </c>
      <c r="C222" s="70" t="s">
        <v>1012</v>
      </c>
      <c r="D222" s="75">
        <v>455</v>
      </c>
      <c r="E222" s="75" t="s">
        <v>17</v>
      </c>
      <c r="F222" s="73" t="s">
        <v>1124</v>
      </c>
      <c r="G222" s="74">
        <f t="shared" ca="1" si="65"/>
        <v>99129</v>
      </c>
      <c r="H222" s="74">
        <f t="shared" ca="1" si="65"/>
        <v>103098</v>
      </c>
      <c r="I222" s="74">
        <f t="shared" ca="1" si="65"/>
        <v>107226</v>
      </c>
      <c r="J222" s="74">
        <f t="shared" ca="1" si="65"/>
        <v>111519</v>
      </c>
      <c r="K222" s="74">
        <f t="shared" ca="1" si="65"/>
        <v>115985</v>
      </c>
      <c r="L222" s="74">
        <f t="shared" ca="1" si="65"/>
        <v>0</v>
      </c>
      <c r="M222" s="74">
        <f t="shared" ca="1" si="65"/>
        <v>0</v>
      </c>
      <c r="N222" s="72"/>
      <c r="P222" s="187" t="str">
        <f t="shared" si="72"/>
        <v>53061C</v>
      </c>
      <c r="Q222" s="191" t="s">
        <v>600</v>
      </c>
      <c r="R222" s="188" t="str">
        <f t="shared" si="73"/>
        <v>Supervisor Police Compliance Specialist</v>
      </c>
      <c r="S222" s="189" t="str">
        <f t="shared" si="74"/>
        <v>141</v>
      </c>
      <c r="T222" s="186" cm="1">
        <f t="array" aca="1" ref="T222" ca="1">ROUND(IF($Q222="Y",VLOOKUP($P222, INDIRECT($Q$3),T$8,0)*INDIRECT($P$2),VLOOKUP($P222, INDIRECT($Q$3),T$8,0)),IF($E222="E",0,3))</f>
        <v>99129</v>
      </c>
      <c r="U222" s="186" cm="1">
        <f t="array" aca="1" ref="U222" ca="1">ROUND(IF($Q222="Y",VLOOKUP($P222, INDIRECT($Q$3),U$8,0)*INDIRECT($P$2),VLOOKUP($P222, INDIRECT($Q$3),U$8,0)),IF($E222="E",0,3))</f>
        <v>103098</v>
      </c>
      <c r="V222" s="186" cm="1">
        <f t="array" aca="1" ref="V222" ca="1">ROUND(IF($Q222="Y",VLOOKUP($P222, INDIRECT($Q$3),V$8,0)*INDIRECT($P$2),VLOOKUP($P222, INDIRECT($Q$3),V$8,0)),IF($E222="E",0,3))</f>
        <v>107226</v>
      </c>
      <c r="W222" s="186" cm="1">
        <f t="array" aca="1" ref="W222" ca="1">ROUND(IF($Q222="Y",VLOOKUP($P222, INDIRECT($Q$3),W$8,0)*INDIRECT($P$2),VLOOKUP($P222, INDIRECT($Q$3),W$8,0)),IF($E222="E",0,3))</f>
        <v>111519</v>
      </c>
      <c r="X222" s="186" cm="1">
        <f t="array" aca="1" ref="X222" ca="1">ROUND(IF($Q222="Y",VLOOKUP($P222, INDIRECT($Q$3),X$8,0)*INDIRECT($P$2),VLOOKUP($P222, INDIRECT($Q$3),X$8,0)),IF($E222="E",0,3))</f>
        <v>115985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75"/>
        <v>53061C</v>
      </c>
      <c r="AC222" s="130" t="str">
        <f t="shared" si="76"/>
        <v>Supervisor Police Compliance Specialist</v>
      </c>
      <c r="AD222" s="284" t="str">
        <f t="shared" si="77"/>
        <v>141</v>
      </c>
      <c r="AE222" s="282">
        <f t="shared" ca="1" si="64"/>
        <v>47.658999999999999</v>
      </c>
      <c r="AF222" s="282">
        <f t="shared" ca="1" si="64"/>
        <v>49.567</v>
      </c>
      <c r="AG222" s="282">
        <f t="shared" ca="1" si="64"/>
        <v>51.550999999999995</v>
      </c>
      <c r="AH222" s="282">
        <f t="shared" ca="1" si="64"/>
        <v>53.614999999999995</v>
      </c>
      <c r="AI222" s="282">
        <f t="shared" ca="1" si="64"/>
        <v>55.762999999999998</v>
      </c>
      <c r="AJ222" s="282" t="str">
        <f t="shared" ca="1" si="64"/>
        <v/>
      </c>
      <c r="AK222" s="282" t="str">
        <f t="shared" ca="1" si="64"/>
        <v/>
      </c>
      <c r="AP222" s="427"/>
      <c r="AQ222" s="427"/>
      <c r="AR222" s="427"/>
      <c r="AS222" s="427"/>
      <c r="AT222" s="427"/>
      <c r="AU222" s="427"/>
      <c r="AV222" s="427"/>
      <c r="AW222" s="427" t="str">
        <f>IFERROR(AA222/'2025'!N221,"")</f>
        <v/>
      </c>
    </row>
    <row r="223" spans="1:49" x14ac:dyDescent="0.3">
      <c r="A223" s="424" t="s">
        <v>1088</v>
      </c>
      <c r="B223" s="75">
        <v>10</v>
      </c>
      <c r="C223" s="70" t="s">
        <v>1089</v>
      </c>
      <c r="D223" s="75">
        <v>480</v>
      </c>
      <c r="E223" s="75" t="s">
        <v>17</v>
      </c>
      <c r="F223" s="73" t="s">
        <v>1120</v>
      </c>
      <c r="G223" s="74">
        <f t="shared" ca="1" si="65"/>
        <v>107253</v>
      </c>
      <c r="H223" s="74">
        <f t="shared" ca="1" si="65"/>
        <v>112592</v>
      </c>
      <c r="I223" s="74">
        <f t="shared" ca="1" si="65"/>
        <v>118234</v>
      </c>
      <c r="J223" s="74">
        <f t="shared" ca="1" si="65"/>
        <v>125881</v>
      </c>
      <c r="K223" s="74">
        <f t="shared" ca="1" si="65"/>
        <v>129405</v>
      </c>
      <c r="L223" s="74">
        <f t="shared" ca="1" si="65"/>
        <v>133033</v>
      </c>
      <c r="M223" s="74">
        <f t="shared" ca="1" si="65"/>
        <v>136822</v>
      </c>
      <c r="N223" s="72"/>
      <c r="P223" s="187" t="str">
        <f t="shared" si="72"/>
        <v>59482C</v>
      </c>
      <c r="Q223" s="191" t="s">
        <v>600</v>
      </c>
      <c r="R223" s="188" t="str">
        <f t="shared" si="73"/>
        <v>Supervisor Police Crime Analyst</v>
      </c>
      <c r="S223" s="189" t="str">
        <f t="shared" si="74"/>
        <v>146</v>
      </c>
      <c r="T223" s="186" cm="1">
        <f t="array" aca="1" ref="T223" ca="1">ROUND(IF($Q223="Y",VLOOKUP($P223, INDIRECT($Q$3),T$8,0)*INDIRECT($P$2),VLOOKUP($P223, INDIRECT($Q$3),T$8,0)),IF($E223="E",0,3))</f>
        <v>107253</v>
      </c>
      <c r="U223" s="186" cm="1">
        <f t="array" aca="1" ref="U223" ca="1">ROUND(IF($Q223="Y",VLOOKUP($P223, INDIRECT($Q$3),U$8,0)*INDIRECT($P$2),VLOOKUP($P223, INDIRECT($Q$3),U$8,0)),IF($E223="E",0,3))</f>
        <v>112592</v>
      </c>
      <c r="V223" s="186" cm="1">
        <f t="array" aca="1" ref="V223" ca="1">ROUND(IF($Q223="Y",VLOOKUP($P223, INDIRECT($Q$3),V$8,0)*INDIRECT($P$2),VLOOKUP($P223, INDIRECT($Q$3),V$8,0)),IF($E223="E",0,3))</f>
        <v>118234</v>
      </c>
      <c r="W223" s="186" cm="1">
        <f t="array" aca="1" ref="W223" ca="1">ROUND(IF($Q223="Y",VLOOKUP($P223, INDIRECT($Q$3),W$8,0)*INDIRECT($P$2),VLOOKUP($P223, INDIRECT($Q$3),W$8,0)),IF($E223="E",0,3))</f>
        <v>125881</v>
      </c>
      <c r="X223" s="186" cm="1">
        <f t="array" aca="1" ref="X223" ca="1">ROUND(IF($Q223="Y",VLOOKUP($P223, INDIRECT($Q$3),X$8,0)*INDIRECT($P$2),VLOOKUP($P223, INDIRECT($Q$3),X$8,0)),IF($E223="E",0,3))</f>
        <v>129405</v>
      </c>
      <c r="Y223" s="186" cm="1">
        <f t="array" aca="1" ref="Y223" ca="1">ROUND(IF($Q223="Y",VLOOKUP($P223, INDIRECT($Q$3),Y$8,0)*INDIRECT($P$2),VLOOKUP($P223, INDIRECT($Q$3),Y$8,0)),IF($E223="E",0,3))</f>
        <v>133033</v>
      </c>
      <c r="Z223" s="186" cm="1">
        <f t="array" aca="1" ref="Z223" ca="1">ROUND(IF($Q223="Y",VLOOKUP($P223, INDIRECT($Q$3),Z$8,0)*INDIRECT($P$2),VLOOKUP($P223, INDIRECT($Q$3),Z$8,0)),IF($E223="E",0,3))</f>
        <v>136822</v>
      </c>
      <c r="AA223" s="186"/>
      <c r="AB223" s="282" t="str">
        <f t="shared" si="75"/>
        <v>59482C</v>
      </c>
      <c r="AC223" s="130" t="str">
        <f t="shared" si="76"/>
        <v>Supervisor Police Crime Analyst</v>
      </c>
      <c r="AD223" s="284" t="str">
        <f t="shared" si="77"/>
        <v>146</v>
      </c>
      <c r="AE223" s="282">
        <f t="shared" ca="1" si="64"/>
        <v>51.564</v>
      </c>
      <c r="AF223" s="282">
        <f t="shared" ca="1" si="64"/>
        <v>54.131</v>
      </c>
      <c r="AG223" s="282">
        <f t="shared" ca="1" si="64"/>
        <v>56.844000000000001</v>
      </c>
      <c r="AH223" s="282">
        <f t="shared" ca="1" si="64"/>
        <v>60.519999999999996</v>
      </c>
      <c r="AI223" s="282">
        <f t="shared" ca="1" si="64"/>
        <v>62.213999999999999</v>
      </c>
      <c r="AJ223" s="282">
        <f t="shared" ca="1" si="64"/>
        <v>63.958999999999996</v>
      </c>
      <c r="AK223" s="282">
        <f t="shared" ca="1" si="64"/>
        <v>65.78</v>
      </c>
      <c r="AP223" s="427"/>
      <c r="AQ223" s="427"/>
      <c r="AR223" s="427"/>
      <c r="AS223" s="427"/>
      <c r="AT223" s="427"/>
      <c r="AU223" s="427"/>
      <c r="AV223" s="427"/>
      <c r="AW223" s="427" t="str">
        <f>IFERROR(AA223/'2025'!N222,"")</f>
        <v/>
      </c>
    </row>
    <row r="224" spans="1:49" x14ac:dyDescent="0.3">
      <c r="A224" s="424" t="s">
        <v>227</v>
      </c>
      <c r="B224" s="75">
        <v>8</v>
      </c>
      <c r="C224" s="70" t="s">
        <v>575</v>
      </c>
      <c r="D224" s="75">
        <v>398</v>
      </c>
      <c r="E224" s="75" t="s">
        <v>17</v>
      </c>
      <c r="F224" s="73" t="s">
        <v>447</v>
      </c>
      <c r="G224" s="74">
        <f t="shared" ca="1" si="65"/>
        <v>84335</v>
      </c>
      <c r="H224" s="74">
        <f t="shared" ca="1" si="65"/>
        <v>87710</v>
      </c>
      <c r="I224" s="74">
        <f t="shared" ca="1" si="65"/>
        <v>91224</v>
      </c>
      <c r="J224" s="74">
        <f t="shared" ca="1" si="65"/>
        <v>94876</v>
      </c>
      <c r="K224" s="74">
        <f t="shared" ca="1" si="65"/>
        <v>98674</v>
      </c>
      <c r="L224" s="74">
        <f t="shared" ca="1" si="65"/>
        <v>0</v>
      </c>
      <c r="M224" s="74">
        <f t="shared" ca="1" si="65"/>
        <v>0</v>
      </c>
      <c r="N224" s="72"/>
      <c r="P224" s="187" t="str">
        <f t="shared" si="72"/>
        <v>10195C</v>
      </c>
      <c r="Q224" s="191" t="s">
        <v>600</v>
      </c>
      <c r="R224" s="188" t="str">
        <f t="shared" si="73"/>
        <v xml:space="preserve">Supervisor Police Support Services </v>
      </c>
      <c r="S224" s="189" t="str">
        <f t="shared" si="74"/>
        <v>022</v>
      </c>
      <c r="T224" s="186" cm="1">
        <f t="array" aca="1" ref="T224" ca="1">ROUND(IF($Q224="Y",VLOOKUP($P224, INDIRECT($Q$3),T$8,0)*INDIRECT($P$2),VLOOKUP($P224, INDIRECT($Q$3),T$8,0)),IF($E224="E",0,3))</f>
        <v>84335</v>
      </c>
      <c r="U224" s="186" cm="1">
        <f t="array" aca="1" ref="U224" ca="1">ROUND(IF($Q224="Y",VLOOKUP($P224, INDIRECT($Q$3),U$8,0)*INDIRECT($P$2),VLOOKUP($P224, INDIRECT($Q$3),U$8,0)),IF($E224="E",0,3))</f>
        <v>87710</v>
      </c>
      <c r="V224" s="186" cm="1">
        <f t="array" aca="1" ref="V224" ca="1">ROUND(IF($Q224="Y",VLOOKUP($P224, INDIRECT($Q$3),V$8,0)*INDIRECT($P$2),VLOOKUP($P224, INDIRECT($Q$3),V$8,0)),IF($E224="E",0,3))</f>
        <v>91224</v>
      </c>
      <c r="W224" s="186" cm="1">
        <f t="array" aca="1" ref="W224" ca="1">ROUND(IF($Q224="Y",VLOOKUP($P224, INDIRECT($Q$3),W$8,0)*INDIRECT($P$2),VLOOKUP($P224, INDIRECT($Q$3),W$8,0)),IF($E224="E",0,3))</f>
        <v>94876</v>
      </c>
      <c r="X224" s="186" cm="1">
        <f t="array" aca="1" ref="X224" ca="1">ROUND(IF($Q224="Y",VLOOKUP($P224, INDIRECT($Q$3),X$8,0)*INDIRECT($P$2),VLOOKUP($P224, INDIRECT($Q$3),X$8,0)),IF($E224="E",0,3))</f>
        <v>98674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75"/>
        <v>10195C</v>
      </c>
      <c r="AC224" s="130" t="str">
        <f t="shared" si="76"/>
        <v xml:space="preserve">Supervisor Police Support Services </v>
      </c>
      <c r="AD224" s="284" t="str">
        <f t="shared" si="77"/>
        <v>022</v>
      </c>
      <c r="AE224" s="282">
        <f t="shared" ca="1" si="64"/>
        <v>40.545999999999999</v>
      </c>
      <c r="AF224" s="282">
        <f t="shared" ca="1" si="64"/>
        <v>42.168999999999997</v>
      </c>
      <c r="AG224" s="282">
        <f t="shared" ca="1" si="64"/>
        <v>43.857999999999997</v>
      </c>
      <c r="AH224" s="282">
        <f t="shared" ca="1" si="64"/>
        <v>45.613999999999997</v>
      </c>
      <c r="AI224" s="282">
        <f t="shared" ca="1" si="64"/>
        <v>47.44</v>
      </c>
      <c r="AJ224" s="282" t="str">
        <f t="shared" ca="1" si="64"/>
        <v/>
      </c>
      <c r="AK224" s="282" t="str">
        <f t="shared" ca="1" si="64"/>
        <v/>
      </c>
      <c r="AP224" s="427"/>
      <c r="AQ224" s="427"/>
      <c r="AR224" s="427"/>
      <c r="AS224" s="427"/>
      <c r="AT224" s="427"/>
      <c r="AU224" s="427"/>
      <c r="AV224" s="427"/>
      <c r="AW224" s="427" t="str">
        <f>IFERROR(AA224/'2025'!N223,"")</f>
        <v/>
      </c>
    </row>
    <row r="225" spans="1:49" x14ac:dyDescent="0.3">
      <c r="A225" s="424" t="s">
        <v>179</v>
      </c>
      <c r="B225" s="75">
        <v>9</v>
      </c>
      <c r="C225" s="70" t="s">
        <v>178</v>
      </c>
      <c r="D225" s="75">
        <v>425</v>
      </c>
      <c r="E225" s="75" t="s">
        <v>17</v>
      </c>
      <c r="F225" s="73" t="s">
        <v>1158</v>
      </c>
      <c r="G225" s="74">
        <f t="shared" ca="1" si="65"/>
        <v>93168</v>
      </c>
      <c r="H225" s="74">
        <f t="shared" ca="1" si="65"/>
        <v>99400</v>
      </c>
      <c r="I225" s="74">
        <f t="shared" ca="1" si="65"/>
        <v>102184</v>
      </c>
      <c r="J225" s="74">
        <f t="shared" ca="1" si="65"/>
        <v>105046</v>
      </c>
      <c r="K225" s="74">
        <f t="shared" ca="1" si="65"/>
        <v>108042</v>
      </c>
      <c r="L225" s="74">
        <f t="shared" ca="1" si="65"/>
        <v>0</v>
      </c>
      <c r="M225" s="74">
        <f t="shared" ca="1" si="65"/>
        <v>0</v>
      </c>
      <c r="N225" s="72"/>
      <c r="P225" s="187" t="str">
        <f>A225</f>
        <v>08433C</v>
      </c>
      <c r="Q225" s="191" t="s">
        <v>600</v>
      </c>
      <c r="R225" s="188" t="str">
        <f>F225</f>
        <v>Supervisor Project Coordinator</v>
      </c>
      <c r="S225" s="189" t="str">
        <f>C225</f>
        <v>36</v>
      </c>
      <c r="T225" s="186" cm="1">
        <f t="array" aca="1" ref="T225" ca="1">ROUND(IF($Q225="Y",VLOOKUP($P225, INDIRECT($Q$3),T$8,0)*INDIRECT($P$2),VLOOKUP($P225, INDIRECT($Q$3),T$8,0)),IF($E225="E",0,3))</f>
        <v>93168</v>
      </c>
      <c r="U225" s="186" cm="1">
        <f t="array" aca="1" ref="U225" ca="1">ROUND(IF($Q225="Y",VLOOKUP($P225, INDIRECT($Q$3),U$8,0)*INDIRECT($P$2),VLOOKUP($P225, INDIRECT($Q$3),U$8,0)),IF($E225="E",0,3))</f>
        <v>99400</v>
      </c>
      <c r="V225" s="186" cm="1">
        <f t="array" aca="1" ref="V225" ca="1">ROUND(IF($Q225="Y",VLOOKUP($P225, INDIRECT($Q$3),V$8,0)*INDIRECT($P$2),VLOOKUP($P225, INDIRECT($Q$3),V$8,0)),IF($E225="E",0,3))</f>
        <v>102184</v>
      </c>
      <c r="W225" s="186" cm="1">
        <f t="array" aca="1" ref="W225" ca="1">ROUND(IF($Q225="Y",VLOOKUP($P225, INDIRECT($Q$3),W$8,0)*INDIRECT($P$2),VLOOKUP($P225, INDIRECT($Q$3),W$8,0)),IF($E225="E",0,3))</f>
        <v>105046</v>
      </c>
      <c r="X225" s="186" cm="1">
        <f t="array" aca="1" ref="X225" ca="1">ROUND(IF($Q225="Y",VLOOKUP($P225, INDIRECT($Q$3),X$8,0)*INDIRECT($P$2),VLOOKUP($P225, INDIRECT($Q$3),X$8,0)),IF($E225="E",0,3))</f>
        <v>108042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>A225</f>
        <v>08433C</v>
      </c>
      <c r="AC225" s="130" t="str">
        <f>F225</f>
        <v>Supervisor Project Coordinator</v>
      </c>
      <c r="AD225" s="284" t="str">
        <f>C225</f>
        <v>36</v>
      </c>
      <c r="AE225" s="282">
        <f t="shared" ca="1" si="64"/>
        <v>44.792999999999999</v>
      </c>
      <c r="AF225" s="282">
        <f t="shared" ca="1" si="64"/>
        <v>47.788999999999994</v>
      </c>
      <c r="AG225" s="282">
        <f t="shared" ca="1" si="64"/>
        <v>49.126999999999995</v>
      </c>
      <c r="AH225" s="282">
        <f t="shared" ca="1" si="64"/>
        <v>50.503</v>
      </c>
      <c r="AI225" s="282">
        <f t="shared" ca="1" si="64"/>
        <v>51.943999999999996</v>
      </c>
      <c r="AJ225" s="282" t="str">
        <f t="shared" ca="1" si="64"/>
        <v/>
      </c>
      <c r="AK225" s="282" t="str">
        <f t="shared" ca="1" si="64"/>
        <v/>
      </c>
      <c r="AP225" s="427"/>
      <c r="AQ225" s="427"/>
      <c r="AR225" s="427"/>
      <c r="AS225" s="427"/>
      <c r="AT225" s="427"/>
      <c r="AU225" s="427"/>
      <c r="AV225" s="427"/>
      <c r="AW225" s="427" t="str">
        <f>IFERROR(AA225/'2025'!N224,"")</f>
        <v/>
      </c>
    </row>
    <row r="226" spans="1:49" x14ac:dyDescent="0.3">
      <c r="A226" s="424" t="s">
        <v>230</v>
      </c>
      <c r="B226" s="75">
        <v>10</v>
      </c>
      <c r="C226" s="70" t="s">
        <v>580</v>
      </c>
      <c r="D226" s="75">
        <v>465</v>
      </c>
      <c r="E226" s="75" t="s">
        <v>17</v>
      </c>
      <c r="F226" s="73" t="s">
        <v>449</v>
      </c>
      <c r="G226" s="74">
        <f t="shared" ca="1" si="65"/>
        <v>100461</v>
      </c>
      <c r="H226" s="74">
        <f t="shared" ca="1" si="65"/>
        <v>104485</v>
      </c>
      <c r="I226" s="74">
        <f t="shared" ca="1" si="65"/>
        <v>108668</v>
      </c>
      <c r="J226" s="74">
        <f t="shared" ca="1" si="65"/>
        <v>113020</v>
      </c>
      <c r="K226" s="74">
        <f t="shared" ca="1" si="65"/>
        <v>117545</v>
      </c>
      <c r="L226" s="74">
        <f t="shared" ca="1" si="65"/>
        <v>0</v>
      </c>
      <c r="M226" s="74">
        <f t="shared" ca="1" si="65"/>
        <v>0</v>
      </c>
      <c r="N226" s="72"/>
      <c r="P226" s="187" t="str">
        <f t="shared" ref="P226:P233" si="78">A226</f>
        <v>10291C</v>
      </c>
      <c r="Q226" s="191" t="s">
        <v>600</v>
      </c>
      <c r="R226" s="188" t="str">
        <f t="shared" ref="R226:R233" si="79">F226</f>
        <v xml:space="preserve">Supervisor Space Planning  </v>
      </c>
      <c r="S226" s="189" t="str">
        <f t="shared" ref="S226:S233" si="80">C226</f>
        <v>034</v>
      </c>
      <c r="T226" s="186" cm="1">
        <f t="array" aca="1" ref="T226" ca="1">ROUND(IF($Q226="Y",VLOOKUP($P226, INDIRECT($Q$3),T$8,0)*INDIRECT($P$2),VLOOKUP($P226, INDIRECT($Q$3),T$8,0)),IF($E226="E",0,3))</f>
        <v>100461</v>
      </c>
      <c r="U226" s="186" cm="1">
        <f t="array" aca="1" ref="U226" ca="1">ROUND(IF($Q226="Y",VLOOKUP($P226, INDIRECT($Q$3),U$8,0)*INDIRECT($P$2),VLOOKUP($P226, INDIRECT($Q$3),U$8,0)),IF($E226="E",0,3))</f>
        <v>104485</v>
      </c>
      <c r="V226" s="186" cm="1">
        <f t="array" aca="1" ref="V226" ca="1">ROUND(IF($Q226="Y",VLOOKUP($P226, INDIRECT($Q$3),V$8,0)*INDIRECT($P$2),VLOOKUP($P226, INDIRECT($Q$3),V$8,0)),IF($E226="E",0,3))</f>
        <v>108668</v>
      </c>
      <c r="W226" s="186" cm="1">
        <f t="array" aca="1" ref="W226" ca="1">ROUND(IF($Q226="Y",VLOOKUP($P226, INDIRECT($Q$3),W$8,0)*INDIRECT($P$2),VLOOKUP($P226, INDIRECT($Q$3),W$8,0)),IF($E226="E",0,3))</f>
        <v>113020</v>
      </c>
      <c r="X226" s="186" cm="1">
        <f t="array" aca="1" ref="X226" ca="1">ROUND(IF($Q226="Y",VLOOKUP($P226, INDIRECT($Q$3),X$8,0)*INDIRECT($P$2),VLOOKUP($P226, INDIRECT($Q$3),X$8,0)),IF($E226="E",0,3))</f>
        <v>117545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ref="AB226:AB233" si="81">A226</f>
        <v>10291C</v>
      </c>
      <c r="AC226" s="130" t="str">
        <f t="shared" ref="AC226:AC233" si="82">F226</f>
        <v xml:space="preserve">Supervisor Space Planning  </v>
      </c>
      <c r="AD226" s="284" t="str">
        <f t="shared" ref="AD226:AD233" si="83">C226</f>
        <v>034</v>
      </c>
      <c r="AE226" s="282">
        <f t="shared" ca="1" si="64"/>
        <v>48.298999999999999</v>
      </c>
      <c r="AF226" s="282">
        <f t="shared" ca="1" si="64"/>
        <v>50.233999999999995</v>
      </c>
      <c r="AG226" s="282">
        <f t="shared" ca="1" si="64"/>
        <v>52.244999999999997</v>
      </c>
      <c r="AH226" s="282">
        <f t="shared" ca="1" si="64"/>
        <v>54.336999999999996</v>
      </c>
      <c r="AI226" s="282">
        <f t="shared" ca="1" si="64"/>
        <v>56.512999999999998</v>
      </c>
      <c r="AJ226" s="282" t="str">
        <f t="shared" ca="1" si="64"/>
        <v/>
      </c>
      <c r="AK226" s="282" t="str">
        <f t="shared" ca="1" si="64"/>
        <v/>
      </c>
      <c r="AP226" s="427"/>
      <c r="AQ226" s="427"/>
      <c r="AR226" s="427"/>
      <c r="AS226" s="427"/>
      <c r="AT226" s="427"/>
      <c r="AU226" s="427"/>
      <c r="AV226" s="427"/>
      <c r="AW226" s="427" t="str">
        <f>IFERROR(AA226/'2025'!N225,"")</f>
        <v/>
      </c>
    </row>
    <row r="227" spans="1:49" x14ac:dyDescent="0.3">
      <c r="A227" s="424" t="s">
        <v>233</v>
      </c>
      <c r="B227" s="75">
        <v>7</v>
      </c>
      <c r="C227" s="70" t="s">
        <v>232</v>
      </c>
      <c r="D227" s="75">
        <v>333</v>
      </c>
      <c r="E227" s="75" t="s">
        <v>17</v>
      </c>
      <c r="F227" s="73" t="s">
        <v>451</v>
      </c>
      <c r="G227" s="74">
        <f t="shared" ca="1" si="65"/>
        <v>71316</v>
      </c>
      <c r="H227" s="74">
        <f t="shared" ca="1" si="65"/>
        <v>73456</v>
      </c>
      <c r="I227" s="74">
        <f t="shared" ca="1" si="65"/>
        <v>75661</v>
      </c>
      <c r="J227" s="74">
        <f t="shared" ca="1" si="65"/>
        <v>77930</v>
      </c>
      <c r="K227" s="74">
        <f t="shared" ca="1" si="65"/>
        <v>80267</v>
      </c>
      <c r="L227" s="74">
        <f t="shared" ca="1" si="65"/>
        <v>82676</v>
      </c>
      <c r="M227" s="74">
        <f t="shared" ca="1" si="65"/>
        <v>85155</v>
      </c>
      <c r="N227" s="72"/>
      <c r="P227" s="187" t="str">
        <f t="shared" si="78"/>
        <v>10350C</v>
      </c>
      <c r="Q227" s="191" t="s">
        <v>600</v>
      </c>
      <c r="R227" s="188" t="str">
        <f t="shared" si="79"/>
        <v>Supervisor Treasury Division</v>
      </c>
      <c r="S227" s="189" t="str">
        <f t="shared" si="80"/>
        <v>17</v>
      </c>
      <c r="T227" s="186" cm="1">
        <f t="array" aca="1" ref="T227" ca="1">ROUND(IF($Q227="Y",VLOOKUP($P227, INDIRECT($Q$3),T$8,0)*INDIRECT($P$2),VLOOKUP($P227, INDIRECT($Q$3),T$8,0)),IF($E227="E",0,3))</f>
        <v>71316</v>
      </c>
      <c r="U227" s="186" cm="1">
        <f t="array" aca="1" ref="U227" ca="1">ROUND(IF($Q227="Y",VLOOKUP($P227, INDIRECT($Q$3),U$8,0)*INDIRECT($P$2),VLOOKUP($P227, INDIRECT($Q$3),U$8,0)),IF($E227="E",0,3))</f>
        <v>73456</v>
      </c>
      <c r="V227" s="186" cm="1">
        <f t="array" aca="1" ref="V227" ca="1">ROUND(IF($Q227="Y",VLOOKUP($P227, INDIRECT($Q$3),V$8,0)*INDIRECT($P$2),VLOOKUP($P227, INDIRECT($Q$3),V$8,0)),IF($E227="E",0,3))</f>
        <v>75661</v>
      </c>
      <c r="W227" s="186" cm="1">
        <f t="array" aca="1" ref="W227" ca="1">ROUND(IF($Q227="Y",VLOOKUP($P227, INDIRECT($Q$3),W$8,0)*INDIRECT($P$2),VLOOKUP($P227, INDIRECT($Q$3),W$8,0)),IF($E227="E",0,3))</f>
        <v>77930</v>
      </c>
      <c r="X227" s="186" cm="1">
        <f t="array" aca="1" ref="X227" ca="1">ROUND(IF($Q227="Y",VLOOKUP($P227, INDIRECT($Q$3),X$8,0)*INDIRECT($P$2),VLOOKUP($P227, INDIRECT($Q$3),X$8,0)),IF($E227="E",0,3))</f>
        <v>80267</v>
      </c>
      <c r="Y227" s="186" cm="1">
        <f t="array" aca="1" ref="Y227" ca="1">ROUND(IF($Q227="Y",VLOOKUP($P227, INDIRECT($Q$3),Y$8,0)*INDIRECT($P$2),VLOOKUP($P227, INDIRECT($Q$3),Y$8,0)),IF($E227="E",0,3))</f>
        <v>82676</v>
      </c>
      <c r="Z227" s="186" cm="1">
        <f t="array" aca="1" ref="Z227" ca="1">ROUND(IF($Q227="Y",VLOOKUP($P227, INDIRECT($Q$3),Z$8,0)*INDIRECT($P$2),VLOOKUP($P227, INDIRECT($Q$3),Z$8,0)),IF($E227="E",0,3))</f>
        <v>85155</v>
      </c>
      <c r="AA227" s="186"/>
      <c r="AB227" s="282" t="str">
        <f t="shared" si="81"/>
        <v>10350C</v>
      </c>
      <c r="AC227" s="130" t="str">
        <f t="shared" si="82"/>
        <v>Supervisor Treasury Division</v>
      </c>
      <c r="AD227" s="284" t="str">
        <f t="shared" si="83"/>
        <v>17</v>
      </c>
      <c r="AE227" s="282">
        <f t="shared" ca="1" si="64"/>
        <v>34.286999999999999</v>
      </c>
      <c r="AF227" s="282">
        <f t="shared" ca="1" si="64"/>
        <v>35.315999999999995</v>
      </c>
      <c r="AG227" s="282">
        <f t="shared" ca="1" si="64"/>
        <v>36.375999999999998</v>
      </c>
      <c r="AH227" s="282">
        <f t="shared" ca="1" si="64"/>
        <v>37.466999999999999</v>
      </c>
      <c r="AI227" s="282">
        <f t="shared" ca="1" si="64"/>
        <v>38.589999999999996</v>
      </c>
      <c r="AJ227" s="282">
        <f t="shared" ca="1" si="64"/>
        <v>39.748999999999995</v>
      </c>
      <c r="AK227" s="282">
        <f t="shared" ca="1" si="64"/>
        <v>40.94</v>
      </c>
      <c r="AP227" s="427"/>
      <c r="AQ227" s="427"/>
      <c r="AR227" s="427"/>
      <c r="AS227" s="427"/>
      <c r="AT227" s="427"/>
      <c r="AU227" s="427"/>
      <c r="AV227" s="427"/>
      <c r="AW227" s="427" t="str">
        <f>IFERROR(AA227/'2025'!N226,"")</f>
        <v/>
      </c>
    </row>
    <row r="228" spans="1:49" x14ac:dyDescent="0.3">
      <c r="A228" s="424" t="s">
        <v>59</v>
      </c>
      <c r="B228" s="75">
        <v>7</v>
      </c>
      <c r="C228" s="70" t="s">
        <v>638</v>
      </c>
      <c r="D228" s="75">
        <v>360</v>
      </c>
      <c r="E228" s="75" t="s">
        <v>21</v>
      </c>
      <c r="F228" s="73" t="s">
        <v>1035</v>
      </c>
      <c r="G228" s="74">
        <f t="shared" ca="1" si="65"/>
        <v>37.655000000000001</v>
      </c>
      <c r="H228" s="74">
        <f t="shared" ca="1" si="65"/>
        <v>39.161999999999999</v>
      </c>
      <c r="I228" s="74">
        <f t="shared" ca="1" si="65"/>
        <v>40.731000000000002</v>
      </c>
      <c r="J228" s="74">
        <f t="shared" ca="1" si="65"/>
        <v>42.362000000000002</v>
      </c>
      <c r="K228" s="74">
        <f t="shared" ca="1" si="65"/>
        <v>44.058</v>
      </c>
      <c r="L228" s="74">
        <f t="shared" ca="1" si="65"/>
        <v>0</v>
      </c>
      <c r="M228" s="74">
        <f t="shared" ca="1" si="65"/>
        <v>0</v>
      </c>
      <c r="N228" s="72"/>
      <c r="P228" s="187" t="str">
        <f t="shared" si="78"/>
        <v>09930C</v>
      </c>
      <c r="Q228" s="191" t="s">
        <v>600</v>
      </c>
      <c r="R228" s="188" t="str">
        <f t="shared" si="79"/>
        <v>Supervisor Utility Billing</v>
      </c>
      <c r="S228" s="189" t="str">
        <f t="shared" si="80"/>
        <v>070</v>
      </c>
      <c r="T228" s="186" cm="1">
        <f t="array" aca="1" ref="T228" ca="1">ROUND(IF($Q228="Y",VLOOKUP($P228, INDIRECT($Q$3),T$8,0)*INDIRECT($P$2),VLOOKUP($P228, INDIRECT($Q$3),T$8,0)),IF($E228="E",0,3))</f>
        <v>37.655000000000001</v>
      </c>
      <c r="U228" s="186" cm="1">
        <f t="array" aca="1" ref="U228" ca="1">ROUND(IF($Q228="Y",VLOOKUP($P228, INDIRECT($Q$3),U$8,0)*INDIRECT($P$2),VLOOKUP($P228, INDIRECT($Q$3),U$8,0)),IF($E228="E",0,3))</f>
        <v>39.161999999999999</v>
      </c>
      <c r="V228" s="186" cm="1">
        <f t="array" aca="1" ref="V228" ca="1">ROUND(IF($Q228="Y",VLOOKUP($P228, INDIRECT($Q$3),V$8,0)*INDIRECT($P$2),VLOOKUP($P228, INDIRECT($Q$3),V$8,0)),IF($E228="E",0,3))</f>
        <v>40.731000000000002</v>
      </c>
      <c r="W228" s="186" cm="1">
        <f t="array" aca="1" ref="W228" ca="1">ROUND(IF($Q228="Y",VLOOKUP($P228, INDIRECT($Q$3),W$8,0)*INDIRECT($P$2),VLOOKUP($P228, INDIRECT($Q$3),W$8,0)),IF($E228="E",0,3))</f>
        <v>42.362000000000002</v>
      </c>
      <c r="X228" s="186" cm="1">
        <f t="array" aca="1" ref="X228" ca="1">ROUND(IF($Q228="Y",VLOOKUP($P228, INDIRECT($Q$3),X$8,0)*INDIRECT($P$2),VLOOKUP($P228, INDIRECT($Q$3),X$8,0)),IF($E228="E",0,3))</f>
        <v>44.058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81"/>
        <v>09930C</v>
      </c>
      <c r="AC228" s="130" t="str">
        <f t="shared" si="82"/>
        <v>Supervisor Utility Billing</v>
      </c>
      <c r="AD228" s="284" t="str">
        <f t="shared" si="83"/>
        <v>070</v>
      </c>
      <c r="AE228" s="282">
        <f t="shared" ca="1" si="64"/>
        <v>37.655000000000001</v>
      </c>
      <c r="AF228" s="282">
        <f t="shared" ca="1" si="64"/>
        <v>39.161999999999999</v>
      </c>
      <c r="AG228" s="282">
        <f t="shared" ca="1" si="64"/>
        <v>40.731000000000002</v>
      </c>
      <c r="AH228" s="282">
        <f t="shared" ca="1" si="64"/>
        <v>42.362000000000002</v>
      </c>
      <c r="AI228" s="282">
        <f t="shared" ca="1" si="64"/>
        <v>44.058</v>
      </c>
      <c r="AJ228" s="282" t="str">
        <f t="shared" ca="1" si="64"/>
        <v/>
      </c>
      <c r="AK228" s="282" t="str">
        <f t="shared" ca="1" si="64"/>
        <v/>
      </c>
      <c r="AP228" s="427"/>
      <c r="AQ228" s="427"/>
      <c r="AR228" s="427"/>
      <c r="AS228" s="427"/>
      <c r="AT228" s="427"/>
      <c r="AU228" s="427"/>
      <c r="AV228" s="427"/>
      <c r="AW228" s="427" t="str">
        <f>IFERROR(AA228/'2025'!N227,"")</f>
        <v/>
      </c>
    </row>
    <row r="229" spans="1:49" x14ac:dyDescent="0.3">
      <c r="A229" s="424" t="s">
        <v>235</v>
      </c>
      <c r="B229" s="75">
        <v>9</v>
      </c>
      <c r="C229" s="70" t="s">
        <v>586</v>
      </c>
      <c r="D229" s="75">
        <v>413</v>
      </c>
      <c r="E229" s="75" t="s">
        <v>17</v>
      </c>
      <c r="F229" s="73" t="s">
        <v>452</v>
      </c>
      <c r="G229" s="74">
        <f t="shared" ca="1" si="65"/>
        <v>90722</v>
      </c>
      <c r="H229" s="74">
        <f t="shared" ca="1" si="65"/>
        <v>94355</v>
      </c>
      <c r="I229" s="74">
        <f t="shared" ca="1" si="65"/>
        <v>98132</v>
      </c>
      <c r="J229" s="74">
        <f t="shared" ca="1" si="65"/>
        <v>102061</v>
      </c>
      <c r="K229" s="74">
        <f t="shared" ca="1" si="65"/>
        <v>106149</v>
      </c>
      <c r="L229" s="74">
        <f t="shared" ca="1" si="65"/>
        <v>0</v>
      </c>
      <c r="M229" s="74">
        <f t="shared" ca="1" si="65"/>
        <v>0</v>
      </c>
      <c r="N229" s="72"/>
      <c r="P229" s="187" t="str">
        <f t="shared" si="78"/>
        <v>10633C</v>
      </c>
      <c r="Q229" s="191" t="s">
        <v>600</v>
      </c>
      <c r="R229" s="188" t="str">
        <f t="shared" si="79"/>
        <v>Training Development Supervisor</v>
      </c>
      <c r="S229" s="189" t="str">
        <f t="shared" si="80"/>
        <v>084</v>
      </c>
      <c r="T229" s="186" cm="1">
        <f t="array" aca="1" ref="T229" ca="1">ROUND(IF($Q229="Y",VLOOKUP($P229, INDIRECT($Q$3),T$8,0)*INDIRECT($P$2),VLOOKUP($P229, INDIRECT($Q$3),T$8,0)),IF($E229="E",0,3))</f>
        <v>90722</v>
      </c>
      <c r="U229" s="186" cm="1">
        <f t="array" aca="1" ref="U229" ca="1">ROUND(IF($Q229="Y",VLOOKUP($P229, INDIRECT($Q$3),U$8,0)*INDIRECT($P$2),VLOOKUP($P229, INDIRECT($Q$3),U$8,0)),IF($E229="E",0,3))</f>
        <v>94355</v>
      </c>
      <c r="V229" s="186" cm="1">
        <f t="array" aca="1" ref="V229" ca="1">ROUND(IF($Q229="Y",VLOOKUP($P229, INDIRECT($Q$3),V$8,0)*INDIRECT($P$2),VLOOKUP($P229, INDIRECT($Q$3),V$8,0)),IF($E229="E",0,3))</f>
        <v>98132</v>
      </c>
      <c r="W229" s="186" cm="1">
        <f t="array" aca="1" ref="W229" ca="1">ROUND(IF($Q229="Y",VLOOKUP($P229, INDIRECT($Q$3),W$8,0)*INDIRECT($P$2),VLOOKUP($P229, INDIRECT($Q$3),W$8,0)),IF($E229="E",0,3))</f>
        <v>102061</v>
      </c>
      <c r="X229" s="186" cm="1">
        <f t="array" aca="1" ref="X229" ca="1">ROUND(IF($Q229="Y",VLOOKUP($P229, INDIRECT($Q$3),X$8,0)*INDIRECT($P$2),VLOOKUP($P229, INDIRECT($Q$3),X$8,0)),IF($E229="E",0,3))</f>
        <v>106149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81"/>
        <v>10633C</v>
      </c>
      <c r="AC229" s="130" t="str">
        <f t="shared" si="82"/>
        <v>Training Development Supervisor</v>
      </c>
      <c r="AD229" s="284" t="str">
        <f t="shared" si="83"/>
        <v>084</v>
      </c>
      <c r="AE229" s="282">
        <f t="shared" ca="1" si="64"/>
        <v>43.616999999999997</v>
      </c>
      <c r="AF229" s="282">
        <f t="shared" ca="1" si="64"/>
        <v>45.363</v>
      </c>
      <c r="AG229" s="282">
        <f t="shared" ca="1" si="64"/>
        <v>47.178999999999995</v>
      </c>
      <c r="AH229" s="282">
        <f t="shared" ca="1" si="64"/>
        <v>49.067999999999998</v>
      </c>
      <c r="AI229" s="282">
        <f t="shared" ca="1" si="64"/>
        <v>51.033999999999999</v>
      </c>
      <c r="AJ229" s="282" t="str">
        <f t="shared" ca="1" si="64"/>
        <v/>
      </c>
      <c r="AK229" s="282" t="str">
        <f t="shared" ca="1" si="64"/>
        <v/>
      </c>
      <c r="AP229" s="427"/>
      <c r="AQ229" s="427"/>
      <c r="AR229" s="427"/>
      <c r="AS229" s="427"/>
      <c r="AT229" s="427"/>
      <c r="AU229" s="427"/>
      <c r="AV229" s="427"/>
      <c r="AW229" s="427" t="str">
        <f>IFERROR(AA229/'2025'!N228,"")</f>
        <v/>
      </c>
    </row>
    <row r="230" spans="1:49" x14ac:dyDescent="0.3">
      <c r="A230" s="424" t="s">
        <v>231</v>
      </c>
      <c r="B230" s="75">
        <v>12</v>
      </c>
      <c r="C230" s="70" t="s">
        <v>32</v>
      </c>
      <c r="D230" s="75">
        <v>573</v>
      </c>
      <c r="E230" s="75" t="s">
        <v>17</v>
      </c>
      <c r="F230" s="73" t="s">
        <v>849</v>
      </c>
      <c r="G230" s="74">
        <f t="shared" ca="1" si="65"/>
        <v>123077</v>
      </c>
      <c r="H230" s="74">
        <f t="shared" ca="1" si="65"/>
        <v>127999</v>
      </c>
      <c r="I230" s="74">
        <f t="shared" ca="1" si="65"/>
        <v>133118</v>
      </c>
      <c r="J230" s="74">
        <f t="shared" ca="1" si="65"/>
        <v>138443</v>
      </c>
      <c r="K230" s="74">
        <f t="shared" ca="1" si="65"/>
        <v>143980</v>
      </c>
      <c r="L230" s="74">
        <f t="shared" ca="1" si="65"/>
        <v>0</v>
      </c>
      <c r="M230" s="74">
        <f t="shared" ca="1" si="65"/>
        <v>0</v>
      </c>
      <c r="N230" s="72"/>
      <c r="P230" s="187" t="str">
        <f t="shared" si="78"/>
        <v>10335C</v>
      </c>
      <c r="Q230" s="191" t="s">
        <v>600</v>
      </c>
      <c r="R230" s="188" t="str">
        <f t="shared" si="79"/>
        <v>Transportation Planning Supervisor</v>
      </c>
      <c r="S230" s="189" t="str">
        <f t="shared" si="80"/>
        <v>105</v>
      </c>
      <c r="T230" s="186" cm="1">
        <f t="array" aca="1" ref="T230" ca="1">ROUND(IF($Q230="Y",VLOOKUP($P230, INDIRECT($Q$3),T$8,0)*INDIRECT($P$2),VLOOKUP($P230, INDIRECT($Q$3),T$8,0)),IF($E230="E",0,3))</f>
        <v>123077</v>
      </c>
      <c r="U230" s="186" cm="1">
        <f t="array" aca="1" ref="U230" ca="1">ROUND(IF($Q230="Y",VLOOKUP($P230, INDIRECT($Q$3),U$8,0)*INDIRECT($P$2),VLOOKUP($P230, INDIRECT($Q$3),U$8,0)),IF($E230="E",0,3))</f>
        <v>127999</v>
      </c>
      <c r="V230" s="186" cm="1">
        <f t="array" aca="1" ref="V230" ca="1">ROUND(IF($Q230="Y",VLOOKUP($P230, INDIRECT($Q$3),V$8,0)*INDIRECT($P$2),VLOOKUP($P230, INDIRECT($Q$3),V$8,0)),IF($E230="E",0,3))</f>
        <v>133118</v>
      </c>
      <c r="W230" s="186" cm="1">
        <f t="array" aca="1" ref="W230" ca="1">ROUND(IF($Q230="Y",VLOOKUP($P230, INDIRECT($Q$3),W$8,0)*INDIRECT($P$2),VLOOKUP($P230, INDIRECT($Q$3),W$8,0)),IF($E230="E",0,3))</f>
        <v>138443</v>
      </c>
      <c r="X230" s="186" cm="1">
        <f t="array" aca="1" ref="X230" ca="1">ROUND(IF($Q230="Y",VLOOKUP($P230, INDIRECT($Q$3),X$8,0)*INDIRECT($P$2),VLOOKUP($P230, INDIRECT($Q$3),X$8,0)),IF($E230="E",0,3))</f>
        <v>143980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81"/>
        <v>10335C</v>
      </c>
      <c r="AC230" s="130" t="str">
        <f t="shared" si="82"/>
        <v>Transportation Planning Supervisor</v>
      </c>
      <c r="AD230" s="284" t="str">
        <f t="shared" si="83"/>
        <v>105</v>
      </c>
      <c r="AE230" s="282">
        <f t="shared" ca="1" si="64"/>
        <v>59.171999999999997</v>
      </c>
      <c r="AF230" s="282">
        <f t="shared" ca="1" si="64"/>
        <v>61.537999999999997</v>
      </c>
      <c r="AG230" s="282">
        <f t="shared" ca="1" si="64"/>
        <v>64</v>
      </c>
      <c r="AH230" s="282">
        <f t="shared" ca="1" si="64"/>
        <v>66.56</v>
      </c>
      <c r="AI230" s="282">
        <f t="shared" ca="1" si="64"/>
        <v>69.222000000000008</v>
      </c>
      <c r="AJ230" s="282" t="str">
        <f t="shared" ca="1" si="64"/>
        <v/>
      </c>
      <c r="AK230" s="282" t="str">
        <f t="shared" ca="1" si="64"/>
        <v/>
      </c>
      <c r="AP230" s="427"/>
      <c r="AQ230" s="427"/>
      <c r="AR230" s="427"/>
      <c r="AS230" s="427"/>
      <c r="AT230" s="427"/>
      <c r="AU230" s="427"/>
      <c r="AV230" s="427"/>
      <c r="AW230" s="427" t="str">
        <f>IFERROR(AA230/'2025'!N229,"")</f>
        <v/>
      </c>
    </row>
    <row r="231" spans="1:49" x14ac:dyDescent="0.3">
      <c r="A231" s="424" t="s">
        <v>237</v>
      </c>
      <c r="B231" s="75">
        <v>5</v>
      </c>
      <c r="C231" s="70" t="s">
        <v>236</v>
      </c>
      <c r="D231" s="75">
        <v>140</v>
      </c>
      <c r="E231" s="75" t="s">
        <v>21</v>
      </c>
      <c r="F231" s="73" t="s">
        <v>238</v>
      </c>
      <c r="G231" s="74">
        <f t="shared" ca="1" si="65"/>
        <v>32.881999999999998</v>
      </c>
      <c r="H231" s="74">
        <f t="shared" ca="1" si="65"/>
        <v>0</v>
      </c>
      <c r="I231" s="74">
        <f t="shared" ca="1" si="65"/>
        <v>0</v>
      </c>
      <c r="J231" s="74">
        <f t="shared" ca="1" si="65"/>
        <v>0</v>
      </c>
      <c r="K231" s="74">
        <f t="shared" ca="1" si="65"/>
        <v>0</v>
      </c>
      <c r="L231" s="74">
        <f t="shared" ca="1" si="65"/>
        <v>0</v>
      </c>
      <c r="M231" s="74">
        <f t="shared" ca="1" si="65"/>
        <v>0</v>
      </c>
      <c r="N231" s="72"/>
      <c r="P231" s="187" t="str">
        <f t="shared" si="78"/>
        <v>52923C</v>
      </c>
      <c r="Q231" s="191" t="s">
        <v>600</v>
      </c>
      <c r="R231" s="188" t="str">
        <f t="shared" si="79"/>
        <v>Truck Operator</v>
      </c>
      <c r="S231" s="189" t="str">
        <f t="shared" si="80"/>
        <v>107</v>
      </c>
      <c r="T231" s="186" cm="1">
        <f t="array" aca="1" ref="T231" ca="1">ROUND(IF($Q231="Y",VLOOKUP($P231, INDIRECT($Q$3),T$8,0)*INDIRECT($P$2),VLOOKUP($P231, INDIRECT($Q$3),T$8,0)),IF($E231="E",0,3))</f>
        <v>32.881999999999998</v>
      </c>
      <c r="U231" s="186" cm="1">
        <f t="array" aca="1" ref="U231" ca="1">ROUND(IF($Q231="Y",VLOOKUP($P231, INDIRECT($Q$3),U$8,0)*INDIRECT($P$2),VLOOKUP($P231, INDIRECT($Q$3),U$8,0)),IF($E231="E",0,3))</f>
        <v>0</v>
      </c>
      <c r="V231" s="186" cm="1">
        <f t="array" aca="1" ref="V231" ca="1">ROUND(IF($Q231="Y",VLOOKUP($P231, INDIRECT($Q$3),V$8,0)*INDIRECT($P$2),VLOOKUP($P231, INDIRECT($Q$3),V$8,0)),IF($E231="E",0,3))</f>
        <v>0</v>
      </c>
      <c r="W231" s="186" cm="1">
        <f t="array" aca="1" ref="W231" ca="1">ROUND(IF($Q231="Y",VLOOKUP($P231, INDIRECT($Q$3),W$8,0)*INDIRECT($P$2),VLOOKUP($P231, INDIRECT($Q$3),W$8,0)),IF($E231="E",0,3))</f>
        <v>0</v>
      </c>
      <c r="X231" s="186" cm="1">
        <f t="array" aca="1" ref="X231" ca="1">ROUND(IF($Q231="Y",VLOOKUP($P231, INDIRECT($Q$3),X$8,0)*INDIRECT($P$2),VLOOKUP($P231, INDIRECT($Q$3),X$8,0)),IF($E231="E",0,3))</f>
        <v>0</v>
      </c>
      <c r="Y231" s="186" cm="1">
        <f t="array" aca="1" ref="Y231" ca="1">ROUND(IF($Q231="Y",VLOOKUP($P231, INDIRECT($Q$3),Y$8,0)*INDIRECT($P$2),VLOOKUP($P231, INDIRECT($Q$3),Y$8,0)),IF($E231="E",0,3))</f>
        <v>0</v>
      </c>
      <c r="Z231" s="186" cm="1">
        <f t="array" aca="1" ref="Z231" ca="1">ROUND(IF($Q231="Y",VLOOKUP($P231, INDIRECT($Q$3),Z$8,0)*INDIRECT($P$2),VLOOKUP($P231, INDIRECT($Q$3),Z$8,0)),IF($E231="E",0,3))</f>
        <v>0</v>
      </c>
      <c r="AA231" s="186"/>
      <c r="AB231" s="282" t="str">
        <f t="shared" si="81"/>
        <v>52923C</v>
      </c>
      <c r="AC231" s="130" t="str">
        <f t="shared" si="82"/>
        <v>Truck Operator</v>
      </c>
      <c r="AD231" s="284" t="str">
        <f t="shared" si="83"/>
        <v>107</v>
      </c>
      <c r="AE231" s="282">
        <f t="shared" ca="1" si="64"/>
        <v>32.881999999999998</v>
      </c>
      <c r="AF231" s="282" t="str">
        <f t="shared" ca="1" si="64"/>
        <v/>
      </c>
      <c r="AG231" s="282" t="str">
        <f t="shared" ca="1" si="64"/>
        <v/>
      </c>
      <c r="AH231" s="282" t="str">
        <f t="shared" ca="1" si="64"/>
        <v/>
      </c>
      <c r="AI231" s="282" t="str">
        <f t="shared" ca="1" si="64"/>
        <v/>
      </c>
      <c r="AJ231" s="282" t="str">
        <f t="shared" ca="1" si="64"/>
        <v/>
      </c>
      <c r="AK231" s="282" t="str">
        <f t="shared" ca="1" si="64"/>
        <v/>
      </c>
      <c r="AP231" s="427"/>
      <c r="AQ231" s="427"/>
      <c r="AR231" s="427"/>
      <c r="AS231" s="427"/>
      <c r="AT231" s="427"/>
      <c r="AU231" s="427"/>
      <c r="AV231" s="427"/>
      <c r="AW231" s="427" t="str">
        <f>IFERROR(AA231/'2025'!N230,"")</f>
        <v/>
      </c>
    </row>
    <row r="232" spans="1:49" x14ac:dyDescent="0.3">
      <c r="A232" s="424" t="s">
        <v>239</v>
      </c>
      <c r="B232" s="75">
        <v>11</v>
      </c>
      <c r="C232" s="70" t="s">
        <v>65</v>
      </c>
      <c r="D232" s="75">
        <v>518</v>
      </c>
      <c r="E232" s="75" t="s">
        <v>17</v>
      </c>
      <c r="F232" s="73" t="s">
        <v>453</v>
      </c>
      <c r="G232" s="74">
        <f t="shared" ca="1" si="65"/>
        <v>99788</v>
      </c>
      <c r="H232" s="74">
        <f t="shared" ca="1" si="65"/>
        <v>105042</v>
      </c>
      <c r="I232" s="74">
        <f t="shared" ca="1" si="65"/>
        <v>110568</v>
      </c>
      <c r="J232" s="74">
        <f t="shared" ca="1" si="65"/>
        <v>118087</v>
      </c>
      <c r="K232" s="74">
        <f t="shared" ca="1" si="65"/>
        <v>121395</v>
      </c>
      <c r="L232" s="74">
        <f t="shared" ca="1" si="65"/>
        <v>124796</v>
      </c>
      <c r="M232" s="74">
        <f t="shared" ca="1" si="65"/>
        <v>128352</v>
      </c>
      <c r="N232" s="72"/>
      <c r="P232" s="187" t="str">
        <f t="shared" si="78"/>
        <v>10857C</v>
      </c>
      <c r="Q232" s="191" t="s">
        <v>600</v>
      </c>
      <c r="R232" s="188" t="str">
        <f t="shared" si="79"/>
        <v>Water Business Enterprise System Manager</v>
      </c>
      <c r="S232" s="189" t="str">
        <f t="shared" si="80"/>
        <v>41C</v>
      </c>
      <c r="T232" s="186" cm="1">
        <f t="array" aca="1" ref="T232" ca="1">ROUND(IF($Q232="Y",VLOOKUP($P232, INDIRECT($Q$3),T$8,0)*INDIRECT($P$2),VLOOKUP($P232, INDIRECT($Q$3),T$8,0)),IF($E232="E",0,3))</f>
        <v>99788</v>
      </c>
      <c r="U232" s="186" cm="1">
        <f t="array" aca="1" ref="U232" ca="1">ROUND(IF($Q232="Y",VLOOKUP($P232, INDIRECT($Q$3),U$8,0)*INDIRECT($P$2),VLOOKUP($P232, INDIRECT($Q$3),U$8,0)),IF($E232="E",0,3))</f>
        <v>105042</v>
      </c>
      <c r="V232" s="186" cm="1">
        <f t="array" aca="1" ref="V232" ca="1">ROUND(IF($Q232="Y",VLOOKUP($P232, INDIRECT($Q$3),V$8,0)*INDIRECT($P$2),VLOOKUP($P232, INDIRECT($Q$3),V$8,0)),IF($E232="E",0,3))</f>
        <v>110568</v>
      </c>
      <c r="W232" s="186" cm="1">
        <f t="array" aca="1" ref="W232" ca="1">ROUND(IF($Q232="Y",VLOOKUP($P232, INDIRECT($Q$3),W$8,0)*INDIRECT($P$2),VLOOKUP($P232, INDIRECT($Q$3),W$8,0)),IF($E232="E",0,3))</f>
        <v>118087</v>
      </c>
      <c r="X232" s="186" cm="1">
        <f t="array" aca="1" ref="X232" ca="1">ROUND(IF($Q232="Y",VLOOKUP($P232, INDIRECT($Q$3),X$8,0)*INDIRECT($P$2),VLOOKUP($P232, INDIRECT($Q$3),X$8,0)),IF($E232="E",0,3))</f>
        <v>121395</v>
      </c>
      <c r="Y232" s="186" cm="1">
        <f t="array" aca="1" ref="Y232" ca="1">ROUND(IF($Q232="Y",VLOOKUP($P232, INDIRECT($Q$3),Y$8,0)*INDIRECT($P$2),VLOOKUP($P232, INDIRECT($Q$3),Y$8,0)),IF($E232="E",0,3))</f>
        <v>124796</v>
      </c>
      <c r="Z232" s="186" cm="1">
        <f t="array" aca="1" ref="Z232" ca="1">ROUND(IF($Q232="Y",VLOOKUP($P232, INDIRECT($Q$3),Z$8,0)*INDIRECT($P$2),VLOOKUP($P232, INDIRECT($Q$3),Z$8,0)),IF($E232="E",0,3))</f>
        <v>128352</v>
      </c>
      <c r="AA232" s="186"/>
      <c r="AB232" s="282" t="str">
        <f t="shared" si="81"/>
        <v>10857C</v>
      </c>
      <c r="AC232" s="130" t="str">
        <f t="shared" si="82"/>
        <v>Water Business Enterprise System Manager</v>
      </c>
      <c r="AD232" s="284" t="str">
        <f t="shared" si="83"/>
        <v>41C</v>
      </c>
      <c r="AE232" s="282">
        <f t="shared" ca="1" si="64"/>
        <v>47.975000000000001</v>
      </c>
      <c r="AF232" s="282">
        <f t="shared" ca="1" si="64"/>
        <v>50.500999999999998</v>
      </c>
      <c r="AG232" s="282">
        <f t="shared" ca="1" si="64"/>
        <v>53.157999999999994</v>
      </c>
      <c r="AH232" s="282">
        <f t="shared" ca="1" si="64"/>
        <v>56.772999999999996</v>
      </c>
      <c r="AI232" s="282">
        <f t="shared" ca="1" si="64"/>
        <v>58.363</v>
      </c>
      <c r="AJ232" s="282">
        <f t="shared" ca="1" si="64"/>
        <v>59.998999999999995</v>
      </c>
      <c r="AK232" s="282">
        <f t="shared" ca="1" si="64"/>
        <v>61.707999999999998</v>
      </c>
      <c r="AP232" s="427"/>
      <c r="AQ232" s="427"/>
      <c r="AR232" s="427"/>
      <c r="AS232" s="427"/>
      <c r="AT232" s="427"/>
      <c r="AU232" s="427"/>
      <c r="AV232" s="427"/>
      <c r="AW232" s="427" t="str">
        <f>IFERROR(AA232/'2025'!N231,"")</f>
        <v/>
      </c>
    </row>
    <row r="233" spans="1:49" x14ac:dyDescent="0.3">
      <c r="A233" s="424" t="s">
        <v>138</v>
      </c>
      <c r="B233" s="75">
        <v>12</v>
      </c>
      <c r="C233" s="70" t="s">
        <v>574</v>
      </c>
      <c r="D233" s="75">
        <v>545</v>
      </c>
      <c r="E233" s="75" t="s">
        <v>17</v>
      </c>
      <c r="F233" s="73" t="s">
        <v>872</v>
      </c>
      <c r="G233" s="74">
        <f t="shared" ca="1" si="65"/>
        <v>119252</v>
      </c>
      <c r="H233" s="74">
        <f t="shared" ca="1" si="65"/>
        <v>124026</v>
      </c>
      <c r="I233" s="74">
        <f t="shared" ca="1" si="65"/>
        <v>128991</v>
      </c>
      <c r="J233" s="74">
        <f t="shared" ca="1" si="65"/>
        <v>134156</v>
      </c>
      <c r="K233" s="74">
        <f t="shared" ca="1" si="65"/>
        <v>139530</v>
      </c>
      <c r="L233" s="74">
        <f t="shared" ca="1" si="65"/>
        <v>0</v>
      </c>
      <c r="M233" s="74">
        <f t="shared" ca="1" si="65"/>
        <v>0</v>
      </c>
      <c r="N233" s="72"/>
      <c r="P233" s="187" t="str">
        <f t="shared" si="78"/>
        <v>06835C</v>
      </c>
      <c r="Q233" s="191" t="s">
        <v>600</v>
      </c>
      <c r="R233" s="188" t="str">
        <f t="shared" si="79"/>
        <v>Workforce Development Manager</v>
      </c>
      <c r="S233" s="189" t="str">
        <f t="shared" si="80"/>
        <v>044</v>
      </c>
      <c r="T233" s="186" cm="1">
        <f t="array" aca="1" ref="T233" ca="1">ROUND(IF($Q233="Y",VLOOKUP($P233, INDIRECT($Q$3),T$8,0)*INDIRECT($P$2),VLOOKUP($P233, INDIRECT($Q$3),T$8,0)),IF($E233="E",0,3))</f>
        <v>119252</v>
      </c>
      <c r="U233" s="186" cm="1">
        <f t="array" aca="1" ref="U233" ca="1">ROUND(IF($Q233="Y",VLOOKUP($P233, INDIRECT($Q$3),U$8,0)*INDIRECT($P$2),VLOOKUP($P233, INDIRECT($Q$3),U$8,0)),IF($E233="E",0,3))</f>
        <v>124026</v>
      </c>
      <c r="V233" s="186" cm="1">
        <f t="array" aca="1" ref="V233" ca="1">ROUND(IF($Q233="Y",VLOOKUP($P233, INDIRECT($Q$3),V$8,0)*INDIRECT($P$2),VLOOKUP($P233, INDIRECT($Q$3),V$8,0)),IF($E233="E",0,3))</f>
        <v>128991</v>
      </c>
      <c r="W233" s="186" cm="1">
        <f t="array" aca="1" ref="W233" ca="1">ROUND(IF($Q233="Y",VLOOKUP($P233, INDIRECT($Q$3),W$8,0)*INDIRECT($P$2),VLOOKUP($P233, INDIRECT($Q$3),W$8,0)),IF($E233="E",0,3))</f>
        <v>134156</v>
      </c>
      <c r="X233" s="186" cm="1">
        <f t="array" aca="1" ref="X233" ca="1">ROUND(IF($Q233="Y",VLOOKUP($P233, INDIRECT($Q$3),X$8,0)*INDIRECT($P$2),VLOOKUP($P233, INDIRECT($Q$3),X$8,0)),IF($E233="E",0,3))</f>
        <v>139530</v>
      </c>
      <c r="Y233" s="186" cm="1">
        <f t="array" aca="1" ref="Y233" ca="1">ROUND(IF($Q233="Y",VLOOKUP($P233, INDIRECT($Q$3),Y$8,0)*INDIRECT($P$2),VLOOKUP($P233, INDIRECT($Q$3),Y$8,0)),IF($E233="E",0,3))</f>
        <v>0</v>
      </c>
      <c r="Z233" s="186" cm="1">
        <f t="array" aca="1" ref="Z233" ca="1">ROUND(IF($Q233="Y",VLOOKUP($P233, INDIRECT($Q$3),Z$8,0)*INDIRECT($P$2),VLOOKUP($P233, INDIRECT($Q$3),Z$8,0)),IF($E233="E",0,3))</f>
        <v>0</v>
      </c>
      <c r="AA233" s="186"/>
      <c r="AB233" s="282" t="str">
        <f t="shared" si="81"/>
        <v>06835C</v>
      </c>
      <c r="AC233" s="130" t="str">
        <f t="shared" si="82"/>
        <v>Workforce Development Manager</v>
      </c>
      <c r="AD233" s="284" t="str">
        <f t="shared" si="83"/>
        <v>044</v>
      </c>
      <c r="AE233" s="282">
        <f t="shared" ca="1" si="64"/>
        <v>57.332999999999998</v>
      </c>
      <c r="AF233" s="282">
        <f t="shared" ca="1" si="64"/>
        <v>59.628</v>
      </c>
      <c r="AG233" s="282">
        <f t="shared" ca="1" si="64"/>
        <v>62.015000000000001</v>
      </c>
      <c r="AH233" s="282">
        <f t="shared" ca="1" si="64"/>
        <v>64.499000000000009</v>
      </c>
      <c r="AI233" s="282">
        <f t="shared" ca="1" si="64"/>
        <v>67.082000000000008</v>
      </c>
      <c r="AJ233" s="282" t="str">
        <f t="shared" ca="1" si="64"/>
        <v/>
      </c>
      <c r="AK233" s="282" t="str">
        <f t="shared" ca="1" si="64"/>
        <v/>
      </c>
      <c r="AP233" s="427"/>
      <c r="AQ233" s="427"/>
      <c r="AR233" s="427"/>
      <c r="AS233" s="427"/>
      <c r="AT233" s="427"/>
      <c r="AU233" s="427"/>
      <c r="AV233" s="427"/>
      <c r="AW233" s="427" t="str">
        <f>IFERROR(AA233/'2025'!N232,"")</f>
        <v/>
      </c>
    </row>
    <row r="234" spans="1:49" x14ac:dyDescent="0.3">
      <c r="G234" s="231"/>
      <c r="H234" s="231"/>
      <c r="I234" s="231"/>
      <c r="J234" s="231"/>
      <c r="K234" s="231"/>
      <c r="L234" s="72"/>
      <c r="M234" s="72"/>
      <c r="N234" s="72"/>
      <c r="P234" s="187"/>
      <c r="R234" s="188"/>
      <c r="S234" s="189"/>
      <c r="AA234" s="186"/>
      <c r="AP234" s="427"/>
      <c r="AQ234" s="427"/>
      <c r="AR234" s="427"/>
      <c r="AS234" s="427"/>
      <c r="AT234" s="427"/>
      <c r="AU234" s="427"/>
      <c r="AV234" s="427"/>
      <c r="AW234" s="427" t="str">
        <f>IFERROR(AA234/'2025'!N233,"")</f>
        <v/>
      </c>
    </row>
    <row r="235" spans="1:49" x14ac:dyDescent="0.3">
      <c r="A235" s="76" t="s">
        <v>754</v>
      </c>
      <c r="B235" s="76"/>
      <c r="D235" s="71"/>
      <c r="E235" s="71"/>
      <c r="F235" s="233"/>
      <c r="G235" s="375"/>
      <c r="H235" s="232"/>
      <c r="I235" s="232"/>
      <c r="J235" s="232"/>
      <c r="K235" s="232"/>
      <c r="L235" s="69"/>
      <c r="M235" s="72"/>
      <c r="N235" s="234"/>
      <c r="P235" s="187"/>
      <c r="R235" s="188"/>
      <c r="S235" s="189"/>
      <c r="AA235" s="186"/>
      <c r="AP235" s="427"/>
      <c r="AQ235" s="427"/>
      <c r="AR235" s="427"/>
      <c r="AS235" s="427"/>
      <c r="AT235" s="427"/>
      <c r="AU235" s="427"/>
      <c r="AV235" s="427"/>
      <c r="AW235" s="427" t="str">
        <f>IFERROR(AA235/'2025'!N234,"")</f>
        <v/>
      </c>
    </row>
    <row r="236" spans="1:49" x14ac:dyDescent="0.3">
      <c r="A236" s="76" t="s">
        <v>485</v>
      </c>
      <c r="B236" s="76"/>
      <c r="D236" s="71"/>
      <c r="E236" s="71"/>
      <c r="F236" s="224"/>
      <c r="G236" s="374"/>
      <c r="H236" s="242"/>
      <c r="I236" s="242"/>
      <c r="J236" s="242"/>
      <c r="K236" s="242"/>
      <c r="L236" s="234"/>
      <c r="M236" s="234"/>
      <c r="N236" s="234"/>
      <c r="P236" s="188"/>
      <c r="Q236" s="187"/>
      <c r="AA236" s="186"/>
      <c r="AP236" s="427"/>
      <c r="AQ236" s="427"/>
      <c r="AR236" s="427"/>
      <c r="AS236" s="427"/>
      <c r="AT236" s="427"/>
      <c r="AU236" s="427"/>
      <c r="AV236" s="427"/>
      <c r="AW236" s="427" t="str">
        <f>IFERROR(AA236/'2025'!N235,"")</f>
        <v/>
      </c>
    </row>
    <row r="237" spans="1:49" x14ac:dyDescent="0.3">
      <c r="A237" s="61">
        <f ca="1">T238</f>
        <v>532.95215999999994</v>
      </c>
      <c r="B237" s="79" t="s">
        <v>240</v>
      </c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3"/>
      <c r="Q237" s="289" t="s">
        <v>792</v>
      </c>
      <c r="R237" s="177"/>
      <c r="T237" s="289" t="str">
        <f>Q237</f>
        <v>Longevity - Exempt</v>
      </c>
      <c r="AA237" s="186"/>
      <c r="AB237" s="310" t="str">
        <f>Q237</f>
        <v>Longevity - Exempt</v>
      </c>
      <c r="AE237" s="304" t="str">
        <f>T237</f>
        <v>Longevity - Exempt</v>
      </c>
      <c r="AF237" s="125"/>
      <c r="AG237" s="125"/>
      <c r="AP237" s="427"/>
      <c r="AQ237" s="427"/>
      <c r="AR237" s="427"/>
      <c r="AS237" s="427"/>
      <c r="AT237" s="427"/>
      <c r="AU237" s="427"/>
      <c r="AV237" s="427"/>
      <c r="AW237" s="427" t="str">
        <f>IFERROR(AA237/'2025'!N236,"")</f>
        <v/>
      </c>
    </row>
    <row r="238" spans="1:49" x14ac:dyDescent="0.3">
      <c r="A238" s="61">
        <f ca="1">T239</f>
        <v>1028.01504</v>
      </c>
      <c r="B238" s="79" t="s">
        <v>241</v>
      </c>
      <c r="C238" s="236"/>
      <c r="D238" s="71"/>
      <c r="E238" s="71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718</v>
      </c>
      <c r="Q238" s="192" t="s">
        <v>600</v>
      </c>
      <c r="R238" s="177"/>
      <c r="T238" s="428">
        <f ca="1">'2025'!A236*$Q$2</f>
        <v>532.95215999999994</v>
      </c>
      <c r="AA238" s="186"/>
      <c r="AB238" s="286" t="str">
        <f>P238</f>
        <v>Ex10</v>
      </c>
      <c r="AE238" s="282">
        <f ca="1">AE244</f>
        <v>0.25600000000000001</v>
      </c>
      <c r="AP238" s="427"/>
      <c r="AQ238" s="427"/>
      <c r="AR238" s="427"/>
      <c r="AS238" s="427"/>
      <c r="AT238" s="427"/>
      <c r="AU238" s="427"/>
      <c r="AV238" s="427"/>
      <c r="AW238" s="427" t="str">
        <f>IFERROR(AA238/'2025'!N237,"")</f>
        <v/>
      </c>
    </row>
    <row r="239" spans="1:49" s="72" customFormat="1" x14ac:dyDescent="0.3">
      <c r="A239" s="61">
        <f ca="1">T240</f>
        <v>1240.1854400000002</v>
      </c>
      <c r="B239" s="79" t="s">
        <v>242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719</v>
      </c>
      <c r="Q239" s="192" t="s">
        <v>600</v>
      </c>
      <c r="R239" s="177"/>
      <c r="S239" s="186"/>
      <c r="T239" s="428">
        <f ca="1">'2025'!A237*$Q$2</f>
        <v>1028.01504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Ex15</v>
      </c>
      <c r="AC239" s="285"/>
      <c r="AD239" s="285"/>
      <c r="AE239" s="282">
        <f ca="1">AE245</f>
        <v>0.49399999999999999</v>
      </c>
      <c r="AF239" s="285"/>
      <c r="AG239" s="285"/>
      <c r="AH239" s="285"/>
      <c r="AI239" s="285"/>
      <c r="AJ239" s="285"/>
      <c r="AK239" s="285"/>
      <c r="AL239" s="285"/>
      <c r="AP239" s="427"/>
      <c r="AQ239" s="427"/>
      <c r="AR239" s="427"/>
      <c r="AS239" s="427"/>
      <c r="AT239" s="427"/>
      <c r="AU239" s="427"/>
      <c r="AV239" s="427"/>
      <c r="AW239" s="427" t="str">
        <f>IFERROR(AA239/'2025'!N238,"")</f>
        <v/>
      </c>
    </row>
    <row r="240" spans="1:49" s="72" customFormat="1" x14ac:dyDescent="0.3">
      <c r="A240" s="61">
        <f ca="1">T241</f>
        <v>1629.16416</v>
      </c>
      <c r="B240" s="79" t="s">
        <v>243</v>
      </c>
      <c r="C240" s="236"/>
      <c r="F240" s="224"/>
      <c r="G240" s="234"/>
      <c r="H240" s="234"/>
      <c r="I240" s="234"/>
      <c r="J240" s="234"/>
      <c r="K240" s="234"/>
      <c r="L240" s="234"/>
      <c r="M240" s="234"/>
      <c r="N240" s="234"/>
      <c r="P240" s="192" t="s">
        <v>720</v>
      </c>
      <c r="Q240" s="192" t="s">
        <v>600</v>
      </c>
      <c r="R240" s="177"/>
      <c r="S240" s="186"/>
      <c r="T240" s="428">
        <f ca="1">'2025'!A238*$Q$2</f>
        <v>1240.1854400000002</v>
      </c>
      <c r="U240" s="179"/>
      <c r="V240" s="179"/>
      <c r="W240" s="179"/>
      <c r="X240" s="179"/>
      <c r="Y240" s="179"/>
      <c r="Z240" s="179"/>
      <c r="AA240" s="179"/>
      <c r="AB240" s="286" t="str">
        <f>P240</f>
        <v>Ex20</v>
      </c>
      <c r="AC240" s="285"/>
      <c r="AD240" s="285"/>
      <c r="AE240" s="282">
        <f ca="1">AE246</f>
        <v>0.59699999999999998</v>
      </c>
      <c r="AF240" s="285"/>
      <c r="AG240" s="285"/>
      <c r="AH240" s="285"/>
      <c r="AI240" s="285"/>
      <c r="AJ240" s="285"/>
      <c r="AK240" s="285"/>
      <c r="AL240" s="285"/>
      <c r="AP240" s="427"/>
      <c r="AQ240" s="427"/>
      <c r="AR240" s="427"/>
      <c r="AS240" s="427"/>
      <c r="AT240" s="427"/>
      <c r="AU240" s="427"/>
      <c r="AV240" s="427"/>
      <c r="AW240" s="427" t="str">
        <f>IFERROR(AA240/'2025'!N239,"")</f>
        <v/>
      </c>
    </row>
    <row r="241" spans="1:49" s="72" customFormat="1" x14ac:dyDescent="0.3">
      <c r="A241" s="57"/>
      <c r="B241" s="57"/>
      <c r="C241" s="236">
        <v>0</v>
      </c>
      <c r="F241" s="224"/>
      <c r="G241" s="69"/>
      <c r="H241" s="69"/>
      <c r="I241" s="69"/>
      <c r="J241" s="69"/>
      <c r="K241" s="69"/>
      <c r="M241" s="234"/>
      <c r="N241" s="234"/>
      <c r="P241" s="192" t="s">
        <v>721</v>
      </c>
      <c r="Q241" s="192" t="s">
        <v>600</v>
      </c>
      <c r="R241" s="177"/>
      <c r="S241" s="186"/>
      <c r="T241" s="428">
        <f ca="1">'2025'!A239*$Q$2</f>
        <v>1629.16416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Ex25</v>
      </c>
      <c r="AC241" s="285"/>
      <c r="AD241" s="285"/>
      <c r="AE241" s="282">
        <f ca="1">AE247</f>
        <v>0.78400000000000003</v>
      </c>
      <c r="AF241" s="285"/>
      <c r="AG241" s="285"/>
      <c r="AH241" s="285"/>
      <c r="AI241" s="285"/>
      <c r="AJ241" s="285"/>
      <c r="AK241" s="285"/>
      <c r="AL241" s="285"/>
      <c r="AP241" s="427"/>
      <c r="AQ241" s="427"/>
      <c r="AR241" s="427"/>
      <c r="AS241" s="427"/>
      <c r="AT241" s="427"/>
      <c r="AU241" s="427"/>
      <c r="AV241" s="427"/>
      <c r="AW241" s="427" t="str">
        <f>IFERROR(AA241/'2025'!N240,"")</f>
        <v/>
      </c>
    </row>
    <row r="242" spans="1:49" s="72" customFormat="1" x14ac:dyDescent="0.3">
      <c r="A242" s="76" t="s">
        <v>244</v>
      </c>
      <c r="B242" s="76"/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192"/>
      <c r="R242" s="177"/>
      <c r="S242" s="186"/>
      <c r="T242" s="175"/>
      <c r="U242" s="175"/>
      <c r="V242" s="175"/>
      <c r="W242" s="175"/>
      <c r="X242" s="175"/>
      <c r="Y242" s="175"/>
      <c r="Z242" s="175"/>
      <c r="AA242" s="175"/>
      <c r="AB242" s="286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P242" s="427"/>
      <c r="AQ242" s="427"/>
      <c r="AR242" s="427"/>
      <c r="AS242" s="427"/>
      <c r="AT242" s="427"/>
      <c r="AU242" s="427"/>
      <c r="AV242" s="427"/>
      <c r="AW242" s="427" t="str">
        <f>IFERROR(AA242/'2025'!N241,"")</f>
        <v/>
      </c>
    </row>
    <row r="243" spans="1:49" s="72" customFormat="1" x14ac:dyDescent="0.3">
      <c r="A243" s="95">
        <f ca="1">T244</f>
        <v>0.25584000000000001</v>
      </c>
      <c r="B243" s="79" t="s">
        <v>245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3"/>
      <c r="Q243" s="289" t="s">
        <v>793</v>
      </c>
      <c r="R243" s="177"/>
      <c r="S243" s="186"/>
      <c r="T243" s="289" t="str">
        <f>Q243</f>
        <v>Longevity - NonExempt</v>
      </c>
      <c r="U243" s="175"/>
      <c r="V243" s="175"/>
      <c r="W243" s="175"/>
      <c r="X243" s="175"/>
      <c r="Y243" s="175"/>
      <c r="Z243" s="175"/>
      <c r="AA243" s="175"/>
      <c r="AB243" s="310" t="str">
        <f>Q243</f>
        <v>Longevity - NonExempt</v>
      </c>
      <c r="AC243" s="285"/>
      <c r="AD243" s="285"/>
      <c r="AE243" s="305" t="str">
        <f>T243</f>
        <v>Longevity - NonExempt</v>
      </c>
      <c r="AF243" s="131"/>
      <c r="AG243" s="131"/>
      <c r="AH243" s="285"/>
      <c r="AI243" s="285"/>
      <c r="AJ243" s="285"/>
      <c r="AK243" s="285"/>
      <c r="AL243" s="285"/>
      <c r="AP243" s="427"/>
      <c r="AQ243" s="427"/>
      <c r="AR243" s="427"/>
      <c r="AS243" s="427"/>
      <c r="AT243" s="427"/>
      <c r="AU243" s="427"/>
      <c r="AV243" s="427"/>
      <c r="AW243" s="427" t="str">
        <f>IFERROR(AA243/'2025'!N242,"")</f>
        <v/>
      </c>
    </row>
    <row r="244" spans="1:49" s="72" customFormat="1" x14ac:dyDescent="0.3">
      <c r="A244" s="95">
        <f ca="1">T245</f>
        <v>0.49399999999999999</v>
      </c>
      <c r="B244" s="79" t="s">
        <v>246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722</v>
      </c>
      <c r="Q244" s="192" t="s">
        <v>600</v>
      </c>
      <c r="R244" s="177"/>
      <c r="S244" s="186"/>
      <c r="T244" s="428">
        <f ca="1">'2025'!A242*$Q$2</f>
        <v>0.25584000000000001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NEx10</v>
      </c>
      <c r="AC244" s="285"/>
      <c r="AD244" s="285"/>
      <c r="AE244" s="282">
        <f ca="1">ROUNDUP(T244,3)</f>
        <v>0.25600000000000001</v>
      </c>
      <c r="AF244" s="285"/>
      <c r="AG244" s="285"/>
      <c r="AH244" s="285"/>
      <c r="AI244" s="285"/>
      <c r="AJ244" s="285"/>
      <c r="AK244" s="285"/>
      <c r="AL244" s="285"/>
      <c r="AP244" s="427"/>
      <c r="AQ244" s="427"/>
      <c r="AR244" s="427"/>
      <c r="AS244" s="427"/>
      <c r="AT244" s="427"/>
      <c r="AU244" s="427"/>
      <c r="AV244" s="427"/>
      <c r="AW244" s="427" t="str">
        <f>IFERROR(AA244/'2025'!N243,"")</f>
        <v/>
      </c>
    </row>
    <row r="245" spans="1:49" s="72" customFormat="1" x14ac:dyDescent="0.3">
      <c r="A245" s="95">
        <f ca="1">T246</f>
        <v>0.59695999999999994</v>
      </c>
      <c r="B245" s="79" t="s">
        <v>247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723</v>
      </c>
      <c r="Q245" s="192" t="s">
        <v>600</v>
      </c>
      <c r="R245" s="177"/>
      <c r="S245" s="186"/>
      <c r="T245" s="428">
        <f ca="1">'2025'!A243*$Q$2</f>
        <v>0.49399999999999999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NEx15</v>
      </c>
      <c r="AC245" s="285"/>
      <c r="AD245" s="285"/>
      <c r="AE245" s="282">
        <f ca="1">ROUNDUP(T245,3)</f>
        <v>0.49399999999999999</v>
      </c>
      <c r="AF245" s="285"/>
      <c r="AG245" s="285"/>
      <c r="AH245" s="285"/>
      <c r="AI245" s="285"/>
      <c r="AJ245" s="285"/>
      <c r="AK245" s="285"/>
      <c r="AL245" s="285"/>
      <c r="AP245" s="427"/>
      <c r="AQ245" s="427"/>
      <c r="AR245" s="427"/>
      <c r="AS245" s="427"/>
      <c r="AT245" s="427"/>
      <c r="AU245" s="427"/>
      <c r="AV245" s="427"/>
      <c r="AW245" s="427" t="str">
        <f>IFERROR(AA245/'2025'!N244,"")</f>
        <v/>
      </c>
    </row>
    <row r="246" spans="1:49" s="72" customFormat="1" x14ac:dyDescent="0.3">
      <c r="A246" s="95">
        <f ca="1">T247</f>
        <v>0.78312000000000004</v>
      </c>
      <c r="B246" s="79" t="s">
        <v>248</v>
      </c>
      <c r="C246" s="236"/>
      <c r="F246" s="224"/>
      <c r="G246" s="69"/>
      <c r="H246" s="69"/>
      <c r="I246" s="69"/>
      <c r="J246" s="69"/>
      <c r="K246" s="69"/>
      <c r="M246" s="234"/>
      <c r="N246" s="234"/>
      <c r="P246" s="192" t="s">
        <v>724</v>
      </c>
      <c r="Q246" s="192" t="s">
        <v>600</v>
      </c>
      <c r="R246" s="177"/>
      <c r="S246" s="186"/>
      <c r="T246" s="428">
        <f ca="1">'2025'!A244*$Q$2</f>
        <v>0.59695999999999994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NEx20</v>
      </c>
      <c r="AC246" s="285"/>
      <c r="AD246" s="285"/>
      <c r="AE246" s="282">
        <f ca="1">ROUNDUP(T246,3)</f>
        <v>0.59699999999999998</v>
      </c>
      <c r="AF246" s="285"/>
      <c r="AG246" s="285"/>
      <c r="AH246" s="285"/>
      <c r="AI246" s="285"/>
      <c r="AJ246" s="285"/>
      <c r="AK246" s="285"/>
      <c r="AL246" s="285"/>
      <c r="AP246" s="427"/>
      <c r="AQ246" s="427"/>
      <c r="AR246" s="427"/>
      <c r="AS246" s="427"/>
      <c r="AT246" s="427"/>
      <c r="AU246" s="427"/>
      <c r="AV246" s="427"/>
      <c r="AW246" s="427" t="str">
        <f>IFERROR(AA246/'2025'!N245,"")</f>
        <v/>
      </c>
    </row>
    <row r="247" spans="1:49" s="72" customFormat="1" x14ac:dyDescent="0.3">
      <c r="A247" s="223"/>
      <c r="B247" s="223"/>
      <c r="C247" s="236">
        <v>0.47599999999999998</v>
      </c>
      <c r="F247" s="224"/>
      <c r="G247" s="69"/>
      <c r="H247" s="69"/>
      <c r="I247" s="69"/>
      <c r="J247" s="69"/>
      <c r="K247" s="69"/>
      <c r="L247" s="69"/>
      <c r="P247" s="192" t="s">
        <v>725</v>
      </c>
      <c r="Q247" s="192" t="s">
        <v>600</v>
      </c>
      <c r="R247" s="177"/>
      <c r="S247" s="186"/>
      <c r="T247" s="428">
        <f ca="1">'2025'!A245*$Q$2</f>
        <v>0.78312000000000004</v>
      </c>
      <c r="U247" s="175"/>
      <c r="V247" s="175"/>
      <c r="W247" s="175"/>
      <c r="X247" s="175"/>
      <c r="Y247" s="175"/>
      <c r="Z247" s="175"/>
      <c r="AA247" s="175"/>
      <c r="AB247" s="286" t="str">
        <f>P247</f>
        <v>NEx25</v>
      </c>
      <c r="AC247" s="285"/>
      <c r="AD247" s="285"/>
      <c r="AE247" s="282">
        <f ca="1">ROUNDUP(T247,3)</f>
        <v>0.78400000000000003</v>
      </c>
      <c r="AF247" s="285"/>
      <c r="AG247" s="285"/>
      <c r="AH247" s="285"/>
      <c r="AI247" s="285"/>
      <c r="AJ247" s="285"/>
      <c r="AK247" s="285"/>
      <c r="AL247" s="285"/>
      <c r="AP247" s="427"/>
      <c r="AQ247" s="427"/>
      <c r="AR247" s="427"/>
      <c r="AS247" s="427"/>
      <c r="AT247" s="427"/>
      <c r="AU247" s="427"/>
      <c r="AV247" s="427"/>
      <c r="AW247" s="427" t="str">
        <f>IFERROR(AA247/'2025'!N246,"")</f>
        <v/>
      </c>
    </row>
    <row r="248" spans="1:49" s="72" customFormat="1" x14ac:dyDescent="0.3">
      <c r="A248" s="76" t="s">
        <v>737</v>
      </c>
      <c r="B248" s="76"/>
      <c r="C248" s="69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286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P248" s="427"/>
      <c r="AQ248" s="427"/>
      <c r="AR248" s="427"/>
      <c r="AS248" s="427"/>
      <c r="AT248" s="427"/>
      <c r="AU248" s="427"/>
      <c r="AV248" s="427"/>
      <c r="AW248" s="427" t="str">
        <f>IFERROR(AA248/'2025'!N247,"")</f>
        <v/>
      </c>
    </row>
    <row r="249" spans="1:49" x14ac:dyDescent="0.3">
      <c r="A249" s="81" t="s">
        <v>739</v>
      </c>
      <c r="B249" s="81"/>
      <c r="D249" s="71"/>
      <c r="E249" s="71"/>
      <c r="F249" s="224"/>
      <c r="G249" s="69"/>
      <c r="H249" s="69"/>
      <c r="I249" s="69"/>
      <c r="J249" s="69"/>
      <c r="K249" s="69"/>
      <c r="L249" s="69"/>
      <c r="M249" s="72"/>
      <c r="N249" s="72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P249" s="427"/>
      <c r="AQ249" s="427"/>
      <c r="AR249" s="427"/>
      <c r="AS249" s="427"/>
      <c r="AT249" s="427"/>
      <c r="AU249" s="427"/>
      <c r="AV249" s="427"/>
      <c r="AW249" s="427" t="str">
        <f>IFERROR(AA249/'2025'!N248,"")</f>
        <v/>
      </c>
    </row>
    <row r="250" spans="1:49" s="72" customFormat="1" x14ac:dyDescent="0.3">
      <c r="A250" s="57"/>
      <c r="B250" s="57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P250" s="427"/>
      <c r="AQ250" s="427"/>
      <c r="AR250" s="427"/>
      <c r="AS250" s="427"/>
      <c r="AT250" s="427"/>
      <c r="AU250" s="427"/>
      <c r="AV250" s="427"/>
      <c r="AW250" s="427" t="str">
        <f>IFERROR(AA250/'2025'!N249,"")</f>
        <v/>
      </c>
    </row>
    <row r="251" spans="1:49" s="72" customFormat="1" x14ac:dyDescent="0.3">
      <c r="A251" s="81" t="s">
        <v>740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P251" s="427"/>
      <c r="AQ251" s="427"/>
      <c r="AR251" s="427"/>
      <c r="AS251" s="427"/>
      <c r="AT251" s="427"/>
      <c r="AU251" s="427"/>
      <c r="AV251" s="427"/>
      <c r="AW251" s="427" t="str">
        <f>IFERROR(AA251/'2025'!N250,"")</f>
        <v/>
      </c>
    </row>
    <row r="252" spans="1:49" s="72" customFormat="1" x14ac:dyDescent="0.3">
      <c r="A252" s="81" t="s">
        <v>741</v>
      </c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P252" s="427"/>
      <c r="AQ252" s="427"/>
      <c r="AR252" s="427"/>
      <c r="AS252" s="427"/>
      <c r="AT252" s="427"/>
      <c r="AU252" s="427"/>
      <c r="AV252" s="427"/>
      <c r="AW252" s="427" t="str">
        <f>IFERROR(AA252/'2025'!N251,"")</f>
        <v/>
      </c>
    </row>
    <row r="253" spans="1:49" s="72" customFormat="1" x14ac:dyDescent="0.3">
      <c r="A253" s="81"/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P253" s="427"/>
      <c r="AQ253" s="427"/>
      <c r="AR253" s="427"/>
      <c r="AS253" s="427"/>
      <c r="AT253" s="427"/>
      <c r="AU253" s="427"/>
      <c r="AV253" s="427"/>
      <c r="AW253" s="427" t="str">
        <f>IFERROR(AA253/'2025'!N252,"")</f>
        <v/>
      </c>
    </row>
    <row r="254" spans="1:49" s="72" customFormat="1" x14ac:dyDescent="0.3">
      <c r="A254" s="81" t="s">
        <v>742</v>
      </c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P254" s="427"/>
      <c r="AQ254" s="427"/>
      <c r="AR254" s="427"/>
      <c r="AS254" s="427"/>
      <c r="AT254" s="427"/>
      <c r="AU254" s="427"/>
      <c r="AV254" s="427"/>
      <c r="AW254" s="427" t="str">
        <f>IFERROR(AA254/'2025'!N253,"")</f>
        <v/>
      </c>
    </row>
    <row r="255" spans="1:49" s="72" customFormat="1" x14ac:dyDescent="0.3">
      <c r="A255" s="81"/>
      <c r="B255" s="81"/>
      <c r="C255" s="226"/>
      <c r="F255" s="224"/>
      <c r="G255" s="69"/>
      <c r="H255" s="69"/>
      <c r="I255" s="69"/>
      <c r="J255" s="69"/>
      <c r="K255" s="69"/>
      <c r="L255" s="69"/>
      <c r="P255" s="176"/>
      <c r="Q255" s="175"/>
      <c r="R255" s="177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31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P255" s="427"/>
      <c r="AQ255" s="427"/>
      <c r="AR255" s="427"/>
      <c r="AS255" s="427"/>
      <c r="AT255" s="427"/>
      <c r="AU255" s="427"/>
      <c r="AV255" s="427"/>
      <c r="AW255" s="427" t="str">
        <f>IFERROR(AA255/'2025'!N254,"")</f>
        <v/>
      </c>
    </row>
    <row r="256" spans="1:49" s="294" customFormat="1" x14ac:dyDescent="0.3">
      <c r="A256" s="54" t="s">
        <v>738</v>
      </c>
      <c r="B256" s="54"/>
      <c r="F256" s="295"/>
      <c r="G256" s="296"/>
      <c r="H256" s="296"/>
      <c r="I256" s="296"/>
      <c r="J256" s="296"/>
      <c r="K256" s="296"/>
      <c r="L256" s="296"/>
      <c r="M256" s="296"/>
      <c r="N256" s="296"/>
      <c r="P256" s="297"/>
      <c r="Q256" s="291"/>
      <c r="R256" s="298"/>
      <c r="S256" s="291"/>
      <c r="T256" s="291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  <c r="AP256" s="427"/>
      <c r="AQ256" s="427"/>
      <c r="AR256" s="427"/>
      <c r="AS256" s="427"/>
      <c r="AT256" s="427"/>
      <c r="AU256" s="427"/>
      <c r="AV256" s="427"/>
      <c r="AW256" s="427" t="str">
        <f>IFERROR(AA256/'2025'!N255,"")</f>
        <v/>
      </c>
    </row>
    <row r="257" spans="1:49" s="294" customFormat="1" x14ac:dyDescent="0.3">
      <c r="A257" s="55" t="s">
        <v>503</v>
      </c>
      <c r="B257" s="55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/>
      <c r="Q257" s="291"/>
      <c r="R257" s="249"/>
      <c r="S257" s="300"/>
      <c r="T257" s="292"/>
      <c r="U257" s="291"/>
      <c r="V257" s="291"/>
      <c r="W257" s="291"/>
      <c r="X257" s="291"/>
      <c r="Y257" s="291"/>
      <c r="Z257" s="291"/>
      <c r="AA257" s="291"/>
      <c r="AB257" s="311"/>
      <c r="AC257" s="299"/>
      <c r="AD257" s="299"/>
      <c r="AE257" s="299"/>
      <c r="AF257" s="299"/>
      <c r="AG257" s="299"/>
      <c r="AH257" s="299"/>
      <c r="AI257" s="299"/>
      <c r="AJ257" s="299"/>
      <c r="AK257" s="299"/>
      <c r="AL257" s="299"/>
      <c r="AP257" s="427"/>
      <c r="AQ257" s="427"/>
      <c r="AR257" s="427"/>
      <c r="AS257" s="427"/>
      <c r="AT257" s="427"/>
      <c r="AU257" s="427"/>
      <c r="AV257" s="427"/>
      <c r="AW257" s="427" t="str">
        <f>IFERROR(AA257/'2025'!N256,"")</f>
        <v/>
      </c>
    </row>
    <row r="258" spans="1:49" s="294" customFormat="1" x14ac:dyDescent="0.3">
      <c r="A258" s="213" t="str">
        <f>TEXT(T258,"$0.000")&amp;" per day when assigned and used."</f>
        <v>$10.430 per day when assigned and used.</v>
      </c>
      <c r="B258" s="213"/>
      <c r="F258" s="295"/>
      <c r="G258" s="296"/>
      <c r="H258" s="296"/>
      <c r="I258" s="296"/>
      <c r="J258" s="296"/>
      <c r="K258" s="296"/>
      <c r="L258" s="296"/>
      <c r="M258" s="296"/>
      <c r="N258" s="296"/>
      <c r="P258" s="249" t="s">
        <v>622</v>
      </c>
      <c r="Q258" s="291" t="s">
        <v>600</v>
      </c>
      <c r="R258" s="249" t="s">
        <v>623</v>
      </c>
      <c r="S258" s="300"/>
      <c r="T258" s="186">
        <v>10.43</v>
      </c>
      <c r="U258" s="297" t="s">
        <v>993</v>
      </c>
      <c r="V258" s="291"/>
      <c r="W258" s="291"/>
      <c r="X258" s="291"/>
      <c r="Y258" s="291"/>
      <c r="Z258" s="291"/>
      <c r="AA258" s="291"/>
      <c r="AB258" s="311" t="str">
        <f>P258</f>
        <v>CNRBIL</v>
      </c>
      <c r="AC258" s="299" t="str">
        <f>R258</f>
        <v>Bi-lingual Premium Pay</v>
      </c>
      <c r="AD258" s="299"/>
      <c r="AE258" s="282">
        <f>ROUND(T258,3)</f>
        <v>10.43</v>
      </c>
      <c r="AF258" s="299"/>
      <c r="AG258" s="299"/>
      <c r="AH258" s="299"/>
      <c r="AI258" s="299"/>
      <c r="AJ258" s="299"/>
      <c r="AK258" s="299"/>
      <c r="AL258" s="299"/>
      <c r="AP258" s="427"/>
      <c r="AQ258" s="427"/>
      <c r="AR258" s="427"/>
      <c r="AS258" s="427"/>
      <c r="AT258" s="427"/>
      <c r="AU258" s="427"/>
      <c r="AV258" s="427"/>
      <c r="AW258" s="427" t="str">
        <f>IFERROR(AA258/'2025'!N257,"")</f>
        <v/>
      </c>
    </row>
    <row r="259" spans="1:49" x14ac:dyDescent="0.3">
      <c r="A259" s="223"/>
      <c r="B259" s="223"/>
      <c r="D259" s="71"/>
      <c r="E259" s="71"/>
      <c r="F259" s="224"/>
      <c r="G259" s="69"/>
      <c r="H259" s="69"/>
      <c r="I259" s="69"/>
      <c r="J259" s="69"/>
      <c r="K259" s="69"/>
      <c r="L259" s="69"/>
      <c r="M259" s="72"/>
      <c r="N259" s="72"/>
      <c r="P259" s="297"/>
      <c r="Q259" s="291"/>
      <c r="R259" s="298"/>
      <c r="S259" s="291"/>
      <c r="T259" s="291"/>
      <c r="U259" s="179"/>
      <c r="V259" s="179"/>
      <c r="W259" s="179"/>
      <c r="X259" s="179"/>
      <c r="Y259" s="179"/>
      <c r="Z259" s="179"/>
      <c r="AA259" s="179"/>
      <c r="AB259" s="133"/>
      <c r="AP259" s="427"/>
      <c r="AQ259" s="427"/>
      <c r="AR259" s="427"/>
      <c r="AS259" s="427"/>
      <c r="AT259" s="427"/>
      <c r="AU259" s="427"/>
      <c r="AV259" s="427"/>
      <c r="AW259" s="427" t="str">
        <f>IFERROR(AA259/'2025'!N258,"")</f>
        <v/>
      </c>
    </row>
    <row r="260" spans="1:49" s="69" customFormat="1" x14ac:dyDescent="0.3">
      <c r="A260" s="76" t="s">
        <v>736</v>
      </c>
      <c r="B260" s="76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  <c r="AP260" s="427"/>
      <c r="AQ260" s="427"/>
      <c r="AR260" s="427"/>
      <c r="AS260" s="427"/>
      <c r="AT260" s="427"/>
      <c r="AU260" s="427"/>
      <c r="AV260" s="427"/>
      <c r="AW260" s="427" t="str">
        <f>IFERROR(AA260/'2025'!N259,"")</f>
        <v/>
      </c>
    </row>
    <row r="261" spans="1:49" s="69" customFormat="1" x14ac:dyDescent="0.3">
      <c r="A261" s="81" t="s">
        <v>743</v>
      </c>
      <c r="B261" s="81"/>
      <c r="F261" s="224"/>
      <c r="M261" s="72"/>
      <c r="N261" s="72"/>
      <c r="P261" s="179"/>
      <c r="Q261" s="175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  <c r="AP261" s="427"/>
      <c r="AQ261" s="427"/>
      <c r="AR261" s="427"/>
      <c r="AS261" s="427"/>
      <c r="AT261" s="427"/>
      <c r="AU261" s="427"/>
      <c r="AV261" s="427"/>
      <c r="AW261" s="427" t="str">
        <f>IFERROR(AA261/'2025'!N260,"")</f>
        <v/>
      </c>
    </row>
    <row r="262" spans="1:49" s="69" customFormat="1" x14ac:dyDescent="0.3">
      <c r="A262" s="63" t="str">
        <f ca="1">"Employees who are scheduled to work a full shift which begins between the 12:00 noon and 1:29 p.m. shall be paid an additional "&amp;TEXT(T262,"$0.000")&amp;" cents per hour"</f>
        <v>Employees who are scheduled to work a full shift which begins between the 12:00 noon and 1:29 p.m. shall be paid an additional $0.513 cents per hour</v>
      </c>
      <c r="B262" s="63"/>
      <c r="F262" s="224"/>
      <c r="M262" s="72"/>
      <c r="N262" s="72"/>
      <c r="P262" s="249" t="s">
        <v>611</v>
      </c>
      <c r="Q262" s="175" t="s">
        <v>600</v>
      </c>
      <c r="R262" s="249" t="s">
        <v>612</v>
      </c>
      <c r="S262" s="250"/>
      <c r="T262" s="428">
        <f ca="1">'2025'!T261*$Q$2</f>
        <v>0.51272000000000006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CNREVE</v>
      </c>
      <c r="AC262" s="299" t="str">
        <f>R262</f>
        <v>TL-Evening Shift Premium-CNR</v>
      </c>
      <c r="AD262" s="299"/>
      <c r="AE262" s="282">
        <f ca="1">ROUND(T262,3)</f>
        <v>0.51300000000000001</v>
      </c>
      <c r="AF262" s="283"/>
      <c r="AG262" s="283"/>
      <c r="AH262" s="283"/>
      <c r="AI262" s="283"/>
      <c r="AJ262" s="283"/>
      <c r="AK262" s="283"/>
      <c r="AL262" s="283"/>
      <c r="AP262" s="427"/>
      <c r="AQ262" s="427"/>
      <c r="AR262" s="427"/>
      <c r="AS262" s="427"/>
      <c r="AT262" s="427"/>
      <c r="AU262" s="427"/>
      <c r="AV262" s="427"/>
      <c r="AW262" s="427" t="str">
        <f>IFERROR(AA262/'2025'!N261,"")</f>
        <v/>
      </c>
    </row>
    <row r="263" spans="1:49" s="69" customFormat="1" x14ac:dyDescent="0.3">
      <c r="A263" s="81" t="s">
        <v>255</v>
      </c>
      <c r="B263" s="8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  <c r="AP263" s="427"/>
      <c r="AQ263" s="427"/>
      <c r="AR263" s="427"/>
      <c r="AS263" s="427"/>
      <c r="AT263" s="427"/>
      <c r="AU263" s="427"/>
      <c r="AV263" s="427"/>
      <c r="AW263" s="427" t="str">
        <f>IFERROR(AA263/'2025'!N262,"")</f>
        <v/>
      </c>
    </row>
    <row r="264" spans="1:49" s="69" customFormat="1" x14ac:dyDescent="0.3">
      <c r="A264" s="214" t="str">
        <f ca="1">"adjacent to such a shift, the "&amp;(TEXT(T262,"$0.000")&amp;" differential shall also be applied to those overtime hours.")</f>
        <v>adjacent to such a shift, the $0.513 differential shall also be applied to those overtime hours.</v>
      </c>
      <c r="B264" s="214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  <c r="AP264" s="427"/>
      <c r="AQ264" s="427"/>
      <c r="AR264" s="427"/>
      <c r="AS264" s="427"/>
      <c r="AT264" s="427"/>
      <c r="AU264" s="427"/>
      <c r="AV264" s="427"/>
      <c r="AW264" s="427" t="str">
        <f>IFERROR(AA264/'2025'!N263,"")</f>
        <v/>
      </c>
    </row>
    <row r="265" spans="1:49" s="69" customFormat="1" x14ac:dyDescent="0.3">
      <c r="A265" s="85"/>
      <c r="B265" s="85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  <c r="AP265" s="427"/>
      <c r="AQ265" s="427"/>
      <c r="AR265" s="427"/>
      <c r="AS265" s="427"/>
      <c r="AT265" s="427"/>
      <c r="AU265" s="427"/>
      <c r="AV265" s="427"/>
      <c r="AW265" s="427" t="str">
        <f>IFERROR(AA265/'2025'!N264,"")</f>
        <v/>
      </c>
    </row>
    <row r="266" spans="1:49" s="69" customFormat="1" x14ac:dyDescent="0.3">
      <c r="A266" s="214" t="str">
        <f ca="1">"Employees who are scheduled to work a full shift which begins between the 1:30 p.m. and 1:59 a.m. shall be paid an additional "&amp;TEXT(T266,"$0.000")&amp;" per hour"</f>
        <v>Employees who are scheduled to work a full shift which begins between the 1:30 p.m. and 1:59 a.m. shall be paid an additional $1.215 per hour</v>
      </c>
      <c r="B266" s="214"/>
      <c r="F266" s="224"/>
      <c r="M266" s="72"/>
      <c r="N266" s="72"/>
      <c r="P266" s="249" t="s">
        <v>613</v>
      </c>
      <c r="Q266" s="175" t="s">
        <v>600</v>
      </c>
      <c r="R266" s="249" t="s">
        <v>614</v>
      </c>
      <c r="S266" s="250"/>
      <c r="T266" s="428">
        <f ca="1">'2025'!T265*$Q$2</f>
        <v>1.21472</v>
      </c>
      <c r="U266" s="179"/>
      <c r="V266" s="179"/>
      <c r="W266" s="179"/>
      <c r="X266" s="179"/>
      <c r="Y266" s="179"/>
      <c r="Z266" s="179"/>
      <c r="AA266" s="179"/>
      <c r="AB266" s="311" t="str">
        <f>P266</f>
        <v>CNRNIT</v>
      </c>
      <c r="AC266" s="299" t="str">
        <f>R266</f>
        <v>TL-Night Shift Premium-CNR</v>
      </c>
      <c r="AD266" s="299"/>
      <c r="AE266" s="282">
        <f ca="1">ROUND(T266,3)</f>
        <v>1.2150000000000001</v>
      </c>
      <c r="AF266" s="283"/>
      <c r="AG266" s="283"/>
      <c r="AH266" s="283"/>
      <c r="AI266" s="283"/>
      <c r="AJ266" s="283"/>
      <c r="AK266" s="283"/>
      <c r="AL266" s="283"/>
      <c r="AP266" s="427"/>
      <c r="AQ266" s="427"/>
      <c r="AR266" s="427"/>
      <c r="AS266" s="427"/>
      <c r="AT266" s="427"/>
      <c r="AU266" s="427"/>
      <c r="AV266" s="427"/>
      <c r="AW266" s="427" t="str">
        <f>IFERROR(AA266/'2025'!N265,"")</f>
        <v/>
      </c>
    </row>
    <row r="267" spans="1:49" s="69" customFormat="1" x14ac:dyDescent="0.3">
      <c r="A267" s="85" t="s">
        <v>255</v>
      </c>
      <c r="B267" s="85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  <c r="AP267" s="427"/>
      <c r="AQ267" s="427"/>
      <c r="AR267" s="427"/>
      <c r="AS267" s="427"/>
      <c r="AT267" s="427"/>
      <c r="AU267" s="427"/>
      <c r="AV267" s="427"/>
      <c r="AW267" s="427" t="str">
        <f>IFERROR(AA267/'2025'!N266,"")</f>
        <v/>
      </c>
    </row>
    <row r="268" spans="1:49" x14ac:dyDescent="0.3">
      <c r="A268" s="214" t="str">
        <f ca="1">"adjacent to such a shift, the "&amp;TEXT(T266,"$0.000")&amp;" differential shall also be applied to those overtime hours."</f>
        <v>adjacent to such a shift, the $1.215 differential shall also be applied to those overtime hours.</v>
      </c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P268" s="427"/>
      <c r="AQ268" s="427"/>
      <c r="AR268" s="427"/>
      <c r="AS268" s="427"/>
      <c r="AT268" s="427"/>
      <c r="AU268" s="427"/>
      <c r="AV268" s="427"/>
      <c r="AW268" s="427" t="str">
        <f>IFERROR(AA268/'2025'!N267,"")</f>
        <v/>
      </c>
    </row>
    <row r="269" spans="1:49" x14ac:dyDescent="0.3">
      <c r="A269" s="214"/>
      <c r="B269" s="214"/>
      <c r="D269" s="71"/>
      <c r="E269" s="71"/>
      <c r="F269" s="224"/>
      <c r="G269" s="69"/>
      <c r="H269" s="69"/>
      <c r="I269" s="69"/>
      <c r="J269" s="69"/>
      <c r="K269" s="69"/>
      <c r="L269" s="69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P269" s="427"/>
      <c r="AQ269" s="427"/>
      <c r="AR269" s="427"/>
      <c r="AS269" s="427"/>
      <c r="AT269" s="427"/>
      <c r="AU269" s="427"/>
      <c r="AV269" s="427"/>
      <c r="AW269" s="427" t="str">
        <f>IFERROR(AA269/'2025'!N268,"")</f>
        <v/>
      </c>
    </row>
    <row r="270" spans="1:49" s="69" customFormat="1" x14ac:dyDescent="0.3">
      <c r="A270" s="76" t="s">
        <v>807</v>
      </c>
      <c r="B270" s="57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  <c r="AP270" s="427"/>
      <c r="AQ270" s="427"/>
      <c r="AR270" s="427"/>
      <c r="AS270" s="427"/>
      <c r="AT270" s="427"/>
      <c r="AU270" s="427"/>
      <c r="AV270" s="427"/>
      <c r="AW270" s="427" t="str">
        <f>IFERROR(AA270/'2025'!N269,"")</f>
        <v/>
      </c>
    </row>
    <row r="271" spans="1:49" s="69" customFormat="1" x14ac:dyDescent="0.3">
      <c r="A271" s="81" t="s">
        <v>744</v>
      </c>
      <c r="B271" s="81"/>
      <c r="C271" s="7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  <c r="AP271" s="427"/>
      <c r="AQ271" s="427"/>
      <c r="AR271" s="427"/>
      <c r="AS271" s="427"/>
      <c r="AT271" s="427"/>
      <c r="AU271" s="427"/>
      <c r="AV271" s="427"/>
      <c r="AW271" s="427" t="str">
        <f>IFERROR(AA271/'2025'!N270,"")</f>
        <v/>
      </c>
    </row>
    <row r="272" spans="1:49" s="69" customFormat="1" x14ac:dyDescent="0.3">
      <c r="A272" s="81" t="s">
        <v>260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  <c r="AP272" s="427"/>
      <c r="AQ272" s="427"/>
      <c r="AR272" s="427"/>
      <c r="AS272" s="427"/>
      <c r="AT272" s="427"/>
      <c r="AU272" s="427"/>
      <c r="AV272" s="427"/>
      <c r="AW272" s="427" t="str">
        <f>IFERROR(AA272/'2025'!N271,"")</f>
        <v/>
      </c>
    </row>
    <row r="273" spans="1:49" s="69" customFormat="1" x14ac:dyDescent="0.3">
      <c r="A273" s="81" t="s">
        <v>261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  <c r="AP273" s="427"/>
      <c r="AQ273" s="427"/>
      <c r="AR273" s="427"/>
      <c r="AS273" s="427"/>
      <c r="AT273" s="427"/>
      <c r="AU273" s="427"/>
      <c r="AV273" s="427"/>
      <c r="AW273" s="427" t="str">
        <f>IFERROR(AA273/'2025'!N272,"")</f>
        <v/>
      </c>
    </row>
    <row r="274" spans="1:49" s="69" customFormat="1" x14ac:dyDescent="0.3">
      <c r="A274" s="81" t="s">
        <v>262</v>
      </c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  <c r="AP274" s="427"/>
      <c r="AQ274" s="427"/>
      <c r="AR274" s="427"/>
      <c r="AS274" s="427"/>
      <c r="AT274" s="427"/>
      <c r="AU274" s="427"/>
      <c r="AV274" s="427"/>
      <c r="AW274" s="427" t="str">
        <f>IFERROR(AA274/'2025'!N273,"")</f>
        <v/>
      </c>
    </row>
    <row r="275" spans="1:49" s="69" customFormat="1" x14ac:dyDescent="0.3">
      <c r="A275" s="81"/>
      <c r="B275" s="8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  <c r="AP275" s="427"/>
      <c r="AQ275" s="427"/>
      <c r="AR275" s="427"/>
      <c r="AS275" s="427"/>
      <c r="AT275" s="427"/>
      <c r="AU275" s="427"/>
      <c r="AV275" s="427"/>
      <c r="AW275" s="427" t="str">
        <f>IFERROR(AA275/'2025'!N274,"")</f>
        <v/>
      </c>
    </row>
    <row r="276" spans="1:49" s="69" customFormat="1" x14ac:dyDescent="0.3">
      <c r="A276" s="76" t="s">
        <v>263</v>
      </c>
      <c r="B276" s="76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  <c r="AP276" s="427"/>
      <c r="AQ276" s="427"/>
      <c r="AR276" s="427"/>
      <c r="AS276" s="427"/>
      <c r="AT276" s="427"/>
      <c r="AU276" s="427"/>
      <c r="AV276" s="427"/>
      <c r="AW276" s="427" t="str">
        <f>IFERROR(AA276/'2025'!N275,"")</f>
        <v/>
      </c>
    </row>
    <row r="277" spans="1:49" s="69" customFormat="1" x14ac:dyDescent="0.3">
      <c r="A277" s="64" t="s">
        <v>755</v>
      </c>
      <c r="B277" s="64"/>
      <c r="C277" s="71"/>
      <c r="F277" s="233"/>
      <c r="M277" s="72"/>
      <c r="N277" s="72"/>
      <c r="P277" s="176" t="s">
        <v>263</v>
      </c>
      <c r="Q277" s="175" t="s">
        <v>21</v>
      </c>
      <c r="R277" s="177"/>
      <c r="S277" s="179"/>
      <c r="T277" s="186">
        <v>208</v>
      </c>
      <c r="U277" s="179"/>
      <c r="V277" s="179"/>
      <c r="W277" s="179"/>
      <c r="X277" s="179"/>
      <c r="Y277" s="179"/>
      <c r="Z277" s="179"/>
      <c r="AA277" s="179"/>
      <c r="AB277" s="311" t="str">
        <f>P277</f>
        <v>Safety Shoes</v>
      </c>
      <c r="AC277" s="299"/>
      <c r="AD277" s="299"/>
      <c r="AE277" s="285">
        <f>ROUND(T277,0)</f>
        <v>208</v>
      </c>
      <c r="AF277" s="283"/>
      <c r="AG277" s="283"/>
      <c r="AH277" s="283"/>
      <c r="AI277" s="283"/>
      <c r="AJ277" s="283"/>
      <c r="AK277" s="283"/>
      <c r="AL277" s="283"/>
      <c r="AP277" s="427"/>
      <c r="AQ277" s="427"/>
      <c r="AR277" s="427"/>
      <c r="AS277" s="427"/>
      <c r="AT277" s="427"/>
      <c r="AU277" s="427"/>
      <c r="AV277" s="427"/>
      <c r="AW277" s="427" t="str">
        <f>IFERROR(AA277/'2025'!N276,"")</f>
        <v/>
      </c>
    </row>
    <row r="278" spans="1:49" s="69" customFormat="1" x14ac:dyDescent="0.3">
      <c r="A278" s="81" t="s">
        <v>265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  <c r="AP278" s="427"/>
      <c r="AQ278" s="427"/>
      <c r="AR278" s="427"/>
      <c r="AS278" s="427"/>
      <c r="AT278" s="427"/>
      <c r="AU278" s="427"/>
      <c r="AV278" s="427"/>
      <c r="AW278" s="427" t="str">
        <f>IFERROR(AA278/'2025'!N277,"")</f>
        <v/>
      </c>
    </row>
    <row r="279" spans="1:49" s="69" customFormat="1" x14ac:dyDescent="0.3">
      <c r="A279" s="63" t="str">
        <f>TEXT(T277,"$#,###")&amp;" per 12 months actually worked. "</f>
        <v xml:space="preserve">$208 per 12 months actually worked. </v>
      </c>
      <c r="B279" s="6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  <c r="AP279" s="427"/>
      <c r="AQ279" s="427"/>
      <c r="AR279" s="427"/>
      <c r="AS279" s="427"/>
      <c r="AT279" s="427"/>
      <c r="AU279" s="427"/>
      <c r="AV279" s="427"/>
      <c r="AW279" s="427" t="str">
        <f>IFERROR(AA279/'2025'!N278,"")</f>
        <v/>
      </c>
    </row>
    <row r="280" spans="1:49" s="69" customFormat="1" x14ac:dyDescent="0.3">
      <c r="A280" s="223"/>
      <c r="B280" s="223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  <c r="AP280" s="427"/>
      <c r="AQ280" s="427"/>
      <c r="AR280" s="427"/>
      <c r="AS280" s="427"/>
      <c r="AT280" s="427"/>
      <c r="AU280" s="427"/>
      <c r="AV280" s="427"/>
      <c r="AW280" s="427" t="str">
        <f>IFERROR(AA280/'2025'!N279,"")</f>
        <v/>
      </c>
    </row>
    <row r="281" spans="1:49" s="69" customFormat="1" x14ac:dyDescent="0.3">
      <c r="A281" s="76" t="s">
        <v>732</v>
      </c>
      <c r="B281" s="76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  <c r="AP281" s="427"/>
      <c r="AQ281" s="427"/>
      <c r="AR281" s="427"/>
      <c r="AS281" s="427"/>
      <c r="AT281" s="427"/>
      <c r="AU281" s="427"/>
      <c r="AV281" s="427"/>
      <c r="AW281" s="427" t="str">
        <f>IFERROR(AA281/'2025'!N280,"")</f>
        <v/>
      </c>
    </row>
    <row r="282" spans="1:49" s="69" customFormat="1" x14ac:dyDescent="0.3">
      <c r="A282" s="81" t="s">
        <v>745</v>
      </c>
      <c r="B282" s="81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  <c r="AP282" s="427"/>
      <c r="AQ282" s="427"/>
      <c r="AR282" s="427"/>
      <c r="AS282" s="427"/>
      <c r="AT282" s="427"/>
      <c r="AU282" s="427"/>
      <c r="AV282" s="427"/>
      <c r="AW282" s="427" t="str">
        <f>IFERROR(AA282/'2025'!N281,"")</f>
        <v/>
      </c>
    </row>
    <row r="283" spans="1:49" s="69" customFormat="1" x14ac:dyDescent="0.3">
      <c r="A283" s="215" t="s">
        <v>733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  <c r="AP283" s="427"/>
      <c r="AQ283" s="427"/>
      <c r="AR283" s="427"/>
      <c r="AS283" s="427"/>
      <c r="AT283" s="427"/>
      <c r="AU283" s="427"/>
      <c r="AV283" s="427"/>
      <c r="AW283" s="427" t="str">
        <f>IFERROR(AA283/'2025'!N282,"")</f>
        <v/>
      </c>
    </row>
    <row r="284" spans="1:49" s="69" customFormat="1" x14ac:dyDescent="0.3">
      <c r="A284" s="215" t="s">
        <v>734</v>
      </c>
      <c r="B284" s="215"/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  <c r="AP284" s="427"/>
      <c r="AQ284" s="427"/>
      <c r="AR284" s="427"/>
      <c r="AS284" s="427"/>
      <c r="AT284" s="427"/>
      <c r="AU284" s="427"/>
      <c r="AV284" s="427"/>
      <c r="AW284" s="427" t="str">
        <f>IFERROR(AA284/'2025'!N283,"")</f>
        <v/>
      </c>
    </row>
    <row r="285" spans="1:49" s="69" customFormat="1" x14ac:dyDescent="0.3">
      <c r="A285" s="81" t="s">
        <v>735</v>
      </c>
      <c r="B285" s="81"/>
      <c r="C285" s="71"/>
      <c r="F285" s="224"/>
      <c r="M285" s="72"/>
      <c r="N285" s="72"/>
      <c r="P285" s="249" t="s">
        <v>617</v>
      </c>
      <c r="Q285" s="175" t="s">
        <v>21</v>
      </c>
      <c r="R285" s="249" t="s">
        <v>618</v>
      </c>
      <c r="S285" s="250"/>
      <c r="T285" s="369">
        <v>43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>P285</f>
        <v>CNRCDY</v>
      </c>
      <c r="AC285" s="299" t="str">
        <f>R285</f>
        <v>TL-On call by the day-CNR</v>
      </c>
      <c r="AD285" s="299"/>
      <c r="AE285" s="282">
        <f>ROUND(T285,3)</f>
        <v>43</v>
      </c>
      <c r="AF285" s="283"/>
      <c r="AG285" s="283"/>
      <c r="AH285" s="283"/>
      <c r="AI285" s="283"/>
      <c r="AJ285" s="283"/>
      <c r="AK285" s="283"/>
      <c r="AL285" s="283"/>
      <c r="AP285" s="427"/>
      <c r="AQ285" s="427"/>
      <c r="AR285" s="427"/>
      <c r="AS285" s="427"/>
      <c r="AT285" s="427"/>
      <c r="AU285" s="427"/>
      <c r="AV285" s="427"/>
      <c r="AW285" s="427" t="str">
        <f>IFERROR(AA285/'2025'!N284,"")</f>
        <v/>
      </c>
    </row>
    <row r="286" spans="1:49" s="69" customFormat="1" x14ac:dyDescent="0.3">
      <c r="A286" s="216" t="s">
        <v>746</v>
      </c>
      <c r="B286" s="79" t="str">
        <f>"An employee will receive "&amp;TEXT(T285,"$0.000")&amp;" for each weekday the employee is on call.  The employee will receive "&amp;TEXT(T286,"$0.000")&amp;" for each weekend day (Saturday or"</f>
        <v>An employee will receive $43.000 for each weekday the employee is on call.  The employee will receive $53.000 for each weekend day (Saturday or</v>
      </c>
      <c r="C286" s="71"/>
      <c r="F286" s="224"/>
      <c r="M286" s="72"/>
      <c r="N286" s="72"/>
      <c r="P286" s="249" t="s">
        <v>616</v>
      </c>
      <c r="Q286" s="175" t="s">
        <v>21</v>
      </c>
      <c r="R286" s="249" t="s">
        <v>619</v>
      </c>
      <c r="S286" s="250"/>
      <c r="T286" s="369">
        <v>53</v>
      </c>
      <c r="U286" s="386" t="s">
        <v>994</v>
      </c>
      <c r="V286" s="179"/>
      <c r="W286" s="179"/>
      <c r="X286" s="179"/>
      <c r="Y286" s="179"/>
      <c r="Z286" s="179"/>
      <c r="AA286" s="179"/>
      <c r="AB286" s="311" t="str">
        <f>P286</f>
        <v>CNRCWE</v>
      </c>
      <c r="AC286" s="299" t="str">
        <f>R286</f>
        <v>TL-On call by day Weekend-CNR</v>
      </c>
      <c r="AD286" s="299"/>
      <c r="AE286" s="282">
        <f>ROUND(T286,3)</f>
        <v>53</v>
      </c>
      <c r="AF286" s="283"/>
      <c r="AG286" s="283"/>
      <c r="AH286" s="283"/>
      <c r="AI286" s="283"/>
      <c r="AJ286" s="283"/>
      <c r="AK286" s="283"/>
      <c r="AL286" s="283"/>
      <c r="AP286" s="427"/>
      <c r="AQ286" s="427"/>
      <c r="AR286" s="427"/>
      <c r="AS286" s="427"/>
      <c r="AT286" s="427"/>
      <c r="AU286" s="427"/>
      <c r="AV286" s="427"/>
      <c r="AW286" s="427" t="str">
        <f>IFERROR(AA286/'2025'!N285,"")</f>
        <v/>
      </c>
    </row>
    <row r="287" spans="1:49" s="69" customFormat="1" x14ac:dyDescent="0.3">
      <c r="A287" s="57"/>
      <c r="B287" s="215" t="s">
        <v>747</v>
      </c>
      <c r="C287" s="71"/>
      <c r="F287" s="224"/>
      <c r="M287" s="72"/>
      <c r="N287" s="72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  <c r="AP287" s="427"/>
      <c r="AQ287" s="427"/>
      <c r="AR287" s="427"/>
      <c r="AS287" s="427"/>
      <c r="AT287" s="427"/>
      <c r="AU287" s="427"/>
      <c r="AV287" s="427"/>
      <c r="AW287" s="427" t="str">
        <f>IFERROR(AA287/'2025'!N286,"")</f>
        <v/>
      </c>
    </row>
    <row r="288" spans="1:49" s="69" customFormat="1" x14ac:dyDescent="0.3">
      <c r="A288" s="216" t="s">
        <v>748</v>
      </c>
      <c r="B288" s="79" t="s">
        <v>749</v>
      </c>
      <c r="C288" s="71"/>
      <c r="F288" s="224"/>
      <c r="M288" s="72"/>
      <c r="N288" s="72"/>
      <c r="P288" s="249" t="s">
        <v>726</v>
      </c>
      <c r="Q288" s="175" t="s">
        <v>600</v>
      </c>
      <c r="R288" s="249" t="s">
        <v>727</v>
      </c>
      <c r="S288" s="250"/>
      <c r="T288" s="428">
        <f ca="1">'2025'!T287*$Q$2</f>
        <v>2.5427999999999997</v>
      </c>
      <c r="U288" s="179"/>
      <c r="V288" s="179"/>
      <c r="W288" s="179"/>
      <c r="X288" s="179"/>
      <c r="Y288" s="179"/>
      <c r="Z288" s="179"/>
      <c r="AA288" s="179"/>
      <c r="AB288" s="311" t="str">
        <f>P288</f>
        <v>CNRLDS</v>
      </c>
      <c r="AC288" s="299" t="str">
        <f>R288</f>
        <v>MOD-Premium Pay</v>
      </c>
      <c r="AD288" s="299"/>
      <c r="AE288" s="282">
        <f ca="1">ROUND(T288,3)</f>
        <v>2.5430000000000001</v>
      </c>
      <c r="AF288" s="283"/>
      <c r="AG288" s="283"/>
      <c r="AH288" s="283"/>
      <c r="AI288" s="283"/>
      <c r="AJ288" s="283"/>
      <c r="AK288" s="283"/>
      <c r="AL288" s="283"/>
      <c r="AP288" s="427"/>
      <c r="AQ288" s="427"/>
      <c r="AR288" s="427"/>
      <c r="AS288" s="427"/>
      <c r="AT288" s="427"/>
      <c r="AU288" s="427"/>
      <c r="AV288" s="427"/>
      <c r="AW288" s="427" t="str">
        <f>IFERROR(AA288/'2025'!N287,"")</f>
        <v/>
      </c>
    </row>
    <row r="289" spans="1:49" s="69" customFormat="1" x14ac:dyDescent="0.3">
      <c r="A289" s="57"/>
      <c r="B289" s="79" t="s">
        <v>751</v>
      </c>
      <c r="C289" s="71"/>
      <c r="F289" s="224"/>
      <c r="M289" s="72"/>
      <c r="N289" s="72"/>
      <c r="P289" s="249"/>
      <c r="Q289" s="175"/>
      <c r="R289" s="249"/>
      <c r="S289" s="250"/>
      <c r="T289" s="293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  <c r="AP289" s="427"/>
      <c r="AQ289" s="427"/>
      <c r="AR289" s="427"/>
      <c r="AS289" s="427"/>
      <c r="AT289" s="427"/>
      <c r="AU289" s="427"/>
      <c r="AV289" s="427"/>
      <c r="AW289" s="427" t="str">
        <f>IFERROR(AA289/'2025'!N288,"")</f>
        <v/>
      </c>
    </row>
    <row r="290" spans="1:49" s="69" customFormat="1" x14ac:dyDescent="0.3">
      <c r="A290" s="216" t="s">
        <v>750</v>
      </c>
      <c r="B290" s="217" t="s">
        <v>752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  <c r="AP290" s="427"/>
      <c r="AQ290" s="427"/>
      <c r="AR290" s="427"/>
      <c r="AS290" s="427"/>
      <c r="AT290" s="427"/>
      <c r="AU290" s="427"/>
      <c r="AV290" s="427"/>
      <c r="AW290" s="427" t="str">
        <f>IFERROR(AA290/'2025'!N289,"")</f>
        <v/>
      </c>
    </row>
    <row r="291" spans="1:49" s="69" customFormat="1" x14ac:dyDescent="0.3">
      <c r="A291" s="57"/>
      <c r="B291" s="217" t="s">
        <v>753</v>
      </c>
      <c r="C291" s="71"/>
      <c r="F291" s="224"/>
      <c r="M291" s="72"/>
      <c r="N291" s="72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  <c r="AP291" s="427"/>
      <c r="AQ291" s="427"/>
      <c r="AR291" s="427"/>
      <c r="AS291" s="427"/>
      <c r="AT291" s="427"/>
      <c r="AU291" s="427"/>
      <c r="AV291" s="427"/>
      <c r="AW291" s="427" t="str">
        <f>IFERROR(AA291/'2025'!N290,"")</f>
        <v/>
      </c>
    </row>
    <row r="292" spans="1:49" s="69" customFormat="1" x14ac:dyDescent="0.3">
      <c r="A292" s="223"/>
      <c r="B292" s="223"/>
      <c r="C292" s="71"/>
      <c r="F292" s="224"/>
      <c r="M292" s="72"/>
      <c r="N292" s="72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  <c r="AP292" s="427"/>
      <c r="AQ292" s="427"/>
      <c r="AR292" s="427"/>
      <c r="AS292" s="427"/>
      <c r="AT292" s="427"/>
      <c r="AU292" s="427"/>
      <c r="AV292" s="427"/>
      <c r="AW292" s="427" t="str">
        <f>IFERROR(AA292/'2025'!N291,"")</f>
        <v/>
      </c>
    </row>
    <row r="293" spans="1:49" s="69" customFormat="1" x14ac:dyDescent="0.3">
      <c r="A293" s="76" t="s">
        <v>1077</v>
      </c>
      <c r="B293" s="76"/>
      <c r="C293" s="71"/>
      <c r="F293" s="224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3"/>
      <c r="AD293" s="283"/>
      <c r="AE293" s="283"/>
      <c r="AF293" s="283"/>
      <c r="AG293" s="283"/>
      <c r="AH293" s="283"/>
      <c r="AI293" s="283"/>
      <c r="AJ293" s="283"/>
      <c r="AK293" s="283"/>
      <c r="AL293" s="283"/>
      <c r="AP293" s="427"/>
      <c r="AQ293" s="427"/>
      <c r="AR293" s="427"/>
      <c r="AS293" s="427"/>
      <c r="AT293" s="427"/>
      <c r="AU293" s="427"/>
      <c r="AV293" s="427"/>
      <c r="AW293" s="427" t="str">
        <f>IFERROR(AA293/'2025'!N292,"")</f>
        <v/>
      </c>
    </row>
    <row r="294" spans="1:49" s="234" customFormat="1" x14ac:dyDescent="0.3">
      <c r="A294" s="63" t="str">
        <f ca="1">"311 Call Center Supervisors shall be paid "&amp;TEXT(T294,"$0.000")&amp;" per hour for all hours worked on Saturday and/or Sunday.  Employees receiving the Weekend Shift Premium"</f>
        <v>311 Call Center Supervisors shall be paid $0.704 per hour for all hours worked on Saturday and/or Sunday.  Employees receiving the Weekend Shift Premium</v>
      </c>
      <c r="B294" s="63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 t="s">
        <v>620</v>
      </c>
      <c r="Q294" s="175" t="s">
        <v>600</v>
      </c>
      <c r="R294" s="249" t="s">
        <v>621</v>
      </c>
      <c r="S294" s="250"/>
      <c r="T294" s="428">
        <f ca="1">'2025'!T293*$Q$2</f>
        <v>0.70408000000000004</v>
      </c>
      <c r="U294" s="192"/>
      <c r="V294" s="192"/>
      <c r="W294" s="192"/>
      <c r="X294" s="192"/>
      <c r="Y294" s="192"/>
      <c r="Z294" s="192"/>
      <c r="AA294" s="192"/>
      <c r="AB294" s="311" t="str">
        <f>P294</f>
        <v>CNRWKE</v>
      </c>
      <c r="AC294" s="299" t="str">
        <f>R294</f>
        <v>TL-Weekend Shift-CNR</v>
      </c>
      <c r="AD294" s="299"/>
      <c r="AE294" s="282">
        <f ca="1">ROUND(T294,3)</f>
        <v>0.70399999999999996</v>
      </c>
      <c r="AF294" s="286"/>
      <c r="AG294" s="286"/>
      <c r="AH294" s="286"/>
      <c r="AI294" s="286"/>
      <c r="AJ294" s="286"/>
      <c r="AK294" s="286"/>
      <c r="AL294" s="286"/>
      <c r="AP294" s="427"/>
      <c r="AQ294" s="427"/>
      <c r="AR294" s="427"/>
      <c r="AS294" s="427"/>
      <c r="AT294" s="427"/>
      <c r="AU294" s="427"/>
      <c r="AV294" s="427"/>
      <c r="AW294" s="427" t="str">
        <f>IFERROR(AA294/'2025'!N293,"")</f>
        <v/>
      </c>
    </row>
    <row r="295" spans="1:49" s="234" customFormat="1" x14ac:dyDescent="0.3">
      <c r="A295" s="81" t="s">
        <v>1075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249"/>
      <c r="Q295" s="175"/>
      <c r="R295" s="249"/>
      <c r="S295" s="250"/>
      <c r="T295" s="293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P295" s="427"/>
      <c r="AQ295" s="427"/>
      <c r="AR295" s="427"/>
      <c r="AS295" s="427"/>
      <c r="AT295" s="427"/>
      <c r="AU295" s="427"/>
      <c r="AV295" s="427"/>
      <c r="AW295" s="427" t="str">
        <f>IFERROR(AA295/'2025'!N294,"")</f>
        <v/>
      </c>
    </row>
    <row r="296" spans="1:49" s="234" customFormat="1" x14ac:dyDescent="0.3">
      <c r="A296" s="81" t="s">
        <v>1076</v>
      </c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P296" s="427"/>
      <c r="AQ296" s="427"/>
      <c r="AR296" s="427"/>
      <c r="AS296" s="427"/>
      <c r="AT296" s="427"/>
      <c r="AU296" s="427"/>
      <c r="AV296" s="427"/>
      <c r="AW296" s="427" t="str">
        <f>IFERROR(AA296/'2025'!N295,"")</f>
        <v/>
      </c>
    </row>
    <row r="297" spans="1:49" s="234" customFormat="1" x14ac:dyDescent="0.3">
      <c r="B297" s="81"/>
      <c r="C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P297" s="427"/>
      <c r="AQ297" s="427"/>
      <c r="AR297" s="427"/>
      <c r="AS297" s="427"/>
      <c r="AT297" s="427"/>
      <c r="AU297" s="427"/>
      <c r="AV297" s="427"/>
      <c r="AW297" s="427" t="str">
        <f>IFERROR(AA297/'2025'!N296,"")</f>
        <v/>
      </c>
    </row>
    <row r="298" spans="1:49" ht="14.4" thickBot="1" x14ac:dyDescent="0.35">
      <c r="A298" s="345"/>
      <c r="B298" s="345"/>
      <c r="C298" s="346"/>
      <c r="D298" s="347"/>
      <c r="E298" s="347"/>
      <c r="F298" s="348"/>
      <c r="G298" s="346"/>
      <c r="H298" s="346"/>
      <c r="I298" s="346"/>
      <c r="J298" s="346"/>
      <c r="K298" s="346"/>
      <c r="L298" s="346"/>
      <c r="M298" s="349"/>
      <c r="N298" s="349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  <c r="AP298" s="427"/>
      <c r="AQ298" s="427"/>
      <c r="AR298" s="427"/>
      <c r="AS298" s="427"/>
      <c r="AT298" s="427"/>
      <c r="AU298" s="427"/>
      <c r="AV298" s="427"/>
      <c r="AW298" s="427" t="str">
        <f>IFERROR(AA298/'2025'!N297,"")</f>
        <v/>
      </c>
    </row>
    <row r="299" spans="1:49" x14ac:dyDescent="0.3">
      <c r="A299" s="222" t="s">
        <v>273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33"/>
      <c r="AP299" s="427"/>
      <c r="AQ299" s="427"/>
      <c r="AR299" s="427"/>
      <c r="AS299" s="427"/>
      <c r="AT299" s="427"/>
      <c r="AU299" s="427"/>
      <c r="AV299" s="427"/>
      <c r="AW299" s="427" t="str">
        <f>IFERROR(AA299/'2025'!N298,"")</f>
        <v/>
      </c>
    </row>
    <row r="300" spans="1:49" x14ac:dyDescent="0.3">
      <c r="A300" s="228" t="s">
        <v>1074</v>
      </c>
      <c r="B300" s="223"/>
      <c r="C300" s="71"/>
      <c r="D300" s="71"/>
      <c r="E300" s="71"/>
      <c r="F300" s="224"/>
      <c r="G300" s="69"/>
      <c r="H300" s="69"/>
      <c r="I300" s="69"/>
      <c r="J300" s="69"/>
      <c r="K300" s="69"/>
      <c r="L300" s="69"/>
      <c r="M300" s="72"/>
      <c r="N300" s="72"/>
      <c r="P300" s="176"/>
      <c r="Q300" s="175"/>
      <c r="R300" s="177"/>
      <c r="S300" s="179"/>
      <c r="T300" s="179">
        <v>5</v>
      </c>
      <c r="U300" s="179">
        <f t="shared" ref="U300:Z300" si="84">T300+1</f>
        <v>6</v>
      </c>
      <c r="V300" s="179">
        <f t="shared" si="84"/>
        <v>7</v>
      </c>
      <c r="W300" s="179">
        <f t="shared" si="84"/>
        <v>8</v>
      </c>
      <c r="X300" s="179">
        <f t="shared" si="84"/>
        <v>9</v>
      </c>
      <c r="Y300" s="179">
        <f t="shared" si="84"/>
        <v>10</v>
      </c>
      <c r="Z300" s="179">
        <f t="shared" si="84"/>
        <v>11</v>
      </c>
      <c r="AA300" s="179">
        <v>12</v>
      </c>
      <c r="AP300" s="427"/>
      <c r="AQ300" s="427"/>
      <c r="AR300" s="427"/>
      <c r="AS300" s="427"/>
      <c r="AT300" s="427"/>
      <c r="AU300" s="427"/>
      <c r="AV300" s="427"/>
      <c r="AW300" s="427" t="str">
        <f>IFERROR(AA300/'2025'!N299,"")</f>
        <v/>
      </c>
    </row>
    <row r="301" spans="1:49" ht="41.4" x14ac:dyDescent="0.3">
      <c r="A301" s="65" t="s">
        <v>6</v>
      </c>
      <c r="B301" s="279"/>
      <c r="C301" s="229" t="s">
        <v>274</v>
      </c>
      <c r="D301" s="279"/>
      <c r="E301" s="65" t="s">
        <v>4</v>
      </c>
      <c r="F301" s="320" t="s">
        <v>7</v>
      </c>
      <c r="G301" s="118" t="s">
        <v>772</v>
      </c>
      <c r="H301" s="118" t="s">
        <v>773</v>
      </c>
      <c r="I301" s="254" t="s">
        <v>12</v>
      </c>
      <c r="J301" s="254" t="s">
        <v>13</v>
      </c>
      <c r="K301" s="254" t="s">
        <v>14</v>
      </c>
      <c r="L301" s="254" t="s">
        <v>15</v>
      </c>
      <c r="M301" s="254" t="s">
        <v>16</v>
      </c>
      <c r="N301" s="255" t="s">
        <v>275</v>
      </c>
      <c r="P301" s="301" t="s">
        <v>6</v>
      </c>
      <c r="Q301" s="198" t="s">
        <v>599</v>
      </c>
      <c r="R301" s="302" t="s">
        <v>7</v>
      </c>
      <c r="S301" s="288" t="s">
        <v>274</v>
      </c>
      <c r="T301" s="272" t="s">
        <v>10</v>
      </c>
      <c r="U301" s="303" t="s">
        <v>11</v>
      </c>
      <c r="V301" s="303" t="s">
        <v>12</v>
      </c>
      <c r="W301" s="303" t="s">
        <v>13</v>
      </c>
      <c r="X301" s="303" t="s">
        <v>14</v>
      </c>
      <c r="Y301" s="303" t="s">
        <v>15</v>
      </c>
      <c r="Z301" s="303" t="s">
        <v>16</v>
      </c>
      <c r="AA301" s="303" t="s">
        <v>275</v>
      </c>
      <c r="AB301" s="312" t="s">
        <v>6</v>
      </c>
      <c r="AC301" s="307" t="s">
        <v>7</v>
      </c>
      <c r="AD301" s="308" t="s">
        <v>274</v>
      </c>
      <c r="AE301" s="126" t="s">
        <v>10</v>
      </c>
      <c r="AF301" s="309" t="s">
        <v>11</v>
      </c>
      <c r="AG301" s="309" t="s">
        <v>12</v>
      </c>
      <c r="AH301" s="309" t="s">
        <v>13</v>
      </c>
      <c r="AI301" s="309" t="s">
        <v>14</v>
      </c>
      <c r="AJ301" s="309" t="s">
        <v>15</v>
      </c>
      <c r="AK301" s="309" t="s">
        <v>16</v>
      </c>
      <c r="AL301" s="309" t="s">
        <v>275</v>
      </c>
      <c r="AP301" s="427"/>
      <c r="AQ301" s="427"/>
      <c r="AR301" s="427"/>
      <c r="AS301" s="427"/>
      <c r="AT301" s="427"/>
      <c r="AU301" s="427"/>
      <c r="AV301" s="427"/>
      <c r="AW301" s="427" t="str">
        <f>IFERROR(AA301/'2025'!N300,"")</f>
        <v/>
      </c>
    </row>
    <row r="302" spans="1:49" s="234" customFormat="1" x14ac:dyDescent="0.3">
      <c r="A302" s="69" t="s">
        <v>278</v>
      </c>
      <c r="C302" s="223" t="s">
        <v>277</v>
      </c>
      <c r="E302" s="69" t="s">
        <v>276</v>
      </c>
      <c r="F302" s="239" t="s">
        <v>279</v>
      </c>
      <c r="G302" s="240" t="s">
        <v>766</v>
      </c>
      <c r="H302" s="231">
        <f t="shared" ref="H302:N309" ca="1" si="85">ROUND(U302,3)</f>
        <v>31.280999999999999</v>
      </c>
      <c r="I302" s="69"/>
      <c r="J302" s="69"/>
      <c r="K302" s="69"/>
      <c r="L302" s="69"/>
      <c r="M302" s="69"/>
      <c r="N302" s="72"/>
      <c r="P302" s="176" t="str">
        <f t="shared" ref="P302:P309" si="86">A302</f>
        <v>C08906</v>
      </c>
      <c r="Q302" s="175" t="s">
        <v>600</v>
      </c>
      <c r="R302" s="209" t="str">
        <f t="shared" ref="R302:R309" si="87">F302</f>
        <v>Saeks' Fellow (MN Law Public Interest Residency Program)</v>
      </c>
      <c r="S302" s="192" t="str">
        <f t="shared" ref="S302:S309" si="88">C302</f>
        <v>01J</v>
      </c>
      <c r="T302" s="186"/>
      <c r="U302" s="429">
        <f ca="1">'2025'!U301*'2026'!PercIncr2025</f>
        <v>31.281120000000001</v>
      </c>
      <c r="V302" s="186">
        <f ca="1">'2025'!V301*'2026'!PercIncr2025</f>
        <v>0</v>
      </c>
      <c r="W302" s="186">
        <f ca="1">'2025'!W301*'2026'!PercIncr2025</f>
        <v>0</v>
      </c>
      <c r="X302" s="186">
        <f ca="1">'2025'!X301*'2026'!PercIncr2025</f>
        <v>0</v>
      </c>
      <c r="Y302" s="186">
        <f ca="1">'2025'!Y301*'2026'!PercIncr2025</f>
        <v>0</v>
      </c>
      <c r="Z302" s="186">
        <f ca="1">'2025'!Z301*'2026'!PercIncr2025</f>
        <v>0</v>
      </c>
      <c r="AA302" s="186">
        <f ca="1">'2025'!AA301*'2026'!PercIncr2025</f>
        <v>0</v>
      </c>
      <c r="AB302" s="282" t="str">
        <f t="shared" ref="AB302:AB311" si="89">A302</f>
        <v>C08906</v>
      </c>
      <c r="AC302" s="130" t="str">
        <f t="shared" ref="AC302:AC311" si="90">F302</f>
        <v>Saeks' Fellow (MN Law Public Interest Residency Program)</v>
      </c>
      <c r="AD302" s="284" t="str">
        <f t="shared" ref="AD302:AD311" si="91">C302</f>
        <v>01J</v>
      </c>
      <c r="AE302" s="282" t="str">
        <f>IF(T302=0,"",T302)</f>
        <v/>
      </c>
      <c r="AF302" s="282">
        <f t="shared" ref="AF302:AL309" ca="1" si="92">IF(U302=0,"",U302)</f>
        <v>31.281120000000001</v>
      </c>
      <c r="AG302" s="282" t="str">
        <f t="shared" ca="1" si="92"/>
        <v/>
      </c>
      <c r="AH302" s="282" t="str">
        <f t="shared" ca="1" si="92"/>
        <v/>
      </c>
      <c r="AI302" s="282" t="str">
        <f t="shared" ca="1" si="92"/>
        <v/>
      </c>
      <c r="AJ302" s="282" t="str">
        <f t="shared" ca="1" si="92"/>
        <v/>
      </c>
      <c r="AK302" s="282" t="str">
        <f t="shared" ca="1" si="92"/>
        <v/>
      </c>
      <c r="AL302" s="282" t="str">
        <f t="shared" ca="1" si="92"/>
        <v/>
      </c>
      <c r="AP302" s="427"/>
      <c r="AQ302" s="427"/>
      <c r="AR302" s="427"/>
      <c r="AS302" s="427"/>
      <c r="AT302" s="427"/>
      <c r="AU302" s="427"/>
      <c r="AV302" s="427"/>
      <c r="AW302" s="427" t="str">
        <f ca="1">IFERROR(AA302/'2025'!N301,"")</f>
        <v/>
      </c>
    </row>
    <row r="303" spans="1:49" s="234" customFormat="1" x14ac:dyDescent="0.3">
      <c r="A303" s="69" t="s">
        <v>282</v>
      </c>
      <c r="C303" s="223" t="s">
        <v>281</v>
      </c>
      <c r="E303" s="69" t="s">
        <v>276</v>
      </c>
      <c r="F303" s="239" t="s">
        <v>283</v>
      </c>
      <c r="G303" s="231">
        <f t="shared" ref="G303:G311" ca="1" si="93">ROUND(T303,3)</f>
        <v>28.247</v>
      </c>
      <c r="H303" s="231">
        <f t="shared" ca="1" si="85"/>
        <v>29.530999999999999</v>
      </c>
      <c r="I303" s="231">
        <f ca="1">ROUND(V303,3)</f>
        <v>30.698</v>
      </c>
      <c r="J303" s="231"/>
      <c r="K303" s="231"/>
      <c r="L303" s="231"/>
      <c r="M303" s="231"/>
      <c r="N303" s="231"/>
      <c r="P303" s="176" t="str">
        <f t="shared" si="86"/>
        <v>04352C</v>
      </c>
      <c r="Q303" s="201" t="s">
        <v>600</v>
      </c>
      <c r="R303" s="209" t="str">
        <f t="shared" si="87"/>
        <v>Financial Graduate Fellowship</v>
      </c>
      <c r="S303" s="192" t="str">
        <f t="shared" si="88"/>
        <v>01N</v>
      </c>
      <c r="T303" s="429">
        <f ca="1">'2025'!T302*'2026'!PercIncr2025</f>
        <v>28.247440000000001</v>
      </c>
      <c r="U303" s="429">
        <f ca="1">'2025'!U302*'2026'!PercIncr2025</f>
        <v>29.530799999999999</v>
      </c>
      <c r="V303" s="429">
        <f ca="1">'2025'!V302*'2026'!PercIncr2025</f>
        <v>30.697680000000002</v>
      </c>
      <c r="W303" s="186">
        <f ca="1">'2025'!W302*'2026'!PercIncr2025</f>
        <v>0</v>
      </c>
      <c r="X303" s="186">
        <f ca="1">'2025'!X302*'2026'!PercIncr2025</f>
        <v>0</v>
      </c>
      <c r="Y303" s="186">
        <f ca="1">'2025'!Y302*'2026'!PercIncr2025</f>
        <v>0</v>
      </c>
      <c r="Z303" s="186">
        <f ca="1">'2025'!Z302*'2026'!PercIncr2025</f>
        <v>0</v>
      </c>
      <c r="AA303" s="186">
        <f ca="1">'2025'!AA302*'2026'!PercIncr2025</f>
        <v>0</v>
      </c>
      <c r="AB303" s="282" t="str">
        <f t="shared" si="89"/>
        <v>04352C</v>
      </c>
      <c r="AC303" s="130" t="str">
        <f t="shared" si="90"/>
        <v>Financial Graduate Fellowship</v>
      </c>
      <c r="AD303" s="284" t="str">
        <f t="shared" si="91"/>
        <v>01N</v>
      </c>
      <c r="AE303" s="282">
        <f ca="1">IF(T303=0,"",T303)</f>
        <v>28.247440000000001</v>
      </c>
      <c r="AF303" s="282">
        <f ca="1">IF(U303=0,"",U303)</f>
        <v>29.530799999999999</v>
      </c>
      <c r="AG303" s="282">
        <f t="shared" ca="1" si="92"/>
        <v>30.697680000000002</v>
      </c>
      <c r="AH303" s="282" t="str">
        <f t="shared" ca="1" si="92"/>
        <v/>
      </c>
      <c r="AI303" s="282" t="str">
        <f t="shared" ca="1" si="92"/>
        <v/>
      </c>
      <c r="AJ303" s="282" t="str">
        <f t="shared" ca="1" si="92"/>
        <v/>
      </c>
      <c r="AK303" s="282" t="str">
        <f t="shared" ca="1" si="92"/>
        <v/>
      </c>
      <c r="AL303" s="282" t="str">
        <f t="shared" ca="1" si="92"/>
        <v/>
      </c>
      <c r="AP303" s="427"/>
      <c r="AQ303" s="427"/>
      <c r="AR303" s="427"/>
      <c r="AS303" s="427"/>
      <c r="AT303" s="427"/>
      <c r="AU303" s="427"/>
      <c r="AV303" s="427"/>
      <c r="AW303" s="427" t="str">
        <f ca="1">IFERROR(AA303/'2025'!N302,"")</f>
        <v/>
      </c>
    </row>
    <row r="304" spans="1:49" s="234" customFormat="1" x14ac:dyDescent="0.3">
      <c r="A304" s="69" t="s">
        <v>1005</v>
      </c>
      <c r="C304" s="223" t="s">
        <v>897</v>
      </c>
      <c r="E304" s="69" t="s">
        <v>276</v>
      </c>
      <c r="F304" s="239" t="s">
        <v>896</v>
      </c>
      <c r="G304" s="231">
        <f t="shared" ca="1" si="93"/>
        <v>23.396999999999998</v>
      </c>
      <c r="H304" s="231">
        <f t="shared" ca="1" si="85"/>
        <v>23.745999999999999</v>
      </c>
      <c r="I304" s="231"/>
      <c r="J304" s="231"/>
      <c r="K304" s="231"/>
      <c r="L304" s="231"/>
      <c r="M304" s="231"/>
      <c r="N304" s="231"/>
      <c r="P304" s="176" t="str">
        <f t="shared" si="86"/>
        <v>59438C</v>
      </c>
      <c r="Q304" s="201" t="s">
        <v>600</v>
      </c>
      <c r="R304" s="209" t="str">
        <f t="shared" si="87"/>
        <v>Public Works Engineering Intern</v>
      </c>
      <c r="S304" s="192" t="str">
        <f t="shared" si="88"/>
        <v>117</v>
      </c>
      <c r="T304" s="429">
        <f ca="1">'2025'!T303*'2026'!PercIncr2025</f>
        <v>23.396879999999999</v>
      </c>
      <c r="U304" s="429">
        <f ca="1">'2025'!U303*'2026'!PercIncr2025</f>
        <v>23.746320000000001</v>
      </c>
      <c r="V304" s="186">
        <f ca="1">'2025'!V303*'2026'!PercIncr2025</f>
        <v>0</v>
      </c>
      <c r="W304" s="186">
        <f ca="1">'2025'!W303*'2026'!PercIncr2025</f>
        <v>0</v>
      </c>
      <c r="X304" s="186">
        <f ca="1">'2025'!X303*'2026'!PercIncr2025</f>
        <v>0</v>
      </c>
      <c r="Y304" s="186">
        <f ca="1">'2025'!Y303*'2026'!PercIncr2025</f>
        <v>0</v>
      </c>
      <c r="Z304" s="186">
        <f ca="1">'2025'!Z303*'2026'!PercIncr2025</f>
        <v>0</v>
      </c>
      <c r="AA304" s="186">
        <f ca="1">'2025'!AA303*'2026'!PercIncr2025</f>
        <v>0</v>
      </c>
      <c r="AB304" s="282" t="str">
        <f t="shared" si="89"/>
        <v>59438C</v>
      </c>
      <c r="AC304" s="130" t="str">
        <f t="shared" si="90"/>
        <v>Public Works Engineering Intern</v>
      </c>
      <c r="AD304" s="284" t="str">
        <f t="shared" si="91"/>
        <v>117</v>
      </c>
      <c r="AE304" s="282">
        <f t="shared" ref="AE304:AF309" ca="1" si="94">IF(T304=0,"",T304)</f>
        <v>23.396879999999999</v>
      </c>
      <c r="AF304" s="282">
        <f t="shared" ca="1" si="94"/>
        <v>23.746320000000001</v>
      </c>
      <c r="AG304" s="282" t="str">
        <f t="shared" ca="1" si="92"/>
        <v/>
      </c>
      <c r="AH304" s="282" t="str">
        <f t="shared" ca="1" si="92"/>
        <v/>
      </c>
      <c r="AI304" s="282" t="str">
        <f t="shared" ca="1" si="92"/>
        <v/>
      </c>
      <c r="AJ304" s="282" t="str">
        <f t="shared" ca="1" si="92"/>
        <v/>
      </c>
      <c r="AK304" s="282" t="str">
        <f t="shared" ca="1" si="92"/>
        <v/>
      </c>
      <c r="AL304" s="282" t="str">
        <f t="shared" ca="1" si="92"/>
        <v/>
      </c>
      <c r="AP304" s="427"/>
      <c r="AQ304" s="427"/>
      <c r="AR304" s="427"/>
      <c r="AS304" s="427"/>
      <c r="AT304" s="427"/>
      <c r="AU304" s="427"/>
      <c r="AV304" s="427"/>
      <c r="AW304" s="427" t="str">
        <f ca="1">IFERROR(AA304/'2025'!N303,"")</f>
        <v/>
      </c>
    </row>
    <row r="305" spans="1:49" s="234" customFormat="1" x14ac:dyDescent="0.3">
      <c r="A305" s="69" t="s">
        <v>285</v>
      </c>
      <c r="C305" s="223" t="s">
        <v>284</v>
      </c>
      <c r="E305" s="69" t="s">
        <v>276</v>
      </c>
      <c r="F305" s="239" t="s">
        <v>286</v>
      </c>
      <c r="G305" s="231">
        <f t="shared" ca="1" si="93"/>
        <v>17.169</v>
      </c>
      <c r="H305" s="231">
        <f t="shared" ca="1" si="85"/>
        <v>17.858000000000001</v>
      </c>
      <c r="I305" s="231">
        <f t="shared" ca="1" si="85"/>
        <v>18.091999999999999</v>
      </c>
      <c r="J305" s="231">
        <f t="shared" ca="1" si="85"/>
        <v>18.440999999999999</v>
      </c>
      <c r="K305" s="231"/>
      <c r="L305" s="231"/>
      <c r="M305" s="231"/>
      <c r="N305" s="231"/>
      <c r="P305" s="176" t="str">
        <f t="shared" si="86"/>
        <v>C09480</v>
      </c>
      <c r="Q305" s="201" t="s">
        <v>600</v>
      </c>
      <c r="R305" s="209" t="str">
        <f t="shared" si="87"/>
        <v>Student Intern - High School (enrolled)</v>
      </c>
      <c r="S305" s="192" t="str">
        <f t="shared" si="88"/>
        <v>01K</v>
      </c>
      <c r="T305" s="429">
        <f ca="1">'2025'!T304*'2026'!PercIncr2025</f>
        <v>17.169360000000001</v>
      </c>
      <c r="U305" s="429">
        <f ca="1">'2025'!U304*'2026'!PercIncr2025</f>
        <v>17.857839999999999</v>
      </c>
      <c r="V305" s="429">
        <f ca="1">'2025'!V304*'2026'!PercIncr2025</f>
        <v>18.091840000000001</v>
      </c>
      <c r="W305" s="429">
        <f ca="1">'2025'!W304*'2026'!PercIncr2025</f>
        <v>18.441279999999999</v>
      </c>
      <c r="X305" s="186">
        <f ca="1">'2025'!X304*'2026'!PercIncr2025</f>
        <v>0</v>
      </c>
      <c r="Y305" s="186">
        <f ca="1">'2025'!Y304*'2026'!PercIncr2025</f>
        <v>0</v>
      </c>
      <c r="Z305" s="186">
        <f ca="1">'2025'!Z304*'2026'!PercIncr2025</f>
        <v>0</v>
      </c>
      <c r="AA305" s="186">
        <f ca="1">'2025'!AA304*'2026'!PercIncr2025</f>
        <v>0</v>
      </c>
      <c r="AB305" s="282" t="str">
        <f t="shared" si="89"/>
        <v>C09480</v>
      </c>
      <c r="AC305" s="130" t="str">
        <f t="shared" si="90"/>
        <v>Student Intern - High School (enrolled)</v>
      </c>
      <c r="AD305" s="284" t="str">
        <f t="shared" si="91"/>
        <v>01K</v>
      </c>
      <c r="AE305" s="282">
        <f t="shared" ca="1" si="94"/>
        <v>17.169360000000001</v>
      </c>
      <c r="AF305" s="282">
        <f t="shared" ca="1" si="94"/>
        <v>17.857839999999999</v>
      </c>
      <c r="AG305" s="282">
        <f t="shared" ca="1" si="92"/>
        <v>18.091840000000001</v>
      </c>
      <c r="AH305" s="282">
        <f t="shared" ca="1" si="92"/>
        <v>18.441279999999999</v>
      </c>
      <c r="AI305" s="282" t="str">
        <f t="shared" ca="1" si="92"/>
        <v/>
      </c>
      <c r="AJ305" s="282" t="str">
        <f t="shared" ca="1" si="92"/>
        <v/>
      </c>
      <c r="AK305" s="282" t="str">
        <f t="shared" ca="1" si="92"/>
        <v/>
      </c>
      <c r="AL305" s="282" t="str">
        <f t="shared" ca="1" si="92"/>
        <v/>
      </c>
      <c r="AP305" s="427"/>
      <c r="AQ305" s="427"/>
      <c r="AR305" s="427"/>
      <c r="AS305" s="427"/>
      <c r="AT305" s="427"/>
      <c r="AU305" s="427"/>
      <c r="AV305" s="427"/>
      <c r="AW305" s="427" t="str">
        <f ca="1">IFERROR(AA305/'2025'!N304,"")</f>
        <v/>
      </c>
    </row>
    <row r="306" spans="1:49" s="234" customFormat="1" x14ac:dyDescent="0.3">
      <c r="A306" s="69" t="s">
        <v>288</v>
      </c>
      <c r="C306" s="223" t="s">
        <v>287</v>
      </c>
      <c r="E306" s="69" t="s">
        <v>276</v>
      </c>
      <c r="F306" s="239" t="s">
        <v>310</v>
      </c>
      <c r="G306" s="231">
        <f t="shared" ca="1" si="93"/>
        <v>17.858000000000001</v>
      </c>
      <c r="H306" s="231">
        <f t="shared" ca="1" si="85"/>
        <v>18.091999999999999</v>
      </c>
      <c r="I306" s="231">
        <f t="shared" ca="1" si="85"/>
        <v>18.440999999999999</v>
      </c>
      <c r="J306" s="231">
        <f t="shared" ca="1" si="85"/>
        <v>19.609000000000002</v>
      </c>
      <c r="K306" s="231">
        <f t="shared" ca="1" si="85"/>
        <v>20.893999999999998</v>
      </c>
      <c r="L306" s="231">
        <f t="shared" ca="1" si="85"/>
        <v>22.06</v>
      </c>
      <c r="M306" s="231">
        <f t="shared" ca="1" si="85"/>
        <v>23.344000000000001</v>
      </c>
      <c r="N306" s="231">
        <f t="shared" ca="1" si="85"/>
        <v>24.629000000000001</v>
      </c>
      <c r="P306" s="176" t="str">
        <f t="shared" si="86"/>
        <v>C09485</v>
      </c>
      <c r="Q306" s="201" t="s">
        <v>600</v>
      </c>
      <c r="R306" s="209" t="str">
        <f t="shared" si="87"/>
        <v>Student Intern - Undergrad (enrolled)</v>
      </c>
      <c r="S306" s="192" t="str">
        <f t="shared" si="88"/>
        <v>01L</v>
      </c>
      <c r="T306" s="429">
        <f ca="1">'2025'!T305*'2026'!PercIncr2025</f>
        <v>17.857839999999999</v>
      </c>
      <c r="U306" s="429">
        <f ca="1">'2025'!U305*'2026'!PercIncr2025</f>
        <v>18.091840000000001</v>
      </c>
      <c r="V306" s="429">
        <f ca="1">'2025'!V305*'2026'!PercIncr2025</f>
        <v>18.441279999999999</v>
      </c>
      <c r="W306" s="429">
        <f ca="1">'2025'!W305*'2026'!PercIncr2025</f>
        <v>19.609200000000001</v>
      </c>
      <c r="X306" s="429">
        <f ca="1">'2025'!X305*'2026'!PercIncr2025</f>
        <v>20.893599999999999</v>
      </c>
      <c r="Y306" s="429">
        <f ca="1">'2025'!Y305*'2026'!PercIncr2025</f>
        <v>22.060480000000002</v>
      </c>
      <c r="Z306" s="429">
        <f ca="1">'2025'!Z305*'2026'!PercIncr2025</f>
        <v>23.343840000000004</v>
      </c>
      <c r="AA306" s="429">
        <f ca="1">'2025'!AA305*'2026'!PercIncr2025</f>
        <v>24.629279999999998</v>
      </c>
      <c r="AB306" s="282" t="str">
        <f t="shared" si="89"/>
        <v>C09485</v>
      </c>
      <c r="AC306" s="130" t="str">
        <f t="shared" si="90"/>
        <v>Student Intern - Undergrad (enrolled)</v>
      </c>
      <c r="AD306" s="284" t="str">
        <f t="shared" si="91"/>
        <v>01L</v>
      </c>
      <c r="AE306" s="282">
        <f t="shared" ca="1" si="94"/>
        <v>17.857839999999999</v>
      </c>
      <c r="AF306" s="282">
        <f t="shared" ca="1" si="94"/>
        <v>18.091840000000001</v>
      </c>
      <c r="AG306" s="282">
        <f t="shared" ca="1" si="92"/>
        <v>18.441279999999999</v>
      </c>
      <c r="AH306" s="282">
        <f t="shared" ca="1" si="92"/>
        <v>19.609200000000001</v>
      </c>
      <c r="AI306" s="282">
        <f t="shared" ca="1" si="92"/>
        <v>20.893599999999999</v>
      </c>
      <c r="AJ306" s="282">
        <f t="shared" ca="1" si="92"/>
        <v>22.060480000000002</v>
      </c>
      <c r="AK306" s="282">
        <f t="shared" ca="1" si="92"/>
        <v>23.343840000000004</v>
      </c>
      <c r="AL306" s="282">
        <f t="shared" ca="1" si="92"/>
        <v>24.629279999999998</v>
      </c>
      <c r="AP306" s="427"/>
      <c r="AQ306" s="427"/>
      <c r="AR306" s="427"/>
      <c r="AS306" s="427"/>
      <c r="AT306" s="427"/>
      <c r="AU306" s="427"/>
      <c r="AV306" s="427"/>
      <c r="AW306" s="427">
        <f ca="1">IFERROR(AA306/'2025'!N305,"")</f>
        <v>1.04</v>
      </c>
    </row>
    <row r="307" spans="1:49" s="234" customFormat="1" x14ac:dyDescent="0.3">
      <c r="A307" s="69" t="s">
        <v>290</v>
      </c>
      <c r="C307" s="223" t="s">
        <v>289</v>
      </c>
      <c r="E307" s="69" t="s">
        <v>276</v>
      </c>
      <c r="F307" s="239" t="s">
        <v>311</v>
      </c>
      <c r="G307" s="231">
        <f t="shared" ca="1" si="93"/>
        <v>18.440999999999999</v>
      </c>
      <c r="H307" s="231">
        <f t="shared" ca="1" si="85"/>
        <v>20.309999999999999</v>
      </c>
      <c r="I307" s="231">
        <f t="shared" ca="1" si="85"/>
        <v>22.06</v>
      </c>
      <c r="J307" s="231">
        <f t="shared" ca="1" si="85"/>
        <v>23.928000000000001</v>
      </c>
      <c r="K307" s="231">
        <f t="shared" ca="1" si="85"/>
        <v>25.795000000000002</v>
      </c>
      <c r="L307" s="231">
        <f t="shared" ca="1" si="85"/>
        <v>27.663</v>
      </c>
      <c r="M307" s="231">
        <f t="shared" ca="1" si="85"/>
        <v>29.530999999999999</v>
      </c>
      <c r="N307" s="231">
        <f t="shared" ca="1" si="85"/>
        <v>31.280999999999999</v>
      </c>
      <c r="P307" s="176" t="str">
        <f t="shared" si="86"/>
        <v>C09475</v>
      </c>
      <c r="Q307" s="201" t="s">
        <v>600</v>
      </c>
      <c r="R307" s="209" t="str">
        <f t="shared" si="87"/>
        <v>Student Intern - Graduate (enrolled)</v>
      </c>
      <c r="S307" s="192" t="str">
        <f t="shared" si="88"/>
        <v>01M</v>
      </c>
      <c r="T307" s="429">
        <f ca="1">'2025'!T306*'2026'!PercIncr2025</f>
        <v>18.441279999999999</v>
      </c>
      <c r="U307" s="429">
        <f ca="1">'2025'!U306*'2026'!PercIncr2025</f>
        <v>20.31016</v>
      </c>
      <c r="V307" s="429">
        <f ca="1">'2025'!V306*'2026'!PercIncr2025</f>
        <v>22.060480000000002</v>
      </c>
      <c r="W307" s="429">
        <f ca="1">'2025'!W306*'2026'!PercIncr2025</f>
        <v>23.928319999999999</v>
      </c>
      <c r="X307" s="429">
        <f ca="1">'2025'!X306*'2026'!PercIncr2025</f>
        <v>25.795120000000001</v>
      </c>
      <c r="Y307" s="429">
        <f ca="1">'2025'!Y306*'2026'!PercIncr2025</f>
        <v>27.662960000000002</v>
      </c>
      <c r="Z307" s="429">
        <f ca="1">'2025'!Z306*'2026'!PercIncr2025</f>
        <v>29.530799999999999</v>
      </c>
      <c r="AA307" s="429">
        <f ca="1">'2025'!AA306*'2026'!PercIncr2025</f>
        <v>31.281120000000001</v>
      </c>
      <c r="AB307" s="282" t="str">
        <f t="shared" si="89"/>
        <v>C09475</v>
      </c>
      <c r="AC307" s="130" t="str">
        <f t="shared" si="90"/>
        <v>Student Intern - Graduate (enrolled)</v>
      </c>
      <c r="AD307" s="284" t="str">
        <f t="shared" si="91"/>
        <v>01M</v>
      </c>
      <c r="AE307" s="282">
        <f t="shared" ca="1" si="94"/>
        <v>18.441279999999999</v>
      </c>
      <c r="AF307" s="282">
        <f t="shared" ca="1" si="94"/>
        <v>20.31016</v>
      </c>
      <c r="AG307" s="282">
        <f t="shared" ca="1" si="92"/>
        <v>22.060480000000002</v>
      </c>
      <c r="AH307" s="282">
        <f t="shared" ca="1" si="92"/>
        <v>23.928319999999999</v>
      </c>
      <c r="AI307" s="282">
        <f t="shared" ca="1" si="92"/>
        <v>25.795120000000001</v>
      </c>
      <c r="AJ307" s="282">
        <f t="shared" ca="1" si="92"/>
        <v>27.662960000000002</v>
      </c>
      <c r="AK307" s="282">
        <f t="shared" ca="1" si="92"/>
        <v>29.530799999999999</v>
      </c>
      <c r="AL307" s="282">
        <f t="shared" ca="1" si="92"/>
        <v>31.281120000000001</v>
      </c>
      <c r="AP307" s="427"/>
      <c r="AQ307" s="427"/>
      <c r="AR307" s="427"/>
      <c r="AS307" s="427"/>
      <c r="AT307" s="427"/>
      <c r="AU307" s="427"/>
      <c r="AV307" s="427"/>
      <c r="AW307" s="427">
        <f ca="1">IFERROR(AA307/'2025'!N306,"")</f>
        <v>1.04</v>
      </c>
    </row>
    <row r="308" spans="1:49" s="234" customFormat="1" x14ac:dyDescent="0.3">
      <c r="A308" s="69" t="s">
        <v>292</v>
      </c>
      <c r="C308" s="223" t="s">
        <v>291</v>
      </c>
      <c r="E308" s="69" t="s">
        <v>276</v>
      </c>
      <c r="F308" s="239" t="s">
        <v>293</v>
      </c>
      <c r="G308" s="231">
        <f t="shared" ca="1" si="93"/>
        <v>19.609000000000002</v>
      </c>
      <c r="H308" s="231">
        <f t="shared" ca="1" si="85"/>
        <v>20.893999999999998</v>
      </c>
      <c r="I308" s="231">
        <f ca="1">ROUND(V308,3)</f>
        <v>22.06</v>
      </c>
      <c r="J308" s="231"/>
      <c r="K308" s="231"/>
      <c r="L308" s="231"/>
      <c r="M308" s="231"/>
      <c r="N308" s="231"/>
      <c r="P308" s="176" t="str">
        <f t="shared" si="86"/>
        <v>C09495</v>
      </c>
      <c r="Q308" s="201" t="s">
        <v>600</v>
      </c>
      <c r="R308" s="209" t="str">
        <f t="shared" si="87"/>
        <v>Urban Scholar College Undergraduate</v>
      </c>
      <c r="S308" s="192" t="str">
        <f t="shared" si="88"/>
        <v>01G</v>
      </c>
      <c r="T308" s="429">
        <f ca="1">'2025'!T307*'2026'!PercIncr2025</f>
        <v>19.609200000000001</v>
      </c>
      <c r="U308" s="429">
        <f ca="1">'2025'!U307*'2026'!PercIncr2025</f>
        <v>20.893599999999999</v>
      </c>
      <c r="V308" s="429">
        <f ca="1">'2025'!V307*'2026'!PercIncr2025</f>
        <v>22.060480000000002</v>
      </c>
      <c r="W308" s="186">
        <f ca="1">'2025'!W307*'2026'!PercIncr2025</f>
        <v>0</v>
      </c>
      <c r="X308" s="186">
        <f ca="1">'2025'!X307*'2026'!PercIncr2025</f>
        <v>0</v>
      </c>
      <c r="Y308" s="186">
        <f ca="1">'2025'!Y307*'2026'!PercIncr2025</f>
        <v>0</v>
      </c>
      <c r="Z308" s="186">
        <f ca="1">'2025'!Z307*'2026'!PercIncr2025</f>
        <v>0</v>
      </c>
      <c r="AA308" s="186">
        <f ca="1">'2025'!AA307*'2026'!PercIncr2025</f>
        <v>0</v>
      </c>
      <c r="AB308" s="282" t="str">
        <f t="shared" si="89"/>
        <v>C09495</v>
      </c>
      <c r="AC308" s="130" t="str">
        <f t="shared" si="90"/>
        <v>Urban Scholar College Undergraduate</v>
      </c>
      <c r="AD308" s="284" t="str">
        <f t="shared" si="91"/>
        <v>01G</v>
      </c>
      <c r="AE308" s="282">
        <f t="shared" ca="1" si="94"/>
        <v>19.609200000000001</v>
      </c>
      <c r="AF308" s="282">
        <f t="shared" ca="1" si="94"/>
        <v>20.893599999999999</v>
      </c>
      <c r="AG308" s="282">
        <f t="shared" ca="1" si="92"/>
        <v>22.060480000000002</v>
      </c>
      <c r="AH308" s="282" t="str">
        <f t="shared" ca="1" si="92"/>
        <v/>
      </c>
      <c r="AI308" s="282" t="str">
        <f t="shared" ca="1" si="92"/>
        <v/>
      </c>
      <c r="AJ308" s="282" t="str">
        <f t="shared" ca="1" si="92"/>
        <v/>
      </c>
      <c r="AK308" s="282" t="str">
        <f t="shared" ca="1" si="92"/>
        <v/>
      </c>
      <c r="AL308" s="282" t="str">
        <f t="shared" ca="1" si="92"/>
        <v/>
      </c>
      <c r="AP308" s="427"/>
      <c r="AQ308" s="427"/>
      <c r="AR308" s="427"/>
      <c r="AS308" s="427"/>
      <c r="AT308" s="427"/>
      <c r="AU308" s="427"/>
      <c r="AV308" s="427"/>
      <c r="AW308" s="427" t="str">
        <f ca="1">IFERROR(AA308/'2025'!N307,"")</f>
        <v/>
      </c>
    </row>
    <row r="309" spans="1:49" s="234" customFormat="1" x14ac:dyDescent="0.3">
      <c r="A309" s="69" t="s">
        <v>295</v>
      </c>
      <c r="C309" s="223" t="s">
        <v>294</v>
      </c>
      <c r="E309" s="69" t="s">
        <v>276</v>
      </c>
      <c r="F309" s="239" t="s">
        <v>296</v>
      </c>
      <c r="G309" s="231">
        <f t="shared" ca="1" si="93"/>
        <v>24.279</v>
      </c>
      <c r="H309" s="231">
        <f t="shared" ca="1" si="85"/>
        <v>26.146000000000001</v>
      </c>
      <c r="I309" s="231">
        <f ca="1">ROUND(V309,3)</f>
        <v>27.896999999999998</v>
      </c>
      <c r="J309" s="231"/>
      <c r="K309" s="231"/>
      <c r="L309" s="231"/>
      <c r="M309" s="231"/>
      <c r="N309" s="231"/>
      <c r="P309" s="176" t="str">
        <f t="shared" si="86"/>
        <v>C09490</v>
      </c>
      <c r="Q309" s="201" t="s">
        <v>600</v>
      </c>
      <c r="R309" s="209" t="str">
        <f t="shared" si="87"/>
        <v>Urban Scholar Graduate School</v>
      </c>
      <c r="S309" s="192" t="str">
        <f t="shared" si="88"/>
        <v>01F</v>
      </c>
      <c r="T309" s="429">
        <f ca="1">'2025'!T308*'2026'!PercIncr2025</f>
        <v>24.2788</v>
      </c>
      <c r="U309" s="429">
        <f ca="1">'2025'!U308*'2026'!PercIncr2025</f>
        <v>26.145600000000002</v>
      </c>
      <c r="V309" s="429">
        <f ca="1">'2025'!V308*'2026'!PercIncr2025</f>
        <v>27.896960000000004</v>
      </c>
      <c r="W309" s="186">
        <f ca="1">'2025'!W308*'2026'!PercIncr2025</f>
        <v>0</v>
      </c>
      <c r="X309" s="186">
        <f ca="1">'2025'!X308*'2026'!PercIncr2025</f>
        <v>0</v>
      </c>
      <c r="Y309" s="186">
        <f ca="1">'2025'!Y308*'2026'!PercIncr2025</f>
        <v>0</v>
      </c>
      <c r="Z309" s="186">
        <f ca="1">'2025'!Z308*'2026'!PercIncr2025</f>
        <v>0</v>
      </c>
      <c r="AA309" s="186">
        <f ca="1">'2025'!AA308*'2026'!PercIncr2025</f>
        <v>0</v>
      </c>
      <c r="AB309" s="282" t="str">
        <f t="shared" si="89"/>
        <v>C09490</v>
      </c>
      <c r="AC309" s="130" t="str">
        <f t="shared" si="90"/>
        <v>Urban Scholar Graduate School</v>
      </c>
      <c r="AD309" s="284" t="str">
        <f t="shared" si="91"/>
        <v>01F</v>
      </c>
      <c r="AE309" s="282">
        <f t="shared" ca="1" si="94"/>
        <v>24.2788</v>
      </c>
      <c r="AF309" s="282">
        <f t="shared" ca="1" si="94"/>
        <v>26.145600000000002</v>
      </c>
      <c r="AG309" s="282">
        <f t="shared" ca="1" si="92"/>
        <v>27.896960000000004</v>
      </c>
      <c r="AH309" s="282" t="str">
        <f t="shared" ca="1" si="92"/>
        <v/>
      </c>
      <c r="AI309" s="282" t="str">
        <f t="shared" ca="1" si="92"/>
        <v/>
      </c>
      <c r="AJ309" s="282" t="str">
        <f t="shared" ca="1" si="92"/>
        <v/>
      </c>
      <c r="AK309" s="282" t="str">
        <f t="shared" ca="1" si="92"/>
        <v/>
      </c>
      <c r="AL309" s="282" t="str">
        <f t="shared" ca="1" si="92"/>
        <v/>
      </c>
      <c r="AP309" s="427"/>
      <c r="AQ309" s="427"/>
      <c r="AR309" s="427"/>
      <c r="AS309" s="427"/>
      <c r="AT309" s="427"/>
      <c r="AU309" s="427"/>
      <c r="AV309" s="427"/>
      <c r="AW309" s="427" t="str">
        <f ca="1">IFERROR(AA309/'2025'!N308,"")</f>
        <v/>
      </c>
    </row>
    <row r="310" spans="1:49" s="234" customFormat="1" x14ac:dyDescent="0.3">
      <c r="A310" s="69" t="s">
        <v>1095</v>
      </c>
      <c r="C310" s="223" t="s">
        <v>1094</v>
      </c>
      <c r="E310" s="69" t="s">
        <v>276</v>
      </c>
      <c r="F310" s="239" t="s">
        <v>1126</v>
      </c>
      <c r="G310" s="231">
        <f t="shared" ca="1" si="93"/>
        <v>23.736000000000001</v>
      </c>
      <c r="H310" s="231"/>
      <c r="I310" s="231"/>
      <c r="J310" s="231"/>
      <c r="K310" s="231"/>
      <c r="L310" s="231"/>
      <c r="M310" s="231"/>
      <c r="N310" s="231"/>
      <c r="P310" s="176" t="str">
        <f>A310</f>
        <v>09076C</v>
      </c>
      <c r="Q310" s="201" t="s">
        <v>600</v>
      </c>
      <c r="R310" s="209" t="str">
        <f>F310</f>
        <v>Police Pathways Intern Program</v>
      </c>
      <c r="S310" s="192" t="str">
        <f>C310</f>
        <v>01P</v>
      </c>
      <c r="T310" s="429">
        <f ca="1">'2025'!T309*'2026'!PercIncr2025</f>
        <v>23.73592</v>
      </c>
      <c r="U310" s="186"/>
      <c r="V310" s="186"/>
      <c r="W310" s="186"/>
      <c r="X310" s="186"/>
      <c r="Y310" s="186"/>
      <c r="Z310" s="186"/>
      <c r="AA310" s="186"/>
      <c r="AB310" s="282" t="str">
        <f t="shared" si="89"/>
        <v>09076C</v>
      </c>
      <c r="AC310" s="130" t="str">
        <f t="shared" si="90"/>
        <v>Police Pathways Intern Program</v>
      </c>
      <c r="AD310" s="284" t="str">
        <f t="shared" si="91"/>
        <v>01P</v>
      </c>
      <c r="AE310" s="282">
        <f ca="1">IF(T310=0,"",T310)</f>
        <v>23.73592</v>
      </c>
      <c r="AF310" s="282"/>
      <c r="AG310" s="282"/>
      <c r="AH310" s="282"/>
      <c r="AI310" s="282"/>
      <c r="AJ310" s="282"/>
      <c r="AK310" s="282"/>
      <c r="AL310" s="282"/>
      <c r="AP310" s="427"/>
      <c r="AQ310" s="427"/>
      <c r="AR310" s="427"/>
      <c r="AS310" s="427"/>
      <c r="AT310" s="427"/>
      <c r="AU310" s="427"/>
      <c r="AV310" s="427"/>
      <c r="AW310" s="427" t="str">
        <f>IFERROR(AA310/'2025'!N309,"")</f>
        <v/>
      </c>
    </row>
    <row r="311" spans="1:49" s="234" customFormat="1" x14ac:dyDescent="0.3">
      <c r="A311" s="69" t="s">
        <v>1096</v>
      </c>
      <c r="C311" s="223" t="s">
        <v>1094</v>
      </c>
      <c r="E311" s="69" t="s">
        <v>276</v>
      </c>
      <c r="F311" s="239" t="s">
        <v>1098</v>
      </c>
      <c r="G311" s="231">
        <f t="shared" ca="1" si="93"/>
        <v>23.736000000000001</v>
      </c>
      <c r="H311" s="231"/>
      <c r="I311" s="231"/>
      <c r="J311" s="231"/>
      <c r="K311" s="231"/>
      <c r="L311" s="231"/>
      <c r="M311" s="231"/>
      <c r="N311" s="231"/>
      <c r="P311" s="176" t="str">
        <f>A311</f>
        <v>53062C</v>
      </c>
      <c r="Q311" s="201" t="s">
        <v>600</v>
      </c>
      <c r="R311" s="209" t="str">
        <f>F311</f>
        <v>Office of Community Safety Intern</v>
      </c>
      <c r="S311" s="192" t="str">
        <f>C311</f>
        <v>01P</v>
      </c>
      <c r="T311" s="429">
        <f ca="1">'2025'!T310*'2026'!PercIncr2025</f>
        <v>23.73592</v>
      </c>
      <c r="U311" s="186"/>
      <c r="V311" s="186"/>
      <c r="W311" s="186"/>
      <c r="X311" s="186"/>
      <c r="Y311" s="186"/>
      <c r="Z311" s="186"/>
      <c r="AA311" s="186"/>
      <c r="AB311" s="282" t="str">
        <f t="shared" si="89"/>
        <v>53062C</v>
      </c>
      <c r="AC311" s="130" t="str">
        <f t="shared" si="90"/>
        <v>Office of Community Safety Intern</v>
      </c>
      <c r="AD311" s="284" t="str">
        <f t="shared" si="91"/>
        <v>01P</v>
      </c>
      <c r="AE311" s="282">
        <f ca="1">IF(T311=0,"",T311)</f>
        <v>23.73592</v>
      </c>
      <c r="AF311" s="282"/>
      <c r="AG311" s="282"/>
      <c r="AH311" s="282"/>
      <c r="AI311" s="282"/>
      <c r="AJ311" s="282"/>
      <c r="AK311" s="282"/>
      <c r="AL311" s="282"/>
      <c r="AP311" s="427"/>
      <c r="AQ311" s="427"/>
      <c r="AR311" s="427"/>
      <c r="AS311" s="427"/>
      <c r="AT311" s="427"/>
      <c r="AU311" s="427"/>
      <c r="AV311" s="427"/>
      <c r="AW311" s="427" t="str">
        <f>IFERROR(AA311/'2025'!N310,"")</f>
        <v/>
      </c>
    </row>
    <row r="312" spans="1:49" x14ac:dyDescent="0.3">
      <c r="A312" s="71"/>
      <c r="B312" s="71"/>
      <c r="D312" s="70"/>
      <c r="E312" s="70"/>
      <c r="G312" s="275" t="s">
        <v>767</v>
      </c>
      <c r="H312" s="121"/>
      <c r="I312" s="121"/>
      <c r="J312" s="121"/>
      <c r="K312" s="121"/>
      <c r="L312" s="121"/>
      <c r="M312" s="121"/>
      <c r="O312" s="93"/>
      <c r="P312" s="176"/>
      <c r="R312" s="203"/>
      <c r="S312" s="192"/>
      <c r="T312" s="192"/>
      <c r="U312" s="192"/>
      <c r="V312" s="192"/>
      <c r="W312" s="192"/>
      <c r="X312" s="192"/>
      <c r="Y312" s="192"/>
      <c r="Z312" s="192"/>
      <c r="AD312" s="281"/>
    </row>
    <row r="313" spans="1:49" x14ac:dyDescent="0.3">
      <c r="B313" s="121"/>
      <c r="D313" s="70"/>
      <c r="E313" s="70"/>
      <c r="G313" s="121"/>
      <c r="H313" s="121"/>
      <c r="I313" s="121"/>
      <c r="J313" s="121"/>
      <c r="K313" s="121"/>
      <c r="L313" s="121"/>
      <c r="M313" s="121"/>
      <c r="O313" s="93"/>
      <c r="P313" s="176"/>
      <c r="R313" s="203"/>
      <c r="S313" s="192"/>
      <c r="T313" s="192"/>
      <c r="U313" s="192"/>
      <c r="V313" s="192"/>
      <c r="W313" s="192"/>
      <c r="X313" s="192"/>
      <c r="Y313" s="192"/>
      <c r="Z313" s="192"/>
    </row>
    <row r="314" spans="1:49" s="78" customFormat="1" x14ac:dyDescent="0.3">
      <c r="A314" s="218" t="s">
        <v>762</v>
      </c>
      <c r="B314" s="58"/>
      <c r="C314" s="58"/>
      <c r="E314" s="218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91"/>
      <c r="R314" s="203"/>
      <c r="S314" s="192"/>
      <c r="T314" s="385" t="s">
        <v>992</v>
      </c>
      <c r="U314" s="192"/>
      <c r="V314" s="192"/>
      <c r="W314" s="192"/>
      <c r="X314" s="192"/>
      <c r="Y314" s="192"/>
      <c r="Z314" s="192"/>
      <c r="AA314" s="190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49" s="78" customFormat="1" x14ac:dyDescent="0.3">
      <c r="A315" s="81" t="s">
        <v>756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203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49" s="78" customFormat="1" x14ac:dyDescent="0.3">
      <c r="A316" s="81" t="s">
        <v>298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203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49" s="78" customFormat="1" x14ac:dyDescent="0.3">
      <c r="A317" s="81" t="s">
        <v>760</v>
      </c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177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49" s="78" customFormat="1" x14ac:dyDescent="0.3">
      <c r="A318" s="81"/>
      <c r="B318" s="58"/>
      <c r="C318" s="58"/>
      <c r="E318" s="81"/>
      <c r="F318" s="59"/>
      <c r="G318" s="58"/>
      <c r="H318" s="58"/>
      <c r="I318" s="58"/>
      <c r="J318" s="58"/>
      <c r="K318" s="58"/>
      <c r="L318" s="61"/>
      <c r="M318" s="61"/>
      <c r="N318" s="61"/>
      <c r="O318" s="61"/>
      <c r="P318" s="176"/>
      <c r="Q318" s="175"/>
      <c r="R318" s="177"/>
      <c r="S318" s="192"/>
      <c r="T318" s="192"/>
      <c r="U318" s="192"/>
      <c r="V318" s="192"/>
      <c r="W318" s="192"/>
      <c r="X318" s="192"/>
      <c r="Y318" s="192"/>
      <c r="Z318" s="192"/>
      <c r="AA318" s="192"/>
      <c r="AB318" s="134"/>
      <c r="AC318" s="134"/>
      <c r="AD318" s="134"/>
      <c r="AE318" s="134"/>
      <c r="AF318" s="134"/>
      <c r="AG318" s="134"/>
      <c r="AH318" s="134"/>
      <c r="AI318" s="134"/>
      <c r="AJ318" s="134"/>
      <c r="AK318" s="134"/>
      <c r="AL318" s="134"/>
    </row>
    <row r="319" spans="1:49" s="58" customFormat="1" x14ac:dyDescent="0.3">
      <c r="A319" s="76" t="s">
        <v>763</v>
      </c>
      <c r="E319" s="76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49" s="58" customFormat="1" x14ac:dyDescent="0.3">
      <c r="A320" s="81" t="s">
        <v>871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301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/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76" t="s">
        <v>737</v>
      </c>
      <c r="E323" s="76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758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303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732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 t="s">
        <v>759</v>
      </c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81"/>
      <c r="E329" s="81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s="58" customFormat="1" x14ac:dyDescent="0.3">
      <c r="A330" s="76" t="s">
        <v>764</v>
      </c>
      <c r="E330" s="76"/>
      <c r="F330" s="59"/>
      <c r="L330" s="61"/>
      <c r="M330" s="61"/>
      <c r="N330" s="61"/>
      <c r="O330" s="61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</row>
    <row r="331" spans="1:38" x14ac:dyDescent="0.3">
      <c r="A331" s="64" t="s">
        <v>765</v>
      </c>
      <c r="B331" s="121"/>
      <c r="D331" s="71"/>
      <c r="E331" s="64"/>
      <c r="G331" s="121"/>
      <c r="H331" s="121"/>
      <c r="I331" s="121"/>
      <c r="J331" s="121"/>
      <c r="K331" s="121"/>
      <c r="L331" s="121"/>
      <c r="M331" s="121"/>
      <c r="O331" s="93"/>
      <c r="P331" s="176"/>
      <c r="Q331" s="175"/>
      <c r="R331" s="177"/>
      <c r="S331" s="179"/>
      <c r="T331" s="179"/>
      <c r="U331" s="179"/>
      <c r="V331" s="179"/>
      <c r="W331" s="179"/>
      <c r="X331" s="179"/>
      <c r="Y331" s="179"/>
      <c r="Z331" s="179"/>
      <c r="AA331" s="179"/>
    </row>
    <row r="332" spans="1:38" x14ac:dyDescent="0.3">
      <c r="A332" s="81" t="s">
        <v>307</v>
      </c>
      <c r="B332" s="121"/>
      <c r="D332" s="71"/>
      <c r="E332" s="81"/>
      <c r="G332" s="121"/>
      <c r="H332" s="121"/>
      <c r="I332" s="121"/>
      <c r="J332" s="121"/>
      <c r="K332" s="121"/>
      <c r="L332" s="121"/>
      <c r="M332" s="121"/>
      <c r="O332" s="93"/>
    </row>
    <row r="333" spans="1:38" x14ac:dyDescent="0.3">
      <c r="A333" s="81" t="s">
        <v>308</v>
      </c>
      <c r="B333" s="121"/>
      <c r="D333" s="71"/>
      <c r="E333" s="81"/>
      <c r="G333" s="121"/>
      <c r="H333" s="121"/>
      <c r="I333" s="121"/>
      <c r="J333" s="121"/>
      <c r="K333" s="121"/>
      <c r="L333" s="121"/>
      <c r="M333" s="121"/>
      <c r="O333" s="93"/>
    </row>
    <row r="335" spans="1:38" x14ac:dyDescent="0.3">
      <c r="P335" s="176"/>
      <c r="R335" s="203"/>
      <c r="S335" s="192"/>
      <c r="T335" s="192"/>
      <c r="U335" s="192"/>
      <c r="V335" s="192"/>
      <c r="W335" s="192"/>
      <c r="X335" s="192"/>
      <c r="Y335" s="192"/>
      <c r="Z335" s="192"/>
    </row>
    <row r="336" spans="1:38" x14ac:dyDescent="0.3">
      <c r="A336" s="226" t="str">
        <f>A6</f>
        <v>Last Updated 2/4/2026</v>
      </c>
      <c r="P336" s="176"/>
      <c r="Q336" s="175"/>
      <c r="R336" s="203"/>
      <c r="S336" s="192"/>
      <c r="T336" s="192"/>
      <c r="U336" s="192"/>
      <c r="V336" s="192"/>
      <c r="W336" s="192"/>
      <c r="X336" s="192"/>
      <c r="Y336" s="192"/>
      <c r="Z336" s="192"/>
      <c r="AA336" s="192"/>
    </row>
    <row r="337" spans="16:27" x14ac:dyDescent="0.3">
      <c r="P337" s="176"/>
      <c r="Q337" s="175"/>
      <c r="R337" s="203"/>
      <c r="S337" s="192"/>
      <c r="T337" s="192"/>
      <c r="U337" s="192"/>
      <c r="V337" s="192"/>
      <c r="W337" s="192"/>
      <c r="X337" s="192"/>
      <c r="Y337" s="192"/>
      <c r="Z337" s="192"/>
      <c r="AA337" s="192"/>
    </row>
  </sheetData>
  <sheetProtection sheet="1" autoFilter="0"/>
  <autoFilter ref="A9:AX233" xr:uid="{D61EA4B3-A85C-45B6-86D6-2806F7A83826}"/>
  <mergeCells count="1">
    <mergeCell ref="AP1:AV1"/>
  </mergeCells>
  <conditionalFormatting sqref="G10:M233">
    <cfRule type="cellIs" dxfId="21" priority="27" operator="greaterThanOrEqual">
      <formula>100</formula>
    </cfRule>
    <cfRule type="cellIs" dxfId="20" priority="28" operator="lessThan">
      <formula>100</formula>
    </cfRule>
    <cfRule type="cellIs" dxfId="19" priority="29" operator="equal">
      <formula>0</formula>
    </cfRule>
    <cfRule type="cellIs" dxfId="18" priority="30" operator="greaterThan">
      <formula>100</formula>
    </cfRule>
    <cfRule type="cellIs" dxfId="17" priority="31" operator="lessThanOrEqual">
      <formula>100</formula>
    </cfRule>
    <cfRule type="cellIs" dxfId="16" priority="32" operator="greaterThan">
      <formula>150</formula>
    </cfRule>
  </conditionalFormatting>
  <conditionalFormatting sqref="T244:T247">
    <cfRule type="cellIs" dxfId="15" priority="15" operator="greaterThanOrEqual">
      <formula>100</formula>
    </cfRule>
  </conditionalFormatting>
  <conditionalFormatting sqref="T257:T289">
    <cfRule type="cellIs" dxfId="14" priority="6" operator="greaterThanOrEqual">
      <formula>100</formula>
    </cfRule>
    <cfRule type="cellIs" dxfId="13" priority="7" operator="lessThan">
      <formula>100</formula>
    </cfRule>
  </conditionalFormatting>
  <conditionalFormatting sqref="T292:T295">
    <cfRule type="cellIs" dxfId="12" priority="1" operator="greaterThanOrEqual">
      <formula>100</formula>
    </cfRule>
    <cfRule type="cellIs" dxfId="11" priority="2" operator="lessThan">
      <formula>100</formula>
    </cfRule>
  </conditionalFormatting>
  <conditionalFormatting sqref="T1:Z1048576 V302:AA304 AA302:AA311 W305:AA309">
    <cfRule type="cellIs" dxfId="10" priority="35" operator="equal">
      <formula>0</formula>
    </cfRule>
  </conditionalFormatting>
  <conditionalFormatting sqref="T2:Z7 T9:AA10 AA11:AA111 U257:Z295 T296:Z299">
    <cfRule type="cellIs" dxfId="9" priority="42" operator="lessThan">
      <formula>100</formula>
    </cfRule>
  </conditionalFormatting>
  <conditionalFormatting sqref="T2:Z7 U257:Z295 T296:Z299">
    <cfRule type="cellIs" dxfId="8" priority="41" operator="greaterThanOrEqual">
      <formula>100</formula>
    </cfRule>
  </conditionalFormatting>
  <conditionalFormatting sqref="T11:Z256">
    <cfRule type="cellIs" dxfId="7" priority="26" operator="lessThan">
      <formula>100</formula>
    </cfRule>
  </conditionalFormatting>
  <conditionalFormatting sqref="T312:Z1048576">
    <cfRule type="cellIs" dxfId="6" priority="39" operator="greaterThanOrEqual">
      <formula>100</formula>
    </cfRule>
    <cfRule type="cellIs" dxfId="5" priority="40" operator="lessThan">
      <formula>100</formula>
    </cfRule>
  </conditionalFormatting>
  <conditionalFormatting sqref="T9:AA10 AA11:AA111 T11:Z256">
    <cfRule type="cellIs" dxfId="4" priority="25" operator="greaterThanOrEqual">
      <formula>100</formula>
    </cfRule>
  </conditionalFormatting>
  <conditionalFormatting sqref="AA113:AA299 T302:AA311">
    <cfRule type="cellIs" dxfId="3" priority="23" operator="greaterThanOrEqual">
      <formula>100</formula>
    </cfRule>
    <cfRule type="cellIs" dxfId="2" priority="24" operator="lessThan">
      <formula>100</formula>
    </cfRule>
  </conditionalFormatting>
  <conditionalFormatting sqref="AE9:AK10">
    <cfRule type="cellIs" dxfId="1" priority="37" operator="greaterThanOrEqual">
      <formula>100</formula>
    </cfRule>
    <cfRule type="cellIs" dxfId="0" priority="38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87"/>
  <sheetViews>
    <sheetView topLeftCell="A177" workbookViewId="0">
      <selection activeCell="C187" sqref="C187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32" t="s">
        <v>464</v>
      </c>
      <c r="B1" s="432" t="s">
        <v>463</v>
      </c>
      <c r="C1" t="s">
        <v>457</v>
      </c>
      <c r="D1" t="s">
        <v>700</v>
      </c>
    </row>
    <row r="2" spans="1:11" x14ac:dyDescent="0.3">
      <c r="A2" s="432"/>
      <c r="B2" s="432"/>
      <c r="C2" s="32" t="s">
        <v>458</v>
      </c>
    </row>
    <row r="3" spans="1:11" x14ac:dyDescent="0.3">
      <c r="A3" s="432"/>
      <c r="B3" s="432"/>
      <c r="C3" s="32" t="s">
        <v>459</v>
      </c>
    </row>
    <row r="4" spans="1:11" x14ac:dyDescent="0.3">
      <c r="A4" s="432"/>
      <c r="B4" s="432"/>
      <c r="C4" s="32" t="s">
        <v>460</v>
      </c>
    </row>
    <row r="5" spans="1:11" x14ac:dyDescent="0.3">
      <c r="A5" s="432"/>
      <c r="B5" s="432"/>
      <c r="C5" s="32" t="s">
        <v>461</v>
      </c>
    </row>
    <row r="6" spans="1:11" x14ac:dyDescent="0.3">
      <c r="A6" s="432"/>
      <c r="B6" s="432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33">
        <v>43788</v>
      </c>
      <c r="B11" s="434" t="s">
        <v>454</v>
      </c>
      <c r="C11" s="434" t="s">
        <v>481</v>
      </c>
      <c r="D11" s="432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33"/>
      <c r="B12" s="434"/>
      <c r="C12" s="434"/>
      <c r="D12" s="432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33"/>
      <c r="B13" s="434"/>
      <c r="C13" s="434"/>
      <c r="D13" s="432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33"/>
      <c r="B14" s="434"/>
      <c r="C14" s="434"/>
      <c r="D14" s="432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1151</v>
      </c>
    </row>
    <row r="177" spans="1:3" x14ac:dyDescent="0.3">
      <c r="A177" s="30">
        <v>45896</v>
      </c>
      <c r="B177" t="s">
        <v>908</v>
      </c>
      <c r="C177" t="s">
        <v>1152</v>
      </c>
    </row>
    <row r="178" spans="1:3" x14ac:dyDescent="0.3">
      <c r="A178" s="30">
        <v>45911</v>
      </c>
      <c r="B178" t="s">
        <v>920</v>
      </c>
      <c r="C178" t="s">
        <v>1155</v>
      </c>
    </row>
    <row r="179" spans="1:3" x14ac:dyDescent="0.3">
      <c r="A179" s="422">
        <v>45946</v>
      </c>
      <c r="B179" t="s">
        <v>908</v>
      </c>
      <c r="C179" t="s">
        <v>1161</v>
      </c>
    </row>
    <row r="180" spans="1:3" x14ac:dyDescent="0.3">
      <c r="A180" s="422">
        <v>45950</v>
      </c>
      <c r="B180" t="s">
        <v>920</v>
      </c>
      <c r="C180" t="s">
        <v>1162</v>
      </c>
    </row>
    <row r="181" spans="1:3" x14ac:dyDescent="0.3">
      <c r="A181" s="422">
        <v>45950</v>
      </c>
      <c r="B181" t="s">
        <v>1169</v>
      </c>
      <c r="C181" t="s">
        <v>1170</v>
      </c>
    </row>
    <row r="182" spans="1:3" x14ac:dyDescent="0.3">
      <c r="A182" s="422">
        <v>45950</v>
      </c>
      <c r="B182" t="s">
        <v>920</v>
      </c>
      <c r="C182" t="s">
        <v>1171</v>
      </c>
    </row>
    <row r="183" spans="1:3" x14ac:dyDescent="0.3">
      <c r="A183" s="422">
        <v>45952</v>
      </c>
      <c r="B183" t="s">
        <v>908</v>
      </c>
      <c r="C183" t="s">
        <v>1174</v>
      </c>
    </row>
    <row r="184" spans="1:3" x14ac:dyDescent="0.3">
      <c r="A184" s="422">
        <v>45957</v>
      </c>
      <c r="B184" t="s">
        <v>908</v>
      </c>
      <c r="C184" t="s">
        <v>1177</v>
      </c>
    </row>
    <row r="185" spans="1:3" x14ac:dyDescent="0.3">
      <c r="A185" s="422">
        <v>46010</v>
      </c>
      <c r="B185" t="s">
        <v>908</v>
      </c>
      <c r="C185" t="s">
        <v>1181</v>
      </c>
    </row>
    <row r="186" spans="1:3" x14ac:dyDescent="0.3">
      <c r="A186" s="422">
        <v>46013</v>
      </c>
      <c r="B186" t="s">
        <v>908</v>
      </c>
      <c r="C186" t="s">
        <v>1182</v>
      </c>
    </row>
    <row r="187" spans="1:3" x14ac:dyDescent="0.3">
      <c r="A187" s="422">
        <v>46057</v>
      </c>
      <c r="B187" t="s">
        <v>1193</v>
      </c>
      <c r="C187" t="s">
        <v>1194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ht="13.05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ht="13.05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ht="13.05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ht="13.05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ht="13.05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ht="13.05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ht="13.0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ht="13.0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ht="13.0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ht="13.0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ht="13.0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ht="13.0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ht="13.0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ht="13.0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ht="13.0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ht="13.0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ht="13.0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ht="13.0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ht="13.0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ht="13.0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ht="13.0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ht="13.0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ht="13.0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ht="13.0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ht="13.0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ht="13.0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ht="13.0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ht="13.0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ht="13.0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ht="13.0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ht="13.0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ht="13.0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ht="13.0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ht="13.0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ht="13.0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ht="13.0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ht="13.0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ht="13.0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ht="13.0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ht="13.0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ht="13.0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ht="13.0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73" priority="1" operator="greaterThanOrEqual">
      <formula>100</formula>
    </cfRule>
    <cfRule type="cellIs" dxfId="272" priority="2" operator="lessThan">
      <formula>100</formula>
    </cfRule>
    <cfRule type="cellIs" dxfId="271" priority="3" operator="equal">
      <formula>0</formula>
    </cfRule>
    <cfRule type="cellIs" dxfId="270" priority="8" operator="greaterThan">
      <formula>100</formula>
    </cfRule>
    <cfRule type="cellIs" dxfId="269" priority="9" operator="lessThanOrEqual">
      <formula>100</formula>
    </cfRule>
    <cfRule type="cellIs" dxfId="268" priority="11" operator="greaterThan">
      <formula>150</formula>
    </cfRule>
  </conditionalFormatting>
  <conditionalFormatting sqref="R129:V129">
    <cfRule type="cellIs" dxfId="267" priority="4" operator="greaterThan">
      <formula>100</formula>
    </cfRule>
    <cfRule type="cellIs" dxfId="266" priority="5" operator="lessThanOrEqual">
      <formula>100</formula>
    </cfRule>
  </conditionalFormatting>
  <conditionalFormatting sqref="R8:X176">
    <cfRule type="cellIs" dxfId="265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55" x14ac:dyDescent="0.35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55" x14ac:dyDescent="0.35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ht="13.05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ht="13.05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ht="13.05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ht="13.05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39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t="13.05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t="13.05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t="13.05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t="13.05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t="13.05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t="13.05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t="13.05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t="13.05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t="13.05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t="13.05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t="13.05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t="13.05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t="13.05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t="13.05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t="13.05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t="13.05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t="13.05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t="13.05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t="13.05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t="13.05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t="13.05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t="13.05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t="13.05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t="13.05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t="13.05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t="13.05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t="13.05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t="13.05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t="13.05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t="13.05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t="13.05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t="13.05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t="13.05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t="13.05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t="13.05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t="13.05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t="13.05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t="13.05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t="13.05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t="13.05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t="13.05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t="13.05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t="13.05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t="13.05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t="13.05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t="13.05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t="13.05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t="13.05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t="13.05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t="13.05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t="13.05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t="13.05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t="13.05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t="13.05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t="13.05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t="13.05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t="13.05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t="13.05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t="13.05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t="13.05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t="13.05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t="13.05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t="13.05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t="13.05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t="13.05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t="13.05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t="13.05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t="13.05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t="13.05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t="13.05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t="13.05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t="13.05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t="13.05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t="13.05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t="13.05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t="13.05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t="13.05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t="13.05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t="13.05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t="13.05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t="13.05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t="13.05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t="13.05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t="13.05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t="13.05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t="13.05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t="13.05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t="13.05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t="13.05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t="13.05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t="13.05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t="13.05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t="13.05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t="13.05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t="13.05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t="13.05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t="13.05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t="13.05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t="13.05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t="13.05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t="13.05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t="13.05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t="13.05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t="13.05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t="13.05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t="13.05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t="13.05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t="13.05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t="13.05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t="13.05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t="13.05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t="13.05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t="13.05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t="13.05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t="13.05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t="13.05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t="13.05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t="13.05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t="13.05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t="13.05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t="13.05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t="13.05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t="13.05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t="13.05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t="13.05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t="13.05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t="13.05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t="13.05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t="13.05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t="13.05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t="13.05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t="13.05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t="13.05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t="13.05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t="13.05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t="13.05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t="13.05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t="13.05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t="13.05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t="13.05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ht="13.05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t="13.05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t="13.05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t="13.05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t="13.05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t="13.05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t="13.05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t="13.05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t="13.05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t="13.05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t="13.05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t="13.05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t="13.05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t="13.05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t="13.05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t="13.05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t="13.05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t="13.05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t="13.05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t="13.05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t="13.05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t="13.05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t="13.05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t="13.05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t="13.05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t="13.05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t="13.05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t="13.05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t="13.05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t="13.05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t="13.05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t="13.05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t="13.05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t="13.05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t="13.05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t="13.05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t="13.05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t="13.05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ht="13.05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ht="13.05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ht="13.05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ht="13.05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ht="13.05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ht="13.05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ht="13.05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ht="13.05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ht="13.05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ht="13.05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ht="13.05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ht="13.05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ht="13.05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ht="13.05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ht="13.05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ht="13.05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ht="13.05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ht="13.05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ht="13.05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ht="13.05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ht="13.05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64" priority="151" operator="lessThanOrEqual">
      <formula>100</formula>
    </cfRule>
    <cfRule type="cellIs" dxfId="263" priority="152" operator="greaterThan">
      <formula>150</formula>
    </cfRule>
    <cfRule type="cellIs" dxfId="262" priority="150" operator="greaterThan">
      <formula>100</formula>
    </cfRule>
    <cfRule type="cellIs" dxfId="261" priority="149" operator="equal">
      <formula>0</formula>
    </cfRule>
    <cfRule type="cellIs" dxfId="260" priority="148" operator="lessThan">
      <formula>100</formula>
    </cfRule>
    <cfRule type="cellIs" dxfId="259" priority="147" operator="greaterThanOrEqual">
      <formula>100</formula>
    </cfRule>
  </conditionalFormatting>
  <conditionalFormatting sqref="S8">
    <cfRule type="cellIs" dxfId="258" priority="157" operator="lessThanOrEqual">
      <formula>100</formula>
    </cfRule>
    <cfRule type="cellIs" dxfId="257" priority="156" operator="greaterThan">
      <formula>100</formula>
    </cfRule>
    <cfRule type="cellIs" dxfId="256" priority="155" operator="equal">
      <formula>0</formula>
    </cfRule>
    <cfRule type="cellIs" dxfId="255" priority="158" operator="greaterThan">
      <formula>150</formula>
    </cfRule>
  </conditionalFormatting>
  <conditionalFormatting sqref="S132:U132">
    <cfRule type="cellIs" dxfId="254" priority="67" operator="lessThanOrEqual">
      <formula>100</formula>
    </cfRule>
    <cfRule type="cellIs" dxfId="253" priority="65" operator="equal">
      <formula>0</formula>
    </cfRule>
    <cfRule type="cellIs" dxfId="252" priority="66" operator="greaterThan">
      <formula>100</formula>
    </cfRule>
    <cfRule type="cellIs" dxfId="251" priority="68" operator="greaterThan">
      <formula>150</formula>
    </cfRule>
  </conditionalFormatting>
  <conditionalFormatting sqref="S62:W62">
    <cfRule type="cellIs" dxfId="250" priority="146" operator="greaterThan">
      <formula>150</formula>
    </cfRule>
    <cfRule type="cellIs" dxfId="249" priority="145" operator="lessThanOrEqual">
      <formula>100</formula>
    </cfRule>
    <cfRule type="cellIs" dxfId="248" priority="144" operator="greaterThan">
      <formula>100</formula>
    </cfRule>
    <cfRule type="cellIs" dxfId="247" priority="143" operator="equal">
      <formula>0</formula>
    </cfRule>
  </conditionalFormatting>
  <conditionalFormatting sqref="S65:W67">
    <cfRule type="cellIs" dxfId="246" priority="128" operator="greaterThan">
      <formula>150</formula>
    </cfRule>
    <cfRule type="cellIs" dxfId="245" priority="127" operator="lessThanOrEqual">
      <formula>100</formula>
    </cfRule>
    <cfRule type="cellIs" dxfId="244" priority="126" operator="greaterThan">
      <formula>100</formula>
    </cfRule>
    <cfRule type="cellIs" dxfId="243" priority="125" operator="equal">
      <formula>0</formula>
    </cfRule>
  </conditionalFormatting>
  <conditionalFormatting sqref="S70:W71">
    <cfRule type="cellIs" dxfId="242" priority="114" operator="greaterThan">
      <formula>100</formula>
    </cfRule>
    <cfRule type="cellIs" dxfId="241" priority="116" operator="greaterThan">
      <formula>150</formula>
    </cfRule>
    <cfRule type="cellIs" dxfId="240" priority="115" operator="lessThanOrEqual">
      <formula>100</formula>
    </cfRule>
    <cfRule type="cellIs" dxfId="239" priority="113" operator="equal">
      <formula>0</formula>
    </cfRule>
  </conditionalFormatting>
  <conditionalFormatting sqref="S74:W74">
    <cfRule type="cellIs" dxfId="238" priority="110" operator="greaterThan">
      <formula>150</formula>
    </cfRule>
    <cfRule type="cellIs" dxfId="237" priority="109" operator="lessThanOrEqual">
      <formula>100</formula>
    </cfRule>
    <cfRule type="cellIs" dxfId="236" priority="108" operator="greaterThan">
      <formula>100</formula>
    </cfRule>
    <cfRule type="cellIs" dxfId="235" priority="107" operator="equal">
      <formula>0</formula>
    </cfRule>
  </conditionalFormatting>
  <conditionalFormatting sqref="S86:W86">
    <cfRule type="cellIs" dxfId="234" priority="104" operator="greaterThan">
      <formula>150</formula>
    </cfRule>
    <cfRule type="cellIs" dxfId="233" priority="103" operator="lessThanOrEqual">
      <formula>100</formula>
    </cfRule>
    <cfRule type="cellIs" dxfId="232" priority="102" operator="greaterThan">
      <formula>100</formula>
    </cfRule>
    <cfRule type="cellIs" dxfId="231" priority="101" operator="equal">
      <formula>0</formula>
    </cfRule>
  </conditionalFormatting>
  <conditionalFormatting sqref="S94:W94">
    <cfRule type="cellIs" dxfId="230" priority="98" operator="greaterThan">
      <formula>150</formula>
    </cfRule>
    <cfRule type="cellIs" dxfId="229" priority="97" operator="lessThanOrEqual">
      <formula>100</formula>
    </cfRule>
    <cfRule type="cellIs" dxfId="228" priority="96" operator="greaterThan">
      <formula>100</formula>
    </cfRule>
    <cfRule type="cellIs" dxfId="227" priority="95" operator="equal">
      <formula>0</formula>
    </cfRule>
  </conditionalFormatting>
  <conditionalFormatting sqref="S104:W104">
    <cfRule type="cellIs" dxfId="226" priority="92" operator="greaterThan">
      <formula>150</formula>
    </cfRule>
    <cfRule type="cellIs" dxfId="225" priority="91" operator="lessThanOrEqual">
      <formula>100</formula>
    </cfRule>
    <cfRule type="cellIs" dxfId="224" priority="89" operator="equal">
      <formula>0</formula>
    </cfRule>
    <cfRule type="cellIs" dxfId="223" priority="90" operator="greaterThan">
      <formula>100</formula>
    </cfRule>
  </conditionalFormatting>
  <conditionalFormatting sqref="S115:W115">
    <cfRule type="cellIs" dxfId="222" priority="86" operator="greaterThan">
      <formula>150</formula>
    </cfRule>
    <cfRule type="cellIs" dxfId="221" priority="85" operator="lessThanOrEqual">
      <formula>100</formula>
    </cfRule>
    <cfRule type="cellIs" dxfId="220" priority="84" operator="greaterThan">
      <formula>100</formula>
    </cfRule>
    <cfRule type="cellIs" dxfId="219" priority="83" operator="equal">
      <formula>0</formula>
    </cfRule>
  </conditionalFormatting>
  <conditionalFormatting sqref="S121:W121">
    <cfRule type="cellIs" dxfId="218" priority="77" operator="equal">
      <formula>0</formula>
    </cfRule>
    <cfRule type="cellIs" dxfId="217" priority="78" operator="greaterThan">
      <formula>100</formula>
    </cfRule>
    <cfRule type="cellIs" dxfId="216" priority="79" operator="lessThanOrEqual">
      <formula>100</formula>
    </cfRule>
    <cfRule type="cellIs" dxfId="215" priority="80" operator="greaterThan">
      <formula>150</formula>
    </cfRule>
  </conditionalFormatting>
  <conditionalFormatting sqref="S142:W143">
    <cfRule type="cellIs" dxfId="214" priority="60" operator="greaterThan">
      <formula>100</formula>
    </cfRule>
    <cfRule type="cellIs" dxfId="213" priority="62" operator="greaterThan">
      <formula>150</formula>
    </cfRule>
    <cfRule type="cellIs" dxfId="212" priority="59" operator="equal">
      <formula>0</formula>
    </cfRule>
    <cfRule type="cellIs" dxfId="211" priority="61" operator="lessThanOrEqual">
      <formula>100</formula>
    </cfRule>
  </conditionalFormatting>
  <conditionalFormatting sqref="S145:W146">
    <cfRule type="cellIs" dxfId="210" priority="48" operator="greaterThan">
      <formula>100</formula>
    </cfRule>
    <cfRule type="cellIs" dxfId="209" priority="50" operator="greaterThan">
      <formula>150</formula>
    </cfRule>
    <cfRule type="cellIs" dxfId="208" priority="49" operator="lessThanOrEqual">
      <formula>100</formula>
    </cfRule>
    <cfRule type="cellIs" dxfId="207" priority="47" operator="equal">
      <formula>0</formula>
    </cfRule>
  </conditionalFormatting>
  <conditionalFormatting sqref="S157:W157">
    <cfRule type="cellIs" dxfId="206" priority="44" operator="greaterThan">
      <formula>150</formula>
    </cfRule>
    <cfRule type="cellIs" dxfId="205" priority="43" operator="lessThanOrEqual">
      <formula>100</formula>
    </cfRule>
    <cfRule type="cellIs" dxfId="204" priority="42" operator="greaterThan">
      <formula>100</formula>
    </cfRule>
    <cfRule type="cellIs" dxfId="203" priority="41" operator="equal">
      <formula>0</formula>
    </cfRule>
  </conditionalFormatting>
  <conditionalFormatting sqref="S165:W165">
    <cfRule type="cellIs" dxfId="202" priority="38" operator="greaterThan">
      <formula>150</formula>
    </cfRule>
    <cfRule type="cellIs" dxfId="201" priority="37" operator="lessThanOrEqual">
      <formula>100</formula>
    </cfRule>
    <cfRule type="cellIs" dxfId="200" priority="36" operator="greaterThan">
      <formula>100</formula>
    </cfRule>
    <cfRule type="cellIs" dxfId="199" priority="35" operator="equal">
      <formula>0</formula>
    </cfRule>
  </conditionalFormatting>
  <conditionalFormatting sqref="S167:W167">
    <cfRule type="cellIs" dxfId="198" priority="32" operator="greaterThan">
      <formula>150</formula>
    </cfRule>
    <cfRule type="cellIs" dxfId="197" priority="31" operator="lessThanOrEqual">
      <formula>100</formula>
    </cfRule>
    <cfRule type="cellIs" dxfId="196" priority="30" operator="greaterThan">
      <formula>100</formula>
    </cfRule>
    <cfRule type="cellIs" dxfId="195" priority="29" operator="equal">
      <formula>0</formula>
    </cfRule>
  </conditionalFormatting>
  <conditionalFormatting sqref="S174:W174">
    <cfRule type="cellIs" dxfId="194" priority="26" operator="greaterThan">
      <formula>150</formula>
    </cfRule>
    <cfRule type="cellIs" dxfId="193" priority="25" operator="lessThanOrEqual">
      <formula>100</formula>
    </cfRule>
    <cfRule type="cellIs" dxfId="192" priority="24" operator="greaterThan">
      <formula>100</formula>
    </cfRule>
    <cfRule type="cellIs" dxfId="191" priority="23" operator="equal">
      <formula>0</formula>
    </cfRule>
  </conditionalFormatting>
  <conditionalFormatting sqref="S176:W176">
    <cfRule type="cellIs" dxfId="190" priority="14" operator="greaterThan">
      <formula>150</formula>
    </cfRule>
    <cfRule type="cellIs" dxfId="189" priority="13" operator="lessThanOrEqual">
      <formula>100</formula>
    </cfRule>
    <cfRule type="cellIs" dxfId="188" priority="12" operator="greaterThan">
      <formula>100</formula>
    </cfRule>
    <cfRule type="cellIs" dxfId="187" priority="11" operator="equal">
      <formula>0</formula>
    </cfRule>
  </conditionalFormatting>
  <conditionalFormatting sqref="S179:W179">
    <cfRule type="cellIs" dxfId="186" priority="8" operator="greaterThan">
      <formula>150</formula>
    </cfRule>
    <cfRule type="cellIs" dxfId="185" priority="7" operator="lessThanOrEqual">
      <formula>100</formula>
    </cfRule>
    <cfRule type="cellIs" dxfId="184" priority="6" operator="greaterThan">
      <formula>100</formula>
    </cfRule>
    <cfRule type="cellIs" dxfId="183" priority="5" operator="equal">
      <formula>0</formula>
    </cfRule>
  </conditionalFormatting>
  <conditionalFormatting sqref="S1:Y212">
    <cfRule type="cellIs" dxfId="182" priority="3" operator="greaterThanOrEqual">
      <formula>100</formula>
    </cfRule>
    <cfRule type="cellIs" dxfId="181" priority="4" operator="lessThan">
      <formula>100</formula>
    </cfRule>
  </conditionalFormatting>
  <conditionalFormatting sqref="S128:Y128">
    <cfRule type="cellIs" dxfId="180" priority="73" operator="lessThanOrEqual">
      <formula>100</formula>
    </cfRule>
    <cfRule type="cellIs" dxfId="179" priority="72" operator="greaterThan">
      <formula>100</formula>
    </cfRule>
    <cfRule type="cellIs" dxfId="178" priority="71" operator="equal">
      <formula>0</formula>
    </cfRule>
    <cfRule type="cellIs" dxfId="177" priority="74" operator="greaterThan">
      <formula>150</formula>
    </cfRule>
  </conditionalFormatting>
  <conditionalFormatting sqref="S175:Y175">
    <cfRule type="cellIs" dxfId="176" priority="20" operator="greaterThan">
      <formula>150</formula>
    </cfRule>
    <cfRule type="cellIs" dxfId="175" priority="19" operator="lessThanOrEqual">
      <formula>100</formula>
    </cfRule>
    <cfRule type="cellIs" dxfId="174" priority="17" operator="equal">
      <formula>0</formula>
    </cfRule>
    <cfRule type="cellIs" dxfId="173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72" priority="160" operator="greaterThanOrEqual">
      <formula>100</formula>
    </cfRule>
    <cfRule type="cellIs" dxfId="171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ht="13.05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ht="13.05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ht="13.05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ht="13.05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ht="13.05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ht="13.05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25.95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ht="13.05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ht="13.05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ht="13.05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ht="13.05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ht="13.05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ht="13.05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ht="13.05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ht="13.05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ht="13.05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ht="13.05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ht="13.05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ht="13.05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ht="13.05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ht="13.05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ht="13.05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ht="13.05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ht="13.05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ht="13.05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ht="13.05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ht="13.05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ht="13.05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ht="13.05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ht="13.05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ht="13.05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ht="13.05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ht="13.05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ht="13.05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ht="13.05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ht="13.05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ht="13.05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ht="13.05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ht="13.05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ht="13.05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ht="13.05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ht="13.05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ht="13.05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ht="13.05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ht="13.05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ht="13.05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ht="13.05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ht="13.05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ht="13.05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ht="13.05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ht="13.05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ht="13.05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ht="13.05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ht="13.05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ht="13.05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ht="13.05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ht="13.05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ht="13.05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ht="13.05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ht="13.05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ht="13.05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ht="13.05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ht="13.05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ht="13.05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ht="13.05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ht="13.05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ht="13.05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ht="13.05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ht="13.05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ht="13.05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ht="13.05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ht="13.05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ht="13.05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ht="13.05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ht="13.05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ht="13.05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ht="13.05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ht="13.05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ht="13.05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ht="13.05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ht="13.05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ht="13.05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ht="13.05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ht="13.05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ht="13.05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ht="13.05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ht="13.05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ht="13.05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ht="13.05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ht="13.05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ht="13.05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ht="13.05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ht="13.05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ht="13.05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ht="13.05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ht="13.05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ht="13.05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ht="13.05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ht="13.05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ht="13.05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ht="13.05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ht="13.05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ht="13.05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ht="13.05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ht="13.05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ht="13.05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ht="13.05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ht="13.05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ht="13.05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ht="13.05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ht="13.05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ht="13.05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ht="13.05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ht="13.05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ht="13.05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ht="13.05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ht="13.05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ht="13.05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ht="13.05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ht="13.05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ht="13.05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ht="13.05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ht="13.05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ht="13.05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ht="13.05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ht="13.05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ht="13.05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ht="13.05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ht="13.05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ht="13.05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ht="13.05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ht="13.05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ht="13.05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ht="13.05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ht="13.05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ht="13.05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ht="13.05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ht="13.05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ht="13.05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ht="13.05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ht="13.05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ht="13.05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ht="13.05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ht="13.05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ht="13.05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ht="13.05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ht="13.05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70" priority="21" operator="greaterThanOrEqual">
      <formula>100</formula>
    </cfRule>
    <cfRule type="cellIs" dxfId="169" priority="22" operator="lessThan">
      <formula>100</formula>
    </cfRule>
    <cfRule type="cellIs" dxfId="168" priority="23" operator="equal">
      <formula>0</formula>
    </cfRule>
    <cfRule type="cellIs" dxfId="167" priority="24" operator="greaterThan">
      <formula>100</formula>
    </cfRule>
    <cfRule type="cellIs" dxfId="166" priority="25" operator="lessThanOrEqual">
      <formula>100</formula>
    </cfRule>
    <cfRule type="cellIs" dxfId="165" priority="26" operator="greaterThan">
      <formula>150</formula>
    </cfRule>
  </conditionalFormatting>
  <conditionalFormatting sqref="H261:N267">
    <cfRule type="cellIs" dxfId="164" priority="29" operator="equal">
      <formula>0</formula>
    </cfRule>
    <cfRule type="cellIs" dxfId="163" priority="30" operator="lessThan">
      <formula>100</formula>
    </cfRule>
  </conditionalFormatting>
  <conditionalFormatting sqref="T213:T216">
    <cfRule type="cellIs" dxfId="162" priority="15" operator="greaterThanOrEqual">
      <formula>100</formula>
    </cfRule>
    <cfRule type="cellIs" dxfId="161" priority="16" operator="lessThan">
      <formula>100</formula>
    </cfRule>
  </conditionalFormatting>
  <conditionalFormatting sqref="T218:T250">
    <cfRule type="cellIs" dxfId="160" priority="1" operator="greaterThanOrEqual">
      <formula>100</formula>
    </cfRule>
    <cfRule type="cellIs" dxfId="159" priority="2" operator="lessThan">
      <formula>100</formula>
    </cfRule>
  </conditionalFormatting>
  <conditionalFormatting sqref="T1:AA5 T7:AA212 U213:AA250 T251:AA257">
    <cfRule type="cellIs" dxfId="158" priority="33" operator="greaterThanOrEqual">
      <formula>100</formula>
    </cfRule>
    <cfRule type="cellIs" dxfId="157" priority="34" operator="lessThan">
      <formula>100</formula>
    </cfRule>
  </conditionalFormatting>
  <conditionalFormatting sqref="T261:AA1048576">
    <cfRule type="cellIs" dxfId="156" priority="27" operator="greaterThanOrEqual">
      <formula>100</formula>
    </cfRule>
    <cfRule type="cellIs" dxfId="155" priority="28" operator="lessThan">
      <formula>100</formula>
    </cfRule>
  </conditionalFormatting>
  <conditionalFormatting sqref="AE7:AK7">
    <cfRule type="cellIs" dxfId="154" priority="19" operator="greaterThanOrEqual">
      <formula>100</formula>
    </cfRule>
    <cfRule type="cellIs" dxfId="153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ht="13.05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ht="13.05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ht="13.05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ht="13.05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ht="13.05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ht="13.05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ht="13.05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ht="13.05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ht="13.05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ht="13.05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ht="13.05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ht="13.0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ht="13.05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ht="13.05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ht="13.05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ht="13.05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ht="13.05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ht="13.05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ht="13.05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ht="13.05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ht="13.05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ht="13.05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ht="13.05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ht="13.05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ht="13.05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ht="13.05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ht="13.05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ht="13.05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ht="13.05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ht="13.05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ht="13.05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ht="13.05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ht="13.05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ht="13.05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ht="13.05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ht="13.05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ht="13.05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ht="13.05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ht="13.05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ht="13.05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ht="13.05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ht="13.05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ht="13.05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ht="13.05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ht="13.05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ht="13.05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ht="13.05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ht="13.05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ht="13.05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ht="13.05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ht="13.05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ht="13.05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ht="13.05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ht="13.05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ht="13.05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ht="13.05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ht="13.05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ht="13.05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ht="13.05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ht="13.05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ht="13.05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ht="13.05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ht="13.05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ht="13.05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ht="13.05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ht="13.05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ht="13.05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ht="13.05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ht="13.05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ht="13.05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ht="13.05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ht="13.05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ht="13.05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ht="13.05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ht="13.05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ht="13.05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ht="13.05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ht="13.05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ht="13.05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ht="13.05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ht="13.05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ht="13.05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ht="13.05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ht="13.05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ht="13.05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ht="13.05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ht="13.05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ht="13.05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ht="13.05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ht="13.0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ht="13.05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ht="13.0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ht="13.05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ht="13.05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ht="13.05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ht="13.05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ht="13.05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ht="13.05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ht="13.0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ht="13.0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ht="13.05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ht="13.05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ht="13.05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ht="13.05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ht="13.05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ht="13.05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ht="13.05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ht="13.05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ht="13.05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ht="13.05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ht="13.05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ht="13.05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ht="13.05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ht="13.05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ht="13.05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ht="13.0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ht="13.05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ht="13.05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ht="13.05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ht="13.05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ht="13.05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ht="13.05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ht="13.05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ht="13.05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ht="13.05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ht="13.05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ht="13.05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ht="13.05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ht="13.05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ht="13.05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ht="13.05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ht="13.05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ht="13.05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ht="13.05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ht="13.05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ht="13.05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ht="13.05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ht="13.05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ht="13.0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ht="13.05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ht="13.05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ht="13.05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ht="13.05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ht="13.05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ht="13.05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ht="13.05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ht="13.0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ht="13.05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ht="13.05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52" priority="1" operator="greaterThanOrEqual">
      <formula>100</formula>
    </cfRule>
    <cfRule type="cellIs" dxfId="151" priority="2" operator="lessThan">
      <formula>100</formula>
    </cfRule>
    <cfRule type="cellIs" dxfId="150" priority="3" operator="equal">
      <formula>0</formula>
    </cfRule>
    <cfRule type="cellIs" dxfId="149" priority="4" operator="greaterThan">
      <formula>100</formula>
    </cfRule>
    <cfRule type="cellIs" dxfId="148" priority="5" operator="lessThanOrEqual">
      <formula>100</formula>
    </cfRule>
    <cfRule type="cellIs" dxfId="147" priority="6" operator="greaterThan">
      <formula>150</formula>
    </cfRule>
  </conditionalFormatting>
  <conditionalFormatting sqref="G243:M249">
    <cfRule type="cellIs" dxfId="146" priority="9" operator="equal">
      <formula>0</formula>
    </cfRule>
    <cfRule type="cellIs" dxfId="145" priority="10" operator="lessThan">
      <formula>100</formula>
    </cfRule>
  </conditionalFormatting>
  <conditionalFormatting sqref="T199:T229">
    <cfRule type="cellIs" dxfId="144" priority="7" operator="greaterThanOrEqual">
      <formula>100</formula>
    </cfRule>
    <cfRule type="cellIs" dxfId="143" priority="8" operator="lessThan">
      <formula>100</formula>
    </cfRule>
  </conditionalFormatting>
  <conditionalFormatting sqref="T1:Z5 T7:Z198 U199:Z235 T232:T235 T236:Z239 T242:Z242 T250:Z1048576">
    <cfRule type="cellIs" dxfId="142" priority="17" operator="greaterThanOrEqual">
      <formula>100</formula>
    </cfRule>
    <cfRule type="cellIs" dxfId="141" priority="18" operator="lessThan">
      <formula>100</formula>
    </cfRule>
  </conditionalFormatting>
  <conditionalFormatting sqref="T243:AA249">
    <cfRule type="cellIs" dxfId="140" priority="13" operator="greaterThanOrEqual">
      <formula>100</formula>
    </cfRule>
    <cfRule type="cellIs" dxfId="139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05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05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05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05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05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05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39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05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05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05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05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05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05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05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05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05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05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05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05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05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05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05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05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05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05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05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05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05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05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05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05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05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05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05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05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05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05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05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05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05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05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05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05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05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05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05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05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05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05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05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05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05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05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05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05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05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05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05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05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05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05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05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05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05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05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05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05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05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05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05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05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05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05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05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05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05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05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05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05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05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05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05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05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05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05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05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05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05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05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05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05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05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05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05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05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05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05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05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05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05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05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05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05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05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05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05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05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05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05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05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05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05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05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05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05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05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05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05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05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05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05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05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05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05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05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05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05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05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05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05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05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05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05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05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05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05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05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05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38" priority="1" operator="greaterThanOrEqual">
      <formula>100</formula>
    </cfRule>
    <cfRule type="cellIs" dxfId="137" priority="2" operator="lessThan">
      <formula>100</formula>
    </cfRule>
    <cfRule type="cellIs" dxfId="136" priority="3" operator="equal">
      <formula>0</formula>
    </cfRule>
    <cfRule type="cellIs" dxfId="135" priority="4" operator="greaterThan">
      <formula>100</formula>
    </cfRule>
    <cfRule type="cellIs" dxfId="134" priority="5" operator="lessThanOrEqual">
      <formula>100</formula>
    </cfRule>
    <cfRule type="cellIs" dxfId="133" priority="6" operator="greaterThan">
      <formula>150</formula>
    </cfRule>
  </conditionalFormatting>
  <conditionalFormatting sqref="T205:T236">
    <cfRule type="cellIs" dxfId="132" priority="13" operator="greaterThanOrEqual">
      <formula>100</formula>
    </cfRule>
    <cfRule type="cellIs" dxfId="131" priority="14" operator="lessThan">
      <formula>100</formula>
    </cfRule>
  </conditionalFormatting>
  <conditionalFormatting sqref="T239:T242">
    <cfRule type="cellIs" dxfId="130" priority="11" operator="greaterThanOrEqual">
      <formula>100</formula>
    </cfRule>
    <cfRule type="cellIs" dxfId="129" priority="12" operator="lessThan">
      <formula>100</formula>
    </cfRule>
  </conditionalFormatting>
  <conditionalFormatting sqref="T1:Z5 T7:Z204 U205:Z242 T243:Z246">
    <cfRule type="cellIs" dxfId="128" priority="21" operator="greaterThanOrEqual">
      <formula>100</formula>
    </cfRule>
    <cfRule type="cellIs" dxfId="127" priority="22" operator="lessThan">
      <formula>100</formula>
    </cfRule>
  </conditionalFormatting>
  <conditionalFormatting sqref="T256:Z1048576">
    <cfRule type="cellIs" dxfId="126" priority="7" operator="greaterThanOrEqual">
      <formula>100</formula>
    </cfRule>
    <cfRule type="cellIs" dxfId="125" priority="8" operator="lessThan">
      <formula>100</formula>
    </cfRule>
  </conditionalFormatting>
  <conditionalFormatting sqref="T249:AA255">
    <cfRule type="cellIs" dxfId="124" priority="17" operator="greaterThanOrEqual">
      <formula>100</formula>
    </cfRule>
    <cfRule type="cellIs" dxfId="123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ht="13.05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ht="13.05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ht="13.05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ht="13.05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ht="13.05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ht="13.05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25.95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ht="13.05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ht="13.05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ht="13.05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ht="13.05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ht="13.05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ht="13.05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ht="13.05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ht="13.05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ht="13.05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ht="13.05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ht="13.05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ht="13.05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ht="13.05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ht="13.05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ht="13.05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ht="13.05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ht="13.05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ht="13.05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ht="13.05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ht="13.05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ht="13.05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ht="13.05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ht="13.05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22" priority="35" operator="greaterThanOrEqual">
      <formula>100</formula>
    </cfRule>
    <cfRule type="cellIs" dxfId="121" priority="36" operator="lessThan">
      <formula>100</formula>
    </cfRule>
    <cfRule type="cellIs" dxfId="120" priority="37" operator="equal">
      <formula>0</formula>
    </cfRule>
    <cfRule type="cellIs" dxfId="119" priority="38" operator="greaterThan">
      <formula>100</formula>
    </cfRule>
    <cfRule type="cellIs" dxfId="118" priority="39" operator="lessThanOrEqual">
      <formula>100</formula>
    </cfRule>
    <cfRule type="cellIs" dxfId="117" priority="40" operator="greaterThan">
      <formula>150</formula>
    </cfRule>
  </conditionalFormatting>
  <conditionalFormatting sqref="T223:T255">
    <cfRule type="cellIs" dxfId="116" priority="9" operator="greaterThanOrEqual">
      <formula>100</formula>
    </cfRule>
    <cfRule type="cellIs" dxfId="115" priority="10" operator="lessThan">
      <formula>100</formula>
    </cfRule>
  </conditionalFormatting>
  <conditionalFormatting sqref="T258:T261">
    <cfRule type="cellIs" dxfId="114" priority="7" operator="greaterThanOrEqual">
      <formula>100</formula>
    </cfRule>
    <cfRule type="cellIs" dxfId="113" priority="8" operator="lessThan">
      <formula>100</formula>
    </cfRule>
  </conditionalFormatting>
  <conditionalFormatting sqref="T27:X27">
    <cfRule type="cellIs" dxfId="112" priority="1" operator="greaterThanOrEqual">
      <formula>100</formula>
    </cfRule>
    <cfRule type="cellIs" dxfId="111" priority="2" operator="lessThan">
      <formula>100</formula>
    </cfRule>
    <cfRule type="cellIs" dxfId="110" priority="3" operator="equal">
      <formula>0</formula>
    </cfRule>
    <cfRule type="cellIs" dxfId="109" priority="4" operator="greaterThan">
      <formula>100</formula>
    </cfRule>
    <cfRule type="cellIs" dxfId="108" priority="5" operator="lessThanOrEqual">
      <formula>100</formula>
    </cfRule>
    <cfRule type="cellIs" dxfId="107" priority="6" operator="greaterThan">
      <formula>150</formula>
    </cfRule>
  </conditionalFormatting>
  <conditionalFormatting sqref="T1:Z5 T7:AA199 AA200:AA265 U223:Z261 T262:Z265">
    <cfRule type="cellIs" dxfId="106" priority="56" operator="lessThan">
      <formula>100</formula>
    </cfRule>
  </conditionalFormatting>
  <conditionalFormatting sqref="T200:Z222">
    <cfRule type="cellIs" dxfId="105" priority="29" operator="greaterThanOrEqual">
      <formula>100</formula>
    </cfRule>
    <cfRule type="cellIs" dxfId="104" priority="30" operator="lessThan">
      <formula>100</formula>
    </cfRule>
  </conditionalFormatting>
  <conditionalFormatting sqref="T275:Z1048576">
    <cfRule type="cellIs" dxfId="103" priority="41" operator="greaterThanOrEqual">
      <formula>100</formula>
    </cfRule>
    <cfRule type="cellIs" dxfId="102" priority="42" operator="lessThan">
      <formula>100</formula>
    </cfRule>
  </conditionalFormatting>
  <conditionalFormatting sqref="T7:AA199 T1:Z5 AA200:AA265 U223:Z261 T262:Z265">
    <cfRule type="cellIs" dxfId="101" priority="55" operator="greaterThanOrEqual">
      <formula>100</formula>
    </cfRule>
  </conditionalFormatting>
  <conditionalFormatting sqref="T268:AA274">
    <cfRule type="cellIs" dxfId="100" priority="31" operator="greaterThanOrEqual">
      <formula>100</formula>
    </cfRule>
    <cfRule type="cellIs" dxfId="99" priority="32" operator="lessThan">
      <formula>100</formula>
    </cfRule>
  </conditionalFormatting>
  <conditionalFormatting sqref="AE7:AK7">
    <cfRule type="cellIs" dxfId="98" priority="33" operator="greaterThanOrEqual">
      <formula>100</formula>
    </cfRule>
    <cfRule type="cellIs" dxfId="97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4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4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45" x14ac:dyDescent="0.35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4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45" x14ac:dyDescent="0.35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45" x14ac:dyDescent="0.35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4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t="13.05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ht="13.05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ht="13.05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ht="13.05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ht="13.05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ht="13.05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ht="13.05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ht="13.05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ht="13.05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ht="13.05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ht="13.05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ht="13.05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ht="13.05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ht="13.05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ht="13.05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ht="13.05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ht="13.05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ht="13.05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ht="13.05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ht="13.05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ht="13.05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ht="13.05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ht="13.05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ht="13.05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ht="13.05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55" x14ac:dyDescent="0.35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ht="13.05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ht="13.05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ht="13.05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ht="13.05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ht="13.05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ht="13.05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ht="13.05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ht="13.05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ht="13.05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ht="13.05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ht="13.05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ht="13.05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ht="13.05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ht="13.05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ht="13.05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ht="13.05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ht="13.05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ht="13.05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ht="13.05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ht="13.05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ht="13.05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ht="13.05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ht="13.05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ht="13.05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ht="13.05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ht="13.05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ht="13.05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ht="13.05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ht="13.05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ht="13.05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ht="13.05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ht="13.05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ht="13.05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ht="13.05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ht="13.05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ht="13.05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ht="13.05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ht="13.05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ht="13.05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ht="13.05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ht="13.05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ht="13.05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ht="13.05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ht="13.05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ht="13.05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ht="13.05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ht="13.05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ht="13.05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ht="13.05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ht="13.05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ht="13.05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ht="13.05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ht="13.05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ht="13.05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ht="13.05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ht="13.05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ht="13.05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ht="13.05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ht="13.05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ht="13.05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ht="13.05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ht="13.05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ht="13.05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ht="13.05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ht="13.05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ht="13.05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ht="13.05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ht="13.05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ht="13.05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ht="13.05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ht="13.05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ht="13.05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ht="13.05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ht="13.05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ht="13.05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ht="13.05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ht="13.05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ht="13.05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ht="13.05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ht="13.05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ht="13.05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ht="13.05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ht="13.05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ht="13.05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ht="13.05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ht="13.05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ht="13.05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ht="13.05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ht="13.05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ht="13.05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ht="13.05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ht="13.05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ht="13.05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ht="13.05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ht="13.05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ht="13.05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ht="13.05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ht="13.05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ht="13.05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ht="13.05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ht="13.05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ht="13.05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ht="13.05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ht="13.05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ht="13.05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ht="13.05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ht="13.05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ht="13.05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ht="13.05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ht="13.05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ht="13.05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ht="13.05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ht="13.05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ht="13.05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ht="13.05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ht="13.05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ht="13.05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ht="13.05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ht="13.05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ht="13.05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ht="13.05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ht="13.05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ht="13.05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ht="13.05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ht="13.05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ht="13.05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ht="13.05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ht="13.05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ht="13.05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ht="13.05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ht="13.05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ht="13.05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ht="13.05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ht="13.05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ht="13.05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ht="13.05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ht="13.05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ht="13.05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ht="13.05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ht="13.05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ht="13.05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ht="13.05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ht="13.05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ht="13.05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ht="13.05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ht="13.05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ht="13.05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ht="13.05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ht="13.05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ht="13.05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ht="13.05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ht="13.05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ht="13.05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ht="13.05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ht="13.05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ht="13.05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ht="13.05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ht="13.05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ht="13.05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ht="13.05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ht="13.05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ht="13.05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ht="13.05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ht="13.05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ht="13.05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ht="13.05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ht="13.05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ht="13.05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ht="13.05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ht="13.05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ht="13.05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ht="13.05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ht="13.05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ht="13.05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ht="13.05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ht="13.05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ht="13.05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ht="13.05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ht="13.05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ht="13.05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ht="13.05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ht="13.05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ht="13.05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ht="13.05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ht="13.05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ht="13.05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ht="13.05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ht="13.05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ht="13.05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ht="13.05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ht="13.05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ht="13.05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ht="13.05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ht="13.05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ht="13.05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ht="13.05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ht="13.05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ht="13.05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ht="13.05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ht="13.05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ht="13.05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ht="13.05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ht="13.05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ht="13.05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ht="13.05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ht="13.05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ht="13.05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ht="13.05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ht="13.05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ht="13.05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ht="13.05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ht="13.05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ht="13.05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ht="13.05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ht="13.05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ht="13.05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ht="13.05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ht="13.05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ht="13.05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ht="13.05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ht="13.05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ht="13.05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ht="13.05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ht="13.05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ht="13.05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ht="13.05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ht="13.05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ht="13.05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ht="13.05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ht="13.05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ht="13.05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ht="13.05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ht="13.05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ht="13.05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ht="13.05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ht="13.05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ht="13.05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ht="13.05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ht="13.05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ht="13.05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96" priority="55" operator="greaterThanOrEqual">
      <formula>100</formula>
    </cfRule>
    <cfRule type="cellIs" dxfId="95" priority="56" operator="lessThan">
      <formula>100</formula>
    </cfRule>
    <cfRule type="cellIs" dxfId="94" priority="57" operator="equal">
      <formula>0</formula>
    </cfRule>
    <cfRule type="cellIs" dxfId="93" priority="58" operator="greaterThan">
      <formula>100</formula>
    </cfRule>
    <cfRule type="cellIs" dxfId="92" priority="59" operator="lessThanOrEqual">
      <formula>100</formula>
    </cfRule>
    <cfRule type="cellIs" dxfId="91" priority="60" operator="greaterThan">
      <formula>150</formula>
    </cfRule>
  </conditionalFormatting>
  <conditionalFormatting sqref="T239:T271">
    <cfRule type="cellIs" dxfId="90" priority="5" operator="greaterThanOrEqual">
      <formula>100</formula>
    </cfRule>
    <cfRule type="cellIs" dxfId="89" priority="6" operator="lessThan">
      <formula>100</formula>
    </cfRule>
  </conditionalFormatting>
  <conditionalFormatting sqref="T274:T277">
    <cfRule type="cellIs" dxfId="88" priority="1" operator="greaterThanOrEqual">
      <formula>100</formula>
    </cfRule>
    <cfRule type="cellIs" dxfId="87" priority="2" operator="lessThan">
      <formula>100</formula>
    </cfRule>
  </conditionalFormatting>
  <conditionalFormatting sqref="T284">
    <cfRule type="cellIs" dxfId="86" priority="12" operator="greaterThanOrEqual">
      <formula>100</formula>
    </cfRule>
    <cfRule type="cellIs" dxfId="85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84" priority="69" operator="greaterThanOrEqual">
      <formula>100</formula>
    </cfRule>
    <cfRule type="cellIs" dxfId="83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82" priority="14" operator="equal">
      <formula>0</formula>
    </cfRule>
  </conditionalFormatting>
  <conditionalFormatting sqref="T216:Z238">
    <cfRule type="cellIs" dxfId="81" priority="29" operator="greaterThanOrEqual">
      <formula>100</formula>
    </cfRule>
    <cfRule type="cellIs" dxfId="80" priority="30" operator="lessThan">
      <formula>100</formula>
    </cfRule>
  </conditionalFormatting>
  <conditionalFormatting sqref="T293:Z1048576">
    <cfRule type="cellIs" dxfId="79" priority="61" operator="greaterThanOrEqual">
      <formula>100</formula>
    </cfRule>
    <cfRule type="cellIs" dxfId="78" priority="62" operator="lessThan">
      <formula>100</formula>
    </cfRule>
  </conditionalFormatting>
  <conditionalFormatting sqref="T284:AA292">
    <cfRule type="cellIs" dxfId="77" priority="51" operator="greaterThanOrEqual">
      <formula>100</formula>
    </cfRule>
    <cfRule type="cellIs" dxfId="76" priority="52" operator="lessThan">
      <formula>100</formula>
    </cfRule>
  </conditionalFormatting>
  <conditionalFormatting sqref="AA284:AA288">
    <cfRule type="cellIs" dxfId="75" priority="10" operator="equal">
      <formula>0</formula>
    </cfRule>
  </conditionalFormatting>
  <conditionalFormatting sqref="AA291:AA292">
    <cfRule type="cellIs" dxfId="74" priority="9" operator="equal">
      <formula>0</formula>
    </cfRule>
  </conditionalFormatting>
  <conditionalFormatting sqref="AE9:AK9">
    <cfRule type="cellIs" dxfId="73" priority="53" operator="greaterThanOrEqual">
      <formula>100</formula>
    </cfRule>
    <cfRule type="cellIs" dxfId="72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 codeName="Sheet10" filterMode="1">
    <tabColor theme="1"/>
    <pageSetUpPr fitToPage="1"/>
  </sheetPr>
  <dimension ref="A1:AL338"/>
  <sheetViews>
    <sheetView showGridLines="0" zoomScaleNormal="100" workbookViewId="0">
      <selection activeCell="C10" sqref="C10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s="394" customFormat="1" ht="15.45" x14ac:dyDescent="0.35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45" x14ac:dyDescent="0.35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45" x14ac:dyDescent="0.35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45" x14ac:dyDescent="0.35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45" x14ac:dyDescent="0.35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45" x14ac:dyDescent="0.35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45" x14ac:dyDescent="0.35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ht="13.05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25.95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ht="13.05" hidden="1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ht="13.05" hidden="1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ht="13.05" hidden="1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ht="13.05" hidden="1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ht="13.05" hidden="1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ht="13.05" hidden="1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ht="13.05" hidden="1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ht="13.05" hidden="1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ht="13.05" hidden="1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ht="13.05" hidden="1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ht="13.05" hidden="1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ht="13.05" hidden="1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ht="13.05" hidden="1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ht="13.05" hidden="1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ht="13.05" hidden="1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ht="13.05" hidden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ht="13.05" hidden="1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ht="13.05" hidden="1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ht="13.05" hidden="1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ht="13.05" hidden="1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ht="13.05" hidden="1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ht="13.05" hidden="1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ht="13.05" hidden="1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ht="13.05" hidden="1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ht="13.05" hidden="1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ht="13.05" hidden="1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ht="13.05" hidden="1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ht="13.05" hidden="1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ht="13.05" hidden="1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ht="13.05" hidden="1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ht="13.05" hidden="1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ht="13.05" hidden="1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ht="13.05" hidden="1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ht="13.05" hidden="1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ht="13.05" hidden="1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ht="13.05" hidden="1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ht="13.05" hidden="1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ht="13.05" hidden="1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ht="13.05" hidden="1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ht="13.05" hidden="1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ht="13.05" hidden="1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ht="13.05" hidden="1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ht="13.05" hidden="1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ht="13.05" hidden="1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ht="13.05" hidden="1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ht="13.05" hidden="1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ht="13.05" hidden="1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ht="13.05" hidden="1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ht="13.05" hidden="1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ht="13.05" hidden="1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ht="13.05" hidden="1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ht="13.05" hidden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ht="13.05" hidden="1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ht="13.05" hidden="1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ht="13.05" hidden="1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ht="13.05" hidden="1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ht="13.05" hidden="1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ht="13.05" hidden="1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ht="13.05" hidden="1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ht="13.05" hidden="1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ht="13.05" hidden="1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ht="13.05" hidden="1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ht="13.05" hidden="1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ht="13.05" hidden="1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ht="13.05" hidden="1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ht="13.05" hidden="1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ht="13.05" hidden="1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ht="13.05" hidden="1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ht="13.05" hidden="1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ht="13.05" hidden="1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ht="13.05" hidden="1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ht="13.05" hidden="1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ht="13.05" hidden="1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ht="13.05" hidden="1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ht="13.05" hidden="1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ht="13.05" hidden="1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ht="13.05" hidden="1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ht="13.05" hidden="1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ht="13.05" hidden="1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ht="13.05" hidden="1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ht="13.05" hidden="1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ht="13.05" hidden="1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ht="13.05" hidden="1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ht="13.05" hidden="1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ht="13.05" hidden="1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ht="13.05" hidden="1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ht="13.05" hidden="1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ht="13.05" hidden="1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ht="13.05" hidden="1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ht="13.05" hidden="1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ht="13.05" hidden="1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ht="13.05" hidden="1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ht="13.05" hidden="1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ht="13.05" hidden="1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ht="13.05" hidden="1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ht="13.05" hidden="1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ht="13.05" hidden="1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ht="13.05" hidden="1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ht="13.05" hidden="1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ht="13.05" hidden="1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ht="13.05" hidden="1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ht="13.05" hidden="1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ht="13.05" hidden="1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ht="13.05" hidden="1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ht="13.05" hidden="1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ht="13.05" hidden="1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ht="13.05" hidden="1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ht="13.05" hidden="1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ht="13.05" hidden="1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ht="13.05" hidden="1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ht="13.05" hidden="1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ht="13.05" hidden="1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ht="13.05" hidden="1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ht="13.05" hidden="1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ht="13.05" hidden="1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ht="13.05" hidden="1" x14ac:dyDescent="0.3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ht="13.05" hidden="1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ht="13.05" hidden="1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ht="13.05" hidden="1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ht="13.05" hidden="1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ht="13.05" hidden="1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ht="13.05" hidden="1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ht="13.05" hidden="1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ht="13.05" hidden="1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ht="13.05" hidden="1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ht="13.05" hidden="1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ht="13.05" hidden="1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ht="13.05" hidden="1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ht="13.05" hidden="1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ht="13.05" hidden="1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ht="13.05" hidden="1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ht="13.05" hidden="1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ht="13.05" hidden="1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ht="13.05" hidden="1" x14ac:dyDescent="0.3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ht="13.05" hidden="1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ht="13.05" hidden="1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ht="13.05" hidden="1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ht="13.05" hidden="1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ht="13.05" hidden="1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ht="13.05" hidden="1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ht="13.05" hidden="1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ht="13.05" hidden="1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ht="13.05" hidden="1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ht="13.05" hidden="1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ht="13.05" hidden="1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ht="13.05" hidden="1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ht="13.05" hidden="1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ht="13.05" hidden="1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ht="13.05" hidden="1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ht="13.05" hidden="1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ht="13.05" hidden="1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ht="13.05" hidden="1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ht="13.05" hidden="1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ht="13.05" hidden="1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ht="13.05" hidden="1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ht="13.05" hidden="1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ht="13.05" hidden="1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ht="13.05" hidden="1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ht="13.05" hidden="1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ht="13.05" hidden="1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ht="13.05" hidden="1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ht="13.05" hidden="1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ht="13.05" hidden="1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ht="13.05" hidden="1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ht="13.05" hidden="1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ht="13.05" hidden="1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ht="13.05" hidden="1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ht="13.05" hidden="1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ht="13.05" hidden="1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ht="13.05" hidden="1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ht="13.05" hidden="1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ht="13.05" hidden="1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ht="13.05" hidden="1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ht="13.05" hidden="1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ht="13.05" hidden="1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ht="13.05" hidden="1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ht="13.05" hidden="1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ht="13.05" hidden="1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ht="13.05" hidden="1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ht="13.05" hidden="1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ht="13.05" hidden="1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ht="13.05" hidden="1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ht="13.05" hidden="1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ht="13.05" hidden="1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ht="13.05" hidden="1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ht="13.05" hidden="1" x14ac:dyDescent="0.3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ht="13.05" hidden="1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ht="13.05" hidden="1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ht="13.05" hidden="1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ht="13.05" hidden="1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ht="13.05" hidden="1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ht="13.05" hidden="1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ht="13.05" hidden="1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ht="13.05" hidden="1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ht="13.05" hidden="1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ht="13.05" hidden="1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ht="13.05" hidden="1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ht="13.05" hidden="1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ht="13.05" hidden="1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ht="13.05" hidden="1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ht="13.05" hidden="1" x14ac:dyDescent="0.3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ht="13.05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ht="13.05" hidden="1" x14ac:dyDescent="0.3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ht="13.05" hidden="1" x14ac:dyDescent="0.3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ht="13.05" hidden="1" x14ac:dyDescent="0.3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ht="13.05" hidden="1" x14ac:dyDescent="0.3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ht="13.05" hidden="1" x14ac:dyDescent="0.3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ht="13.05" hidden="1" x14ac:dyDescent="0.3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ht="13.05" hidden="1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ht="13.05" hidden="1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ht="13.05" hidden="1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ht="13.05" hidden="1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ht="13.05" hidden="1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ht="13.05" hidden="1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ht="13.05" hidden="1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ht="13.05" hidden="1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ht="13.05" hidden="1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ht="13.05" hidden="1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ht="13.05" hidden="1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ht="13.05" hidden="1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ht="13.05" hidden="1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ht="13.05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ht="13.05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ht="13.05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ht="13.05" x14ac:dyDescent="0.3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ht="13.05" x14ac:dyDescent="0.3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ht="13.05" x14ac:dyDescent="0.3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ht="13.05" x14ac:dyDescent="0.3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ht="13.05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ht="13.05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ht="13.05" x14ac:dyDescent="0.3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ht="13.05" x14ac:dyDescent="0.3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ht="13.05" x14ac:dyDescent="0.3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ht="13.05" x14ac:dyDescent="0.3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ht="13.05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ht="13.05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ht="13.05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ht="13.05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ht="13.05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ht="13.05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4.4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41.4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3">
      <c r="A338" s="226" t="str">
        <f>A6</f>
        <v>Last Updated 10/27/2025</v>
      </c>
    </row>
  </sheetData>
  <sheetProtection sheet="1" autoFilter="0"/>
  <autoFilter ref="A9:AO230" xr:uid="{03A4D56C-FF89-4EF1-8A08-C9CB0A68CBF9}">
    <filterColumn colId="2">
      <filters>
        <filter val="146"/>
      </filters>
    </filterColumn>
  </autoFilter>
  <sortState xmlns:xlrd2="http://schemas.microsoft.com/office/spreadsheetml/2017/richdata2" ref="A10:AL230">
    <sortCondition ref="F10:F230"/>
  </sortState>
  <conditionalFormatting sqref="G10:M230">
    <cfRule type="cellIs" dxfId="71" priority="5" operator="greaterThanOrEqual">
      <formula>100</formula>
    </cfRule>
    <cfRule type="cellIs" dxfId="70" priority="6" operator="lessThan">
      <formula>100</formula>
    </cfRule>
    <cfRule type="cellIs" dxfId="69" priority="7" operator="equal">
      <formula>0</formula>
    </cfRule>
    <cfRule type="cellIs" dxfId="68" priority="8" operator="greaterThan">
      <formula>100</formula>
    </cfRule>
    <cfRule type="cellIs" dxfId="67" priority="9" operator="lessThanOrEqual">
      <formula>100</formula>
    </cfRule>
    <cfRule type="cellIs" dxfId="66" priority="10" operator="greaterThan">
      <formula>150</formula>
    </cfRule>
  </conditionalFormatting>
  <conditionalFormatting sqref="T2:Z7 Y54:AA54 X194:AA194 T195:AA209 AA210:AA296 T224:AA224 U254:Z292 T293:Z296">
    <cfRule type="cellIs" dxfId="65" priority="70" operator="greaterThanOrEqual">
      <formula>100</formula>
    </cfRule>
    <cfRule type="cellIs" dxfId="64" priority="71" operator="lessThan">
      <formula>100</formula>
    </cfRule>
  </conditionalFormatting>
  <conditionalFormatting sqref="T2:Z53 T55:Z193">
    <cfRule type="cellIs" dxfId="63" priority="1" operator="equal">
      <formula>0</formula>
    </cfRule>
  </conditionalFormatting>
  <conditionalFormatting sqref="T210:Z253">
    <cfRule type="cellIs" dxfId="62" priority="42" operator="greaterThanOrEqual">
      <formula>100</formula>
    </cfRule>
    <cfRule type="cellIs" dxfId="61" priority="43" operator="lessThan">
      <formula>100</formula>
    </cfRule>
  </conditionalFormatting>
  <conditionalFormatting sqref="T310:Z1048576">
    <cfRule type="cellIs" dxfId="60" priority="64" operator="greaterThanOrEqual">
      <formula>100</formula>
    </cfRule>
    <cfRule type="cellIs" dxfId="59" priority="65" operator="lessThan">
      <formula>100</formula>
    </cfRule>
  </conditionalFormatting>
  <conditionalFormatting sqref="T9:AA53 T254:T286">
    <cfRule type="cellIs" dxfId="58" priority="13" operator="greaterThanOrEqual">
      <formula>100</formula>
    </cfRule>
    <cfRule type="cellIs" dxfId="57" priority="14" operator="lessThan">
      <formula>100</formula>
    </cfRule>
  </conditionalFormatting>
  <conditionalFormatting sqref="T55:AA193 T289:T292">
    <cfRule type="cellIs" dxfId="56" priority="15" operator="greaterThanOrEqual">
      <formula>100</formula>
    </cfRule>
    <cfRule type="cellIs" dxfId="55" priority="16" operator="lessThan">
      <formula>100</formula>
    </cfRule>
  </conditionalFormatting>
  <conditionalFormatting sqref="T299:AA309">
    <cfRule type="cellIs" dxfId="54" priority="25" operator="greaterThanOrEqual">
      <formula>100</formula>
    </cfRule>
    <cfRule type="cellIs" dxfId="53" priority="26" operator="lessThan">
      <formula>100</formula>
    </cfRule>
  </conditionalFormatting>
  <conditionalFormatting sqref="Y54:Z54 X194:Z194 T195:Z1048576">
    <cfRule type="cellIs" dxfId="52" priority="27" operator="equal">
      <formula>0</formula>
    </cfRule>
  </conditionalFormatting>
  <conditionalFormatting sqref="AA299:AA309">
    <cfRule type="cellIs" dxfId="51" priority="23" operator="equal">
      <formula>0</formula>
    </cfRule>
  </conditionalFormatting>
  <conditionalFormatting sqref="AE9:AK10">
    <cfRule type="cellIs" dxfId="50" priority="54" operator="greaterThanOrEqual">
      <formula>100</formula>
    </cfRule>
    <cfRule type="cellIs" dxfId="49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29</vt:i4>
      </vt:variant>
    </vt:vector>
  </HeadingPairs>
  <TitlesOfParts>
    <vt:vector size="41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2026</vt:lpstr>
      <vt:lpstr>Notes</vt:lpstr>
      <vt:lpstr>Data2022</vt:lpstr>
      <vt:lpstr>Data2023</vt:lpstr>
      <vt:lpstr>Data2024</vt:lpstr>
      <vt:lpstr>Data2025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PercInc26</vt:lpstr>
      <vt:lpstr>PercIncr2020</vt:lpstr>
      <vt:lpstr>PercIncr2021Nex</vt:lpstr>
      <vt:lpstr>'2026'!PercIncr2025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2026-02-04T16:22:08Z</dcterms:modified>
</cp:coreProperties>
</file>