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B7AD88E7-5E59-4695-A755-5B3E72DCC209}" xr6:coauthVersionLast="47" xr6:coauthVersionMax="47" xr10:uidLastSave="{00000000-0000-0000-0000-000000000000}"/>
  <workbookProtection lockStructure="1"/>
  <bookViews>
    <workbookView xWindow="28680" yWindow="-2565" windowWidth="29040" windowHeight="15840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externalReferences>
    <externalReference r:id="rId12"/>
    <externalReference r:id="rId13"/>
  </externalReference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'2024'!$A$9:$AO$228</definedName>
    <definedName name="_xlnm._FilterDatabase" localSheetId="9" hidden="1">'2025'!$A$9:$AO$228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'2024'!$P$9:$AA$308</definedName>
    <definedName name="Febr2019" localSheetId="5">'[1]2019'!$C$8:$M$241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'[1]2-2-2020'!$O$3</definedName>
    <definedName name="PercIncr2020" localSheetId="5">'[1]2-2-2020'!$O$3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'[1]2019'!$P$7:$Y$246</definedName>
    <definedName name="Rates2019" localSheetId="5">'[1]2019'!$P$7:$Y$246</definedName>
    <definedName name="Rates2019">'2019'!$P$7:$Y$246</definedName>
    <definedName name="Rates2020" localSheetId="6">'[1]2-2-2020'!$O$7:$X$176</definedName>
    <definedName name="Rates2020" localSheetId="5">'[1]2-2-2020'!$O$7:$X$176</definedName>
    <definedName name="Rates2020">'2-2-2020'!$O$7:$X$176</definedName>
    <definedName name="RatesApril2021">'4-29-2021'!$Q$1:$AA$270</definedName>
    <definedName name="RatesJuly2020" localSheetId="6">'[1]7-1-2020'!$P$7:$Y$174</definedName>
    <definedName name="RatesJuly2020" localSheetId="5">'[1]7-1-2020'!$P$7:$Y$174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06" i="13" l="1"/>
  <c r="AC306" i="13"/>
  <c r="AD306" i="13"/>
  <c r="AB307" i="13"/>
  <c r="AC307" i="13"/>
  <c r="AD307" i="13"/>
  <c r="P306" i="13"/>
  <c r="R306" i="13"/>
  <c r="S306" i="13"/>
  <c r="P307" i="13"/>
  <c r="R307" i="13"/>
  <c r="S307" i="13"/>
  <c r="G306" i="12"/>
  <c r="G307" i="12"/>
  <c r="R307" i="12"/>
  <c r="AC307" i="12"/>
  <c r="S307" i="12"/>
  <c r="AD307" i="12"/>
  <c r="P307" i="12"/>
  <c r="AB307" i="12"/>
  <c r="P306" i="12"/>
  <c r="AB306" i="12"/>
  <c r="R306" i="12"/>
  <c r="AC306" i="12"/>
  <c r="S306" i="12"/>
  <c r="AD306" i="12"/>
  <c r="R216" i="12"/>
  <c r="S10" i="13" l="1"/>
  <c r="P10" i="13" l="1"/>
  <c r="AB14" i="13"/>
  <c r="P209" i="13"/>
  <c r="R209" i="13"/>
  <c r="S209" i="13"/>
  <c r="AB209" i="13"/>
  <c r="AC209" i="13"/>
  <c r="AD209" i="13"/>
  <c r="G210" i="12"/>
  <c r="I210" i="12" s="1"/>
  <c r="K210" i="12" s="1"/>
  <c r="M210" i="12" s="1"/>
  <c r="H210" i="12"/>
  <c r="J210" i="12" s="1"/>
  <c r="L210" i="12" s="1"/>
  <c r="AK210" i="12"/>
  <c r="AJ210" i="12"/>
  <c r="AI210" i="12"/>
  <c r="AH210" i="12"/>
  <c r="AG210" i="12"/>
  <c r="AF210" i="12"/>
  <c r="AE210" i="12"/>
  <c r="R210" i="12"/>
  <c r="AC210" i="12"/>
  <c r="S210" i="12"/>
  <c r="AD210" i="12"/>
  <c r="P210" i="12"/>
  <c r="AB210" i="12"/>
  <c r="AB198" i="13"/>
  <c r="AC198" i="13"/>
  <c r="AD198" i="13"/>
  <c r="P198" i="13"/>
  <c r="R198" i="13"/>
  <c r="S198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74" i="13"/>
  <c r="P174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74" i="13"/>
  <c r="AD174" i="13"/>
  <c r="R174" i="13"/>
  <c r="AC174" i="13"/>
  <c r="AB113" i="13"/>
  <c r="AC113" i="13"/>
  <c r="AD113" i="13"/>
  <c r="P113" i="13"/>
  <c r="R113" i="13"/>
  <c r="S113" i="13"/>
  <c r="AE113" i="12"/>
  <c r="AF113" i="12"/>
  <c r="AG113" i="12"/>
  <c r="AH113" i="12"/>
  <c r="AI113" i="12"/>
  <c r="AJ113" i="12"/>
  <c r="AK113" i="12"/>
  <c r="G113" i="12"/>
  <c r="I113" i="12" s="1"/>
  <c r="K113" i="12" s="1"/>
  <c r="M113" i="12" s="1"/>
  <c r="H113" i="12"/>
  <c r="J113" i="12" s="1"/>
  <c r="L113" i="12" s="1"/>
  <c r="S113" i="12"/>
  <c r="AD113" i="12"/>
  <c r="P113" i="12"/>
  <c r="AB113" i="12"/>
  <c r="R113" i="12"/>
  <c r="AC113" i="12"/>
  <c r="AD90" i="13" l="1"/>
  <c r="AB90" i="13"/>
  <c r="S90" i="13"/>
  <c r="P90" i="13"/>
  <c r="R90" i="13"/>
  <c r="AC90" i="13"/>
  <c r="AB90" i="12"/>
  <c r="AC90" i="12"/>
  <c r="AE90" i="12"/>
  <c r="AF90" i="12"/>
  <c r="AG90" i="12"/>
  <c r="AH90" i="12"/>
  <c r="AI90" i="12"/>
  <c r="AJ90" i="12"/>
  <c r="AK90" i="12"/>
  <c r="G90" i="12"/>
  <c r="I90" i="12" s="1"/>
  <c r="K90" i="12" s="1"/>
  <c r="M90" i="12" s="1"/>
  <c r="H90" i="12"/>
  <c r="J90" i="12" s="1"/>
  <c r="L90" i="12" s="1"/>
  <c r="AD90" i="12"/>
  <c r="R90" i="12"/>
  <c r="S90" i="12"/>
  <c r="P90" i="12"/>
  <c r="AD77" i="12" l="1"/>
  <c r="AE77" i="12"/>
  <c r="AF77" i="12"/>
  <c r="AG77" i="12"/>
  <c r="AH77" i="12"/>
  <c r="AI77" i="12"/>
  <c r="AJ77" i="12"/>
  <c r="AK77" i="12"/>
  <c r="AB77" i="12"/>
  <c r="S77" i="12"/>
  <c r="G77" i="12"/>
  <c r="I77" i="12" s="1"/>
  <c r="K77" i="12" s="1"/>
  <c r="M77" i="12" s="1"/>
  <c r="H77" i="12"/>
  <c r="J77" i="12" s="1"/>
  <c r="L77" i="12" s="1"/>
  <c r="R77" i="12"/>
  <c r="AC77" i="12"/>
  <c r="AB77" i="13"/>
  <c r="P77" i="13"/>
  <c r="R77" i="13"/>
  <c r="S77" i="13"/>
  <c r="AC77" i="13"/>
  <c r="AD77" i="13"/>
  <c r="P66" i="13"/>
  <c r="R66" i="13"/>
  <c r="S66" i="13"/>
  <c r="AB66" i="13"/>
  <c r="AC66" i="13"/>
  <c r="AD66" i="13"/>
  <c r="R66" i="12"/>
  <c r="AC66" i="12"/>
  <c r="S66" i="12"/>
  <c r="AD66" i="12"/>
  <c r="P66" i="12"/>
  <c r="AB66" i="12"/>
  <c r="AJ66" i="12" l="1"/>
  <c r="AI66" i="12"/>
  <c r="AH66" i="12"/>
  <c r="AG66" i="12"/>
  <c r="AK66" i="12"/>
  <c r="AE66" i="12" l="1"/>
  <c r="G66" i="12"/>
  <c r="I66" i="12" s="1"/>
  <c r="K66" i="12" s="1"/>
  <c r="M66" i="12" s="1"/>
  <c r="AF66" i="12"/>
  <c r="H66" i="12"/>
  <c r="J66" i="12" s="1"/>
  <c r="L66" i="12" s="1"/>
  <c r="AD305" i="13" l="1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D301" i="13"/>
  <c r="AC301" i="13"/>
  <c r="AB301" i="13"/>
  <c r="S301" i="13"/>
  <c r="R301" i="13"/>
  <c r="P301" i="13"/>
  <c r="AD300" i="13"/>
  <c r="AC300" i="13"/>
  <c r="AB300" i="13"/>
  <c r="S300" i="13"/>
  <c r="R300" i="13"/>
  <c r="P300" i="13"/>
  <c r="AD299" i="13"/>
  <c r="AC299" i="13"/>
  <c r="AB299" i="13"/>
  <c r="S299" i="13"/>
  <c r="R299" i="13"/>
  <c r="P299" i="13"/>
  <c r="AD298" i="13"/>
  <c r="AC298" i="13"/>
  <c r="AB298" i="13"/>
  <c r="S298" i="13"/>
  <c r="R298" i="13"/>
  <c r="P298" i="13"/>
  <c r="AE297" i="13"/>
  <c r="AD297" i="13"/>
  <c r="AC297" i="13"/>
  <c r="AB297" i="13"/>
  <c r="S297" i="13"/>
  <c r="R297" i="13"/>
  <c r="P297" i="13"/>
  <c r="U295" i="13"/>
  <c r="V295" i="13" s="1"/>
  <c r="W295" i="13" s="1"/>
  <c r="X295" i="13" s="1"/>
  <c r="Y295" i="13" s="1"/>
  <c r="Z295" i="13" s="1"/>
  <c r="AC289" i="13"/>
  <c r="AB289" i="13"/>
  <c r="AC283" i="13"/>
  <c r="AB283" i="13"/>
  <c r="AC281" i="13"/>
  <c r="AB281" i="13"/>
  <c r="AC280" i="13"/>
  <c r="AB280" i="13"/>
  <c r="A274" i="13"/>
  <c r="AE272" i="13"/>
  <c r="AB272" i="13"/>
  <c r="AC261" i="13"/>
  <c r="AB261" i="13"/>
  <c r="AC257" i="13"/>
  <c r="AB257" i="13"/>
  <c r="AE253" i="13"/>
  <c r="AC253" i="13"/>
  <c r="AB253" i="13"/>
  <c r="A253" i="13"/>
  <c r="AB242" i="13"/>
  <c r="AB241" i="13"/>
  <c r="AB240" i="13"/>
  <c r="AB239" i="13"/>
  <c r="AB238" i="13"/>
  <c r="T238" i="13"/>
  <c r="AE238" i="13" s="1"/>
  <c r="AB236" i="13"/>
  <c r="AB235" i="13"/>
  <c r="AB234" i="13"/>
  <c r="AB233" i="13"/>
  <c r="AB232" i="13"/>
  <c r="T232" i="13"/>
  <c r="AE232" i="13" s="1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222" i="13"/>
  <c r="AC222" i="13"/>
  <c r="AB222" i="13"/>
  <c r="S222" i="13"/>
  <c r="R222" i="13"/>
  <c r="P222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10" i="13"/>
  <c r="AC10" i="13"/>
  <c r="AB10" i="13"/>
  <c r="R10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L110" i="13"/>
  <c r="AD110" i="13"/>
  <c r="AC110" i="13"/>
  <c r="AB110" i="13"/>
  <c r="S110" i="13"/>
  <c r="R110" i="13"/>
  <c r="P110" i="13"/>
  <c r="AL109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6" i="13"/>
  <c r="AC76" i="13"/>
  <c r="AB76" i="13"/>
  <c r="S76" i="13"/>
  <c r="R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B25" i="13"/>
  <c r="AD24" i="13"/>
  <c r="AC24" i="13"/>
  <c r="AB24" i="13"/>
  <c r="S24" i="13"/>
  <c r="R24" i="13"/>
  <c r="AD23" i="13"/>
  <c r="AC23" i="13"/>
  <c r="AB23" i="13"/>
  <c r="S23" i="13"/>
  <c r="R23" i="13"/>
  <c r="AD22" i="13"/>
  <c r="AC22" i="13"/>
  <c r="AB22" i="13"/>
  <c r="S22" i="13"/>
  <c r="R22" i="13"/>
  <c r="P22" i="13"/>
  <c r="AD21" i="13"/>
  <c r="AC21" i="13"/>
  <c r="AB21" i="13"/>
  <c r="S21" i="13"/>
  <c r="R21" i="13"/>
  <c r="P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U8" i="13"/>
  <c r="V8" i="13" l="1"/>
  <c r="AE18" i="12"/>
  <c r="AF18" i="12"/>
  <c r="AG18" i="12"/>
  <c r="AH18" i="12"/>
  <c r="AI18" i="12"/>
  <c r="AJ18" i="12"/>
  <c r="AK18" i="12"/>
  <c r="AE19" i="12"/>
  <c r="AF19" i="12"/>
  <c r="AG19" i="12"/>
  <c r="AH19" i="12"/>
  <c r="AI19" i="12"/>
  <c r="AJ19" i="12"/>
  <c r="AK19" i="12"/>
  <c r="AD19" i="12"/>
  <c r="W8" i="13" l="1"/>
  <c r="AD18" i="12"/>
  <c r="S18" i="12"/>
  <c r="S19" i="12"/>
  <c r="G18" i="12"/>
  <c r="I18" i="12" s="1"/>
  <c r="K18" i="12" s="1"/>
  <c r="M18" i="12" s="1"/>
  <c r="H18" i="12"/>
  <c r="J18" i="12" s="1"/>
  <c r="L18" i="12" s="1"/>
  <c r="G19" i="12"/>
  <c r="I19" i="12" s="1"/>
  <c r="K19" i="12" s="1"/>
  <c r="M19" i="12" s="1"/>
  <c r="H19" i="12"/>
  <c r="J19" i="12" s="1"/>
  <c r="L19" i="12" s="1"/>
  <c r="R19" i="12"/>
  <c r="AC19" i="12"/>
  <c r="R18" i="12"/>
  <c r="AC18" i="12"/>
  <c r="P19" i="12"/>
  <c r="AB19" i="12"/>
  <c r="P18" i="12"/>
  <c r="AB18" i="12"/>
  <c r="R55" i="12"/>
  <c r="AC55" i="12"/>
  <c r="S55" i="12"/>
  <c r="AD55" i="12"/>
  <c r="P55" i="12"/>
  <c r="AB55" i="12"/>
  <c r="G15" i="12"/>
  <c r="I15" i="12" s="1"/>
  <c r="K15" i="12" s="1"/>
  <c r="M15" i="12" s="1"/>
  <c r="H15" i="12"/>
  <c r="J15" i="12" s="1"/>
  <c r="L15" i="12" s="1"/>
  <c r="X8" i="13" l="1"/>
  <c r="AI55" i="12"/>
  <c r="AG55" i="12"/>
  <c r="AK55" i="12"/>
  <c r="AJ55" i="12"/>
  <c r="AH55" i="12"/>
  <c r="AD51" i="12"/>
  <c r="AC51" i="12"/>
  <c r="AB51" i="12"/>
  <c r="S51" i="12"/>
  <c r="R51" i="12"/>
  <c r="P51" i="12"/>
  <c r="R194" i="12"/>
  <c r="AC194" i="12"/>
  <c r="S194" i="12"/>
  <c r="AD194" i="12"/>
  <c r="P194" i="12"/>
  <c r="AB194" i="12"/>
  <c r="Y8" i="13" l="1"/>
  <c r="H55" i="12"/>
  <c r="J55" i="12" s="1"/>
  <c r="L55" i="12" s="1"/>
  <c r="AF55" i="12"/>
  <c r="G55" i="12"/>
  <c r="I55" i="12" s="1"/>
  <c r="K55" i="12" s="1"/>
  <c r="M55" i="12" s="1"/>
  <c r="AE55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7" i="12"/>
  <c r="AC127" i="12"/>
  <c r="S127" i="12"/>
  <c r="AD127" i="12"/>
  <c r="P127" i="12"/>
  <c r="AB127" i="12"/>
  <c r="AD202" i="12"/>
  <c r="AC202" i="12"/>
  <c r="AB202" i="12"/>
  <c r="S202" i="12"/>
  <c r="R202" i="12"/>
  <c r="P202" i="12"/>
  <c r="AD145" i="12"/>
  <c r="AC145" i="12"/>
  <c r="AB145" i="12"/>
  <c r="S145" i="12"/>
  <c r="R145" i="12"/>
  <c r="P145" i="12"/>
  <c r="R39" i="12"/>
  <c r="AC39" i="12"/>
  <c r="S39" i="12"/>
  <c r="AD39" i="12"/>
  <c r="P39" i="12"/>
  <c r="AB39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4" i="12"/>
  <c r="S24" i="12"/>
  <c r="AB24" i="12"/>
  <c r="AC24" i="12"/>
  <c r="AD24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299" i="12"/>
  <c r="AC299" i="12"/>
  <c r="AD299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3" i="12"/>
  <c r="AC213" i="12"/>
  <c r="AD213" i="12"/>
  <c r="P213" i="12"/>
  <c r="R213" i="12"/>
  <c r="S213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8" i="12"/>
  <c r="AC118" i="12"/>
  <c r="AD118" i="12"/>
  <c r="P118" i="12"/>
  <c r="R118" i="12"/>
  <c r="S118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5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5" i="12"/>
  <c r="S75" i="12"/>
  <c r="AD75" i="12"/>
  <c r="R75" i="12"/>
  <c r="AC75" i="12"/>
  <c r="AB12" i="12"/>
  <c r="AB13" i="12"/>
  <c r="AB15" i="12"/>
  <c r="AB16" i="12"/>
  <c r="AB17" i="12"/>
  <c r="AB20" i="12"/>
  <c r="AB21" i="12"/>
  <c r="AB22" i="12"/>
  <c r="AB23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40" i="12"/>
  <c r="AB41" i="12"/>
  <c r="AB42" i="12"/>
  <c r="AB43" i="12"/>
  <c r="AB44" i="12"/>
  <c r="AB45" i="12"/>
  <c r="AB46" i="12"/>
  <c r="AB47" i="12"/>
  <c r="AB222" i="12"/>
  <c r="AB48" i="12"/>
  <c r="AB49" i="12"/>
  <c r="AB50" i="12"/>
  <c r="AB52" i="12"/>
  <c r="AB53" i="12"/>
  <c r="AB54" i="12"/>
  <c r="AB56" i="12"/>
  <c r="AB57" i="12"/>
  <c r="AB58" i="12"/>
  <c r="AB59" i="12"/>
  <c r="AB60" i="12"/>
  <c r="AB61" i="12"/>
  <c r="AB62" i="12"/>
  <c r="AB171" i="12"/>
  <c r="AB63" i="12"/>
  <c r="AB64" i="12"/>
  <c r="AB65" i="12"/>
  <c r="AB67" i="12"/>
  <c r="AB68" i="12"/>
  <c r="AB69" i="12"/>
  <c r="AB70" i="12"/>
  <c r="AB71" i="12"/>
  <c r="AB72" i="12"/>
  <c r="AB73" i="12"/>
  <c r="AB76" i="12"/>
  <c r="AB74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4" i="12"/>
  <c r="AB114" i="12"/>
  <c r="AB115" i="12"/>
  <c r="AB116" i="12"/>
  <c r="AB117" i="12"/>
  <c r="AB119" i="12"/>
  <c r="AB120" i="12"/>
  <c r="AB121" i="12"/>
  <c r="AB122" i="12"/>
  <c r="AB123" i="12"/>
  <c r="AB124" i="12"/>
  <c r="AB125" i="12"/>
  <c r="AB126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09" i="12"/>
  <c r="AB211" i="12"/>
  <c r="AB212" i="12"/>
  <c r="AB214" i="12"/>
  <c r="AB215" i="12"/>
  <c r="AB216" i="12"/>
  <c r="AB217" i="12"/>
  <c r="AB218" i="12"/>
  <c r="AB219" i="12"/>
  <c r="AB220" i="12"/>
  <c r="AB221" i="12"/>
  <c r="AB223" i="12"/>
  <c r="AB224" i="12"/>
  <c r="AB225" i="12"/>
  <c r="AB226" i="12"/>
  <c r="AB227" i="12"/>
  <c r="AB228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AD300" i="12"/>
  <c r="AC300" i="12"/>
  <c r="AB300" i="12"/>
  <c r="S300" i="12"/>
  <c r="R300" i="12"/>
  <c r="P300" i="12"/>
  <c r="S299" i="12"/>
  <c r="R299" i="12"/>
  <c r="P299" i="12"/>
  <c r="AD298" i="12"/>
  <c r="AC298" i="12"/>
  <c r="AB298" i="12"/>
  <c r="S298" i="12"/>
  <c r="R298" i="12"/>
  <c r="P298" i="12"/>
  <c r="AD297" i="12"/>
  <c r="AC297" i="12"/>
  <c r="AB297" i="12"/>
  <c r="S297" i="12"/>
  <c r="R297" i="12"/>
  <c r="P297" i="12"/>
  <c r="U295" i="12"/>
  <c r="V295" i="12" s="1"/>
  <c r="W295" i="12" s="1"/>
  <c r="X295" i="12" s="1"/>
  <c r="Y295" i="12" s="1"/>
  <c r="Z295" i="12" s="1"/>
  <c r="AC289" i="12"/>
  <c r="AB289" i="12"/>
  <c r="AC283" i="12"/>
  <c r="AB283" i="12"/>
  <c r="AE281" i="12"/>
  <c r="AC281" i="12"/>
  <c r="AB281" i="12"/>
  <c r="B281" i="12"/>
  <c r="AE280" i="12"/>
  <c r="AC280" i="12"/>
  <c r="AB280" i="12"/>
  <c r="AB272" i="12"/>
  <c r="AC261" i="12"/>
  <c r="AB261" i="12"/>
  <c r="AC257" i="12"/>
  <c r="AB257" i="12"/>
  <c r="AC253" i="12"/>
  <c r="AB253" i="12"/>
  <c r="AB242" i="12"/>
  <c r="AB241" i="12"/>
  <c r="AB240" i="12"/>
  <c r="AB239" i="12"/>
  <c r="AB238" i="12"/>
  <c r="T238" i="12"/>
  <c r="AE238" i="12" s="1"/>
  <c r="AB236" i="12"/>
  <c r="AB235" i="12"/>
  <c r="AB234" i="12"/>
  <c r="AB233" i="12"/>
  <c r="AB232" i="12"/>
  <c r="T232" i="12"/>
  <c r="AE232" i="12" s="1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3" i="12"/>
  <c r="AC223" i="12"/>
  <c r="S223" i="12"/>
  <c r="R223" i="12"/>
  <c r="P223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R217" i="12"/>
  <c r="P217" i="12"/>
  <c r="AD216" i="12"/>
  <c r="AC216" i="12"/>
  <c r="S216" i="12"/>
  <c r="P216" i="12"/>
  <c r="AD215" i="12"/>
  <c r="AC215" i="12"/>
  <c r="S215" i="12"/>
  <c r="R215" i="12"/>
  <c r="P215" i="12"/>
  <c r="AD214" i="12"/>
  <c r="AC214" i="12"/>
  <c r="S214" i="12"/>
  <c r="R214" i="12"/>
  <c r="P214" i="12"/>
  <c r="AD212" i="12"/>
  <c r="AC212" i="12"/>
  <c r="S212" i="12"/>
  <c r="R212" i="12"/>
  <c r="P212" i="12"/>
  <c r="AD211" i="12"/>
  <c r="AC211" i="12"/>
  <c r="S211" i="12"/>
  <c r="R211" i="12"/>
  <c r="P211" i="12"/>
  <c r="AD209" i="12"/>
  <c r="AC209" i="12"/>
  <c r="S209" i="12"/>
  <c r="R209" i="12"/>
  <c r="P209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3" i="12"/>
  <c r="AC163" i="12"/>
  <c r="S163" i="12"/>
  <c r="R163" i="12"/>
  <c r="P163" i="12"/>
  <c r="AD162" i="12"/>
  <c r="AC162" i="12"/>
  <c r="S162" i="12"/>
  <c r="R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4" i="12"/>
  <c r="AC14" i="12"/>
  <c r="S14" i="12"/>
  <c r="R14" i="12"/>
  <c r="P14" i="12"/>
  <c r="AD112" i="12"/>
  <c r="AC112" i="12"/>
  <c r="S112" i="12"/>
  <c r="R112" i="12"/>
  <c r="P112" i="12"/>
  <c r="AD111" i="12"/>
  <c r="AC111" i="12"/>
  <c r="S111" i="12"/>
  <c r="R111" i="12"/>
  <c r="P111" i="12"/>
  <c r="AL110" i="12"/>
  <c r="AD110" i="12"/>
  <c r="AC110" i="12"/>
  <c r="S110" i="12"/>
  <c r="R110" i="12"/>
  <c r="P110" i="12"/>
  <c r="AL109" i="12"/>
  <c r="AD109" i="12"/>
  <c r="AC109" i="12"/>
  <c r="S109" i="12"/>
  <c r="R109" i="12"/>
  <c r="P109" i="12"/>
  <c r="AD108" i="12"/>
  <c r="AC108" i="12"/>
  <c r="S108" i="12"/>
  <c r="R108" i="12"/>
  <c r="P108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4" i="12"/>
  <c r="AC74" i="12"/>
  <c r="S74" i="12"/>
  <c r="R74" i="12"/>
  <c r="P74" i="12"/>
  <c r="AD76" i="12"/>
  <c r="AC76" i="12"/>
  <c r="S76" i="12"/>
  <c r="R76" i="12"/>
  <c r="AD73" i="12"/>
  <c r="AC73" i="12"/>
  <c r="S73" i="12"/>
  <c r="R73" i="12"/>
  <c r="P73" i="12"/>
  <c r="AD72" i="12"/>
  <c r="AC72" i="12"/>
  <c r="S72" i="12"/>
  <c r="R72" i="12"/>
  <c r="P72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171" i="12"/>
  <c r="AC171" i="12"/>
  <c r="S171" i="12"/>
  <c r="R171" i="12"/>
  <c r="P171" i="12"/>
  <c r="AD62" i="12"/>
  <c r="AC62" i="12"/>
  <c r="S62" i="12"/>
  <c r="R62" i="12"/>
  <c r="P6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4" i="12"/>
  <c r="AC54" i="12"/>
  <c r="S54" i="12"/>
  <c r="R54" i="12"/>
  <c r="P54" i="12"/>
  <c r="AD53" i="12"/>
  <c r="AC53" i="12"/>
  <c r="S53" i="12"/>
  <c r="R53" i="12"/>
  <c r="P53" i="12"/>
  <c r="AD52" i="12"/>
  <c r="AC52" i="12"/>
  <c r="S52" i="12"/>
  <c r="R52" i="12"/>
  <c r="P52" i="12"/>
  <c r="AD50" i="12"/>
  <c r="AC50" i="12"/>
  <c r="S50" i="12"/>
  <c r="R50" i="12"/>
  <c r="P50" i="12"/>
  <c r="AD49" i="12"/>
  <c r="AC49" i="12"/>
  <c r="S49" i="12"/>
  <c r="R49" i="12"/>
  <c r="P49" i="12"/>
  <c r="AD48" i="12"/>
  <c r="AC48" i="12"/>
  <c r="S48" i="12"/>
  <c r="R48" i="12"/>
  <c r="P48" i="12"/>
  <c r="AD222" i="12"/>
  <c r="AC222" i="12"/>
  <c r="S222" i="12"/>
  <c r="R222" i="12"/>
  <c r="P222" i="12"/>
  <c r="AD47" i="12"/>
  <c r="AC47" i="12"/>
  <c r="S47" i="12"/>
  <c r="R47" i="12"/>
  <c r="P47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8" i="12"/>
  <c r="AC38" i="12"/>
  <c r="S38" i="12"/>
  <c r="R38" i="12"/>
  <c r="P38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3" i="12"/>
  <c r="AC23" i="12"/>
  <c r="S23" i="12"/>
  <c r="R23" i="12"/>
  <c r="AD22" i="12"/>
  <c r="AC22" i="12"/>
  <c r="S22" i="12"/>
  <c r="R22" i="12"/>
  <c r="P22" i="12"/>
  <c r="AD21" i="12"/>
  <c r="AC21" i="12"/>
  <c r="S21" i="12"/>
  <c r="R21" i="12"/>
  <c r="P21" i="12"/>
  <c r="AD20" i="12"/>
  <c r="AC20" i="12"/>
  <c r="S20" i="12"/>
  <c r="R20" i="12"/>
  <c r="P20" i="12"/>
  <c r="AD17" i="12"/>
  <c r="AC17" i="12"/>
  <c r="S17" i="12"/>
  <c r="R17" i="12"/>
  <c r="P17" i="12"/>
  <c r="AD16" i="12"/>
  <c r="AC16" i="12"/>
  <c r="S16" i="12"/>
  <c r="R16" i="12"/>
  <c r="P16" i="12"/>
  <c r="AD15" i="12"/>
  <c r="AC15" i="12"/>
  <c r="S15" i="12"/>
  <c r="R15" i="12"/>
  <c r="P15" i="12"/>
  <c r="AD13" i="12"/>
  <c r="AC13" i="12"/>
  <c r="S13" i="12"/>
  <c r="R13" i="12"/>
  <c r="P13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U209" i="13" a="1"/>
  <c r="X77" i="13" a="1"/>
  <c r="V19" i="13" a="1"/>
  <c r="Z145" i="13" a="1"/>
  <c r="W77" i="13" a="1"/>
  <c r="X222" i="13" a="1"/>
  <c r="U66" i="13" a="1"/>
  <c r="X90" i="13" a="1"/>
  <c r="V15" i="13" a="1"/>
  <c r="W66" i="13" a="1"/>
  <c r="T66" i="13" a="1"/>
  <c r="T171" i="13" a="1"/>
  <c r="U113" i="13" a="1"/>
  <c r="Z24" i="13" a="1"/>
  <c r="T24" i="13" a="1"/>
  <c r="Z202" i="13" a="1"/>
  <c r="W10" i="13" a="1"/>
  <c r="U18" i="13" a="1"/>
  <c r="Y66" i="13" a="1"/>
  <c r="Z77" i="13" a="1"/>
  <c r="Y18" i="13" a="1"/>
  <c r="T307" i="13" a="1"/>
  <c r="X171" i="13" a="1"/>
  <c r="Y24" i="13" a="1"/>
  <c r="Z66" i="13" a="1"/>
  <c r="T281" i="13" a="1"/>
  <c r="T222" i="13" a="1"/>
  <c r="W90" i="13" a="1"/>
  <c r="Z14" i="13" a="1"/>
  <c r="U55" i="13" a="1"/>
  <c r="T174" i="13" a="1"/>
  <c r="U10" i="13" a="1"/>
  <c r="W47" i="13" a="1"/>
  <c r="Z90" i="13" a="1"/>
  <c r="X202" i="13" a="1"/>
  <c r="W28" i="13" a="1"/>
  <c r="V198" i="13" a="1"/>
  <c r="W113" i="13" a="1"/>
  <c r="V200" i="13" a="1"/>
  <c r="Y55" i="13" a="1"/>
  <c r="V10" i="13" a="1"/>
  <c r="W222" i="13" a="1"/>
  <c r="X18" i="13" a="1"/>
  <c r="Y145" i="13" a="1"/>
  <c r="U171" i="13" a="1"/>
  <c r="X209" i="13" a="1"/>
  <c r="X200" i="13" a="1"/>
  <c r="U19" i="13" a="1"/>
  <c r="U174" i="13" a="1"/>
  <c r="W14" i="13" a="1"/>
  <c r="W209" i="13" a="1"/>
  <c r="U15" i="13" a="1"/>
  <c r="U145" i="13" a="1"/>
  <c r="Y19" i="13" a="1"/>
  <c r="V18" i="13" a="1"/>
  <c r="Z18" i="13" a="1"/>
  <c r="Z194" i="13" a="1"/>
  <c r="Y28" i="13" a="1"/>
  <c r="U222" i="13" a="1"/>
  <c r="X24" i="13" a="1"/>
  <c r="W198" i="13" a="1"/>
  <c r="V14" i="13" a="1"/>
  <c r="X102" i="13" a="1"/>
  <c r="V90" i="13" a="1"/>
  <c r="X10" i="13" a="1"/>
  <c r="V209" i="13" a="1"/>
  <c r="V145" i="13" a="1"/>
  <c r="V77" i="13" a="1"/>
  <c r="X19" i="13" a="1"/>
  <c r="V28" i="13" a="1"/>
  <c r="T15" i="13" a="1"/>
  <c r="V222" i="13" a="1"/>
  <c r="W202" i="13" a="1"/>
  <c r="Y209" i="13" a="1"/>
  <c r="T306" i="13" a="1"/>
  <c r="U47" i="13" a="1"/>
  <c r="Y194" i="13" a="1"/>
  <c r="U200" i="13" a="1"/>
  <c r="U28" i="13" a="1"/>
  <c r="T113" i="13" a="1"/>
  <c r="T47" i="13" a="1"/>
  <c r="V51" i="13" a="1"/>
  <c r="X15" i="13" a="1"/>
  <c r="U198" i="13" a="1"/>
  <c r="W24" i="13" a="1"/>
  <c r="X51" i="13" a="1"/>
  <c r="W15" i="13" a="1"/>
  <c r="Z113" i="13" a="1"/>
  <c r="W18" i="13" a="1"/>
  <c r="Z209" i="13" a="1"/>
  <c r="U24" i="13" a="1"/>
  <c r="X47" i="13" a="1"/>
  <c r="U51" i="13" a="1"/>
  <c r="X198" i="13" a="1"/>
  <c r="T90" i="13" a="1"/>
  <c r="W194" i="13" a="1"/>
  <c r="W174" i="13" a="1"/>
  <c r="X174" i="13" a="1"/>
  <c r="V194" i="13" a="1"/>
  <c r="Z19" i="13" a="1"/>
  <c r="Y14" i="13" a="1"/>
  <c r="X145" i="13" a="1"/>
  <c r="T200" i="13" a="1"/>
  <c r="Y47" i="13" a="1"/>
  <c r="V47" i="13" a="1"/>
  <c r="T194" i="13" a="1"/>
  <c r="T14" i="13" a="1"/>
  <c r="V55" i="13" a="1"/>
  <c r="Y127" i="13" a="1"/>
  <c r="U14" i="13" a="1"/>
  <c r="T145" i="13" a="1"/>
  <c r="T77" i="13" a="1"/>
  <c r="T280" i="13" a="1"/>
  <c r="W145" i="13" a="1"/>
  <c r="U77" i="13" a="1"/>
  <c r="Z174" i="13" a="1"/>
  <c r="V171" i="13" a="1"/>
  <c r="X28" i="13" a="1"/>
  <c r="V202" i="13" a="1"/>
  <c r="V66" i="13" a="1"/>
  <c r="V174" i="13" a="1"/>
  <c r="U202" i="13" a="1"/>
  <c r="U194" i="13" a="1"/>
  <c r="Y202" i="13" a="1"/>
  <c r="Z55" i="13" a="1"/>
  <c r="X70" i="13" a="1"/>
  <c r="Y113" i="13" a="1"/>
  <c r="X83" i="13" a="1"/>
  <c r="V113" i="13" a="1"/>
  <c r="Z28" i="13" a="1"/>
  <c r="W200" i="13" a="1"/>
  <c r="X66" i="13" a="1"/>
  <c r="X194" i="13" a="1"/>
  <c r="Z51" i="13" a="1"/>
  <c r="V24" i="13" a="1"/>
  <c r="T209" i="13" a="1"/>
  <c r="X78" i="13" a="1"/>
  <c r="X14" i="13" a="1"/>
  <c r="U90" i="13" a="1"/>
  <c r="Z222" i="13" a="1"/>
  <c r="Y75" i="13" a="1"/>
  <c r="Z47" i="13" a="1"/>
  <c r="T51" i="13" a="1"/>
  <c r="T10" i="13" a="1"/>
  <c r="Y198" i="13" a="1"/>
  <c r="T55" i="13" a="1"/>
  <c r="T28" i="13" a="1"/>
  <c r="T202" i="13" a="1"/>
  <c r="T19" i="13" a="1"/>
  <c r="W51" i="13" a="1"/>
  <c r="Z127" i="13" a="1"/>
  <c r="W55" i="13" a="1"/>
  <c r="Z15" i="13" a="1"/>
  <c r="Y222" i="13" a="1"/>
  <c r="Y90" i="13" a="1"/>
  <c r="T198" i="13" a="1"/>
  <c r="W19" i="13" a="1"/>
  <c r="Z75" i="13" a="1"/>
  <c r="Y77" i="13" a="1"/>
  <c r="W171" i="13" a="1"/>
  <c r="Y15" i="13" a="1"/>
  <c r="Y51" i="13" a="1"/>
  <c r="Z198" i="13" a="1"/>
  <c r="T18" i="13" a="1"/>
  <c r="X55" i="13" a="1"/>
  <c r="Y174" i="13" a="1"/>
  <c r="X113" i="13" a="1"/>
  <c r="T306" i="13" l="1"/>
  <c r="T307" i="13"/>
  <c r="T10" i="13"/>
  <c r="U10" i="13"/>
  <c r="W10" i="13"/>
  <c r="X10" i="13"/>
  <c r="V10" i="13"/>
  <c r="T209" i="13"/>
  <c r="U209" i="13"/>
  <c r="Y209" i="13"/>
  <c r="AJ209" i="13" s="1"/>
  <c r="Z209" i="13"/>
  <c r="AK209" i="13" s="1"/>
  <c r="X209" i="13"/>
  <c r="AI209" i="13" s="1"/>
  <c r="V209" i="13"/>
  <c r="AG209" i="13" s="1"/>
  <c r="W209" i="13"/>
  <c r="AH209" i="13" s="1"/>
  <c r="U198" i="13"/>
  <c r="V198" i="13"/>
  <c r="AG198" i="13" s="1"/>
  <c r="Y198" i="13"/>
  <c r="AJ198" i="13" s="1"/>
  <c r="Z198" i="13"/>
  <c r="AK198" i="13" s="1"/>
  <c r="T198" i="13"/>
  <c r="X198" i="13"/>
  <c r="AI198" i="13" s="1"/>
  <c r="W198" i="13"/>
  <c r="AH198" i="13" s="1"/>
  <c r="T174" i="13"/>
  <c r="U174" i="13"/>
  <c r="V174" i="13"/>
  <c r="AG174" i="13" s="1"/>
  <c r="W174" i="13"/>
  <c r="AH174" i="13" s="1"/>
  <c r="Z174" i="13"/>
  <c r="AK174" i="13" s="1"/>
  <c r="X174" i="13"/>
  <c r="AI174" i="13" s="1"/>
  <c r="Y174" i="13"/>
  <c r="AJ174" i="13" s="1"/>
  <c r="T113" i="13"/>
  <c r="U113" i="13"/>
  <c r="V113" i="13"/>
  <c r="AG113" i="13" s="1"/>
  <c r="W113" i="13"/>
  <c r="AH113" i="13" s="1"/>
  <c r="X113" i="13"/>
  <c r="AI113" i="13" s="1"/>
  <c r="Y113" i="13"/>
  <c r="AJ113" i="13" s="1"/>
  <c r="Z113" i="13"/>
  <c r="AK113" i="13" s="1"/>
  <c r="V90" i="13"/>
  <c r="AG90" i="13" s="1"/>
  <c r="U90" i="13"/>
  <c r="W90" i="13"/>
  <c r="AH90" i="13" s="1"/>
  <c r="X90" i="13"/>
  <c r="AI90" i="13" s="1"/>
  <c r="Y90" i="13"/>
  <c r="AJ90" i="13" s="1"/>
  <c r="Z90" i="13"/>
  <c r="AK90" i="13" s="1"/>
  <c r="T90" i="13"/>
  <c r="T77" i="13"/>
  <c r="U77" i="13"/>
  <c r="V77" i="13"/>
  <c r="AG77" i="13" s="1"/>
  <c r="W77" i="13"/>
  <c r="AH77" i="13" s="1"/>
  <c r="X77" i="13"/>
  <c r="AI77" i="13" s="1"/>
  <c r="Y77" i="13"/>
  <c r="AJ77" i="13" s="1"/>
  <c r="Z77" i="13"/>
  <c r="AK77" i="13" s="1"/>
  <c r="T66" i="13"/>
  <c r="U66" i="13"/>
  <c r="V66" i="13"/>
  <c r="AG66" i="13" s="1"/>
  <c r="W66" i="13"/>
  <c r="AH66" i="13" s="1"/>
  <c r="X66" i="13"/>
  <c r="AI66" i="13" s="1"/>
  <c r="Y66" i="13"/>
  <c r="AJ66" i="13" s="1"/>
  <c r="Z66" i="13"/>
  <c r="AK66" i="13" s="1"/>
  <c r="T280" i="13"/>
  <c r="T281" i="13"/>
  <c r="AE281" i="13" s="1"/>
  <c r="U171" i="13"/>
  <c r="Z222" i="13"/>
  <c r="AK222" i="13" s="1"/>
  <c r="V19" i="13"/>
  <c r="AG19" i="13" s="1"/>
  <c r="X222" i="13"/>
  <c r="AI222" i="13" s="1"/>
  <c r="Y14" i="13"/>
  <c r="AJ14" i="13" s="1"/>
  <c r="Y194" i="13"/>
  <c r="AJ194" i="13" s="1"/>
  <c r="X47" i="13"/>
  <c r="AI47" i="13" s="1"/>
  <c r="V14" i="13"/>
  <c r="AG14" i="13" s="1"/>
  <c r="Z14" i="13"/>
  <c r="AK14" i="13" s="1"/>
  <c r="X202" i="13"/>
  <c r="AI202" i="13" s="1"/>
  <c r="Z28" i="13"/>
  <c r="AK28" i="13" s="1"/>
  <c r="X24" i="13"/>
  <c r="AI24" i="13" s="1"/>
  <c r="X28" i="13"/>
  <c r="AI28" i="13" s="1"/>
  <c r="W24" i="13"/>
  <c r="AH24" i="13" s="1"/>
  <c r="T14" i="13"/>
  <c r="Y15" i="13"/>
  <c r="AJ15" i="13" s="1"/>
  <c r="Z127" i="13"/>
  <c r="Z194" i="13"/>
  <c r="AK194" i="13" s="1"/>
  <c r="Z24" i="13"/>
  <c r="AK24" i="13" s="1"/>
  <c r="X83" i="13"/>
  <c r="AI83" i="13" s="1"/>
  <c r="Z75" i="13"/>
  <c r="V145" i="13"/>
  <c r="AG145" i="13" s="1"/>
  <c r="W55" i="13"/>
  <c r="AH55" i="13" s="1"/>
  <c r="T171" i="13"/>
  <c r="U194" i="13"/>
  <c r="V47" i="13"/>
  <c r="AG47" i="13" s="1"/>
  <c r="X55" i="13"/>
  <c r="AI55" i="13" s="1"/>
  <c r="T145" i="13"/>
  <c r="X18" i="13"/>
  <c r="AI18" i="13" s="1"/>
  <c r="W200" i="13"/>
  <c r="AH200" i="13" s="1"/>
  <c r="Z19" i="13"/>
  <c r="AK19" i="13" s="1"/>
  <c r="U18" i="13"/>
  <c r="T200" i="13"/>
  <c r="W18" i="13"/>
  <c r="AH18" i="13" s="1"/>
  <c r="W28" i="13"/>
  <c r="AH28" i="13" s="1"/>
  <c r="T18" i="13"/>
  <c r="Z15" i="13"/>
  <c r="AK15" i="13" s="1"/>
  <c r="Y19" i="13"/>
  <c r="AJ19" i="13" s="1"/>
  <c r="Z47" i="13"/>
  <c r="AK47" i="13" s="1"/>
  <c r="Z202" i="13"/>
  <c r="AK202" i="13" s="1"/>
  <c r="V28" i="13"/>
  <c r="AG28" i="13" s="1"/>
  <c r="Y75" i="13"/>
  <c r="T15" i="13"/>
  <c r="X51" i="13"/>
  <c r="AI51" i="13" s="1"/>
  <c r="U145" i="13"/>
  <c r="V171" i="13"/>
  <c r="AG171" i="13" s="1"/>
  <c r="W15" i="13"/>
  <c r="AH15" i="13" s="1"/>
  <c r="Y145" i="13"/>
  <c r="AJ145" i="13" s="1"/>
  <c r="X194" i="13"/>
  <c r="AI194" i="13" s="1"/>
  <c r="Y28" i="13"/>
  <c r="AJ28" i="13" s="1"/>
  <c r="Y55" i="13"/>
  <c r="AJ55" i="13" s="1"/>
  <c r="Z18" i="13"/>
  <c r="AK18" i="13" s="1"/>
  <c r="U28" i="13"/>
  <c r="U51" i="13"/>
  <c r="U19" i="13"/>
  <c r="V18" i="13"/>
  <c r="AG18" i="13" s="1"/>
  <c r="U24" i="13"/>
  <c r="U202" i="13"/>
  <c r="Y47" i="13"/>
  <c r="AJ47" i="13" s="1"/>
  <c r="V55" i="13"/>
  <c r="AG55" i="13" s="1"/>
  <c r="T51" i="13"/>
  <c r="X102" i="13"/>
  <c r="AI102" i="13" s="1"/>
  <c r="T28" i="13"/>
  <c r="V200" i="13"/>
  <c r="AG200" i="13" s="1"/>
  <c r="W222" i="13"/>
  <c r="AH222" i="13" s="1"/>
  <c r="W202" i="13"/>
  <c r="AH202" i="13" s="1"/>
  <c r="U14" i="13"/>
  <c r="X70" i="13"/>
  <c r="AI70" i="13" s="1"/>
  <c r="Z51" i="13"/>
  <c r="AK51" i="13" s="1"/>
  <c r="U15" i="13"/>
  <c r="V15" i="13"/>
  <c r="AG15" i="13" s="1"/>
  <c r="V51" i="13"/>
  <c r="AG51" i="13" s="1"/>
  <c r="X171" i="13"/>
  <c r="AI171" i="13" s="1"/>
  <c r="V222" i="13"/>
  <c r="AG222" i="13" s="1"/>
  <c r="U47" i="13"/>
  <c r="T202" i="13"/>
  <c r="Y51" i="13"/>
  <c r="AJ51" i="13" s="1"/>
  <c r="Y127" i="13"/>
  <c r="U55" i="13"/>
  <c r="Y24" i="13"/>
  <c r="AJ24" i="13" s="1"/>
  <c r="T194" i="13"/>
  <c r="X200" i="13"/>
  <c r="AI200" i="13" s="1"/>
  <c r="W19" i="13"/>
  <c r="AH19" i="13" s="1"/>
  <c r="Y202" i="13"/>
  <c r="AJ202" i="13" s="1"/>
  <c r="W145" i="13"/>
  <c r="AH145" i="13" s="1"/>
  <c r="U200" i="13"/>
  <c r="T19" i="13"/>
  <c r="X78" i="13"/>
  <c r="AI78" i="13" s="1"/>
  <c r="Y222" i="13"/>
  <c r="AJ222" i="13" s="1"/>
  <c r="X14" i="13"/>
  <c r="AI14" i="13" s="1"/>
  <c r="Y18" i="13"/>
  <c r="AJ18" i="13" s="1"/>
  <c r="Z55" i="13"/>
  <c r="AK55" i="13" s="1"/>
  <c r="X19" i="13"/>
  <c r="AI19" i="13" s="1"/>
  <c r="T222" i="13"/>
  <c r="X145" i="13"/>
  <c r="AI145" i="13" s="1"/>
  <c r="W51" i="13"/>
  <c r="AH51" i="13" s="1"/>
  <c r="W171" i="13"/>
  <c r="AH171" i="13" s="1"/>
  <c r="W14" i="13"/>
  <c r="AH14" i="13" s="1"/>
  <c r="T47" i="13"/>
  <c r="X15" i="13"/>
  <c r="AI15" i="13" s="1"/>
  <c r="Z145" i="13"/>
  <c r="AK145" i="13" s="1"/>
  <c r="T55" i="13"/>
  <c r="W47" i="13"/>
  <c r="AH47" i="13" s="1"/>
  <c r="V202" i="13"/>
  <c r="AG202" i="13" s="1"/>
  <c r="V24" i="13"/>
  <c r="AG24" i="13" s="1"/>
  <c r="V194" i="13"/>
  <c r="AG194" i="13" s="1"/>
  <c r="T24" i="13"/>
  <c r="U222" i="13"/>
  <c r="W194" i="13"/>
  <c r="AH194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G307" i="13" l="1"/>
  <c r="AE307" i="13"/>
  <c r="G306" i="13"/>
  <c r="AE306" i="13"/>
  <c r="AF209" i="13"/>
  <c r="H209" i="13"/>
  <c r="J209" i="13" s="1"/>
  <c r="L209" i="13" s="1"/>
  <c r="AE209" i="13"/>
  <c r="G209" i="13"/>
  <c r="I209" i="13" s="1"/>
  <c r="K209" i="13" s="1"/>
  <c r="M209" i="13" s="1"/>
  <c r="G198" i="13"/>
  <c r="I198" i="13" s="1"/>
  <c r="K198" i="13" s="1"/>
  <c r="M198" i="13" s="1"/>
  <c r="AE198" i="13"/>
  <c r="H198" i="13"/>
  <c r="J198" i="13" s="1"/>
  <c r="L198" i="13" s="1"/>
  <c r="AF198" i="13"/>
  <c r="AF174" i="13"/>
  <c r="H174" i="13"/>
  <c r="J174" i="13" s="1"/>
  <c r="L174" i="13" s="1"/>
  <c r="G174" i="13"/>
  <c r="I174" i="13" s="1"/>
  <c r="K174" i="13" s="1"/>
  <c r="M174" i="13" s="1"/>
  <c r="AE174" i="13"/>
  <c r="AF113" i="13"/>
  <c r="H113" i="13"/>
  <c r="J113" i="13" s="1"/>
  <c r="L113" i="13" s="1"/>
  <c r="G113" i="13"/>
  <c r="I113" i="13" s="1"/>
  <c r="K113" i="13" s="1"/>
  <c r="M113" i="13" s="1"/>
  <c r="AE113" i="13"/>
  <c r="G90" i="13"/>
  <c r="I90" i="13" s="1"/>
  <c r="K90" i="13" s="1"/>
  <c r="M90" i="13" s="1"/>
  <c r="AE90" i="13"/>
  <c r="H90" i="13"/>
  <c r="J90" i="13" s="1"/>
  <c r="L90" i="13" s="1"/>
  <c r="AF90" i="13"/>
  <c r="H66" i="13"/>
  <c r="J66" i="13" s="1"/>
  <c r="L66" i="13" s="1"/>
  <c r="AF66" i="13"/>
  <c r="AE66" i="13"/>
  <c r="G66" i="13"/>
  <c r="I66" i="13" s="1"/>
  <c r="K66" i="13" s="1"/>
  <c r="M66" i="13" s="1"/>
  <c r="H77" i="13"/>
  <c r="J77" i="13" s="1"/>
  <c r="L77" i="13" s="1"/>
  <c r="AF77" i="13"/>
  <c r="AE77" i="13"/>
  <c r="G77" i="13"/>
  <c r="I77" i="13" s="1"/>
  <c r="K77" i="13" s="1"/>
  <c r="M77" i="13" s="1"/>
  <c r="AE280" i="13"/>
  <c r="B281" i="13"/>
  <c r="G194" i="13"/>
  <c r="I194" i="13" s="1"/>
  <c r="K194" i="13" s="1"/>
  <c r="M194" i="13" s="1"/>
  <c r="AE194" i="13"/>
  <c r="AF14" i="13"/>
  <c r="H14" i="13"/>
  <c r="J14" i="13" s="1"/>
  <c r="L14" i="13" s="1"/>
  <c r="H145" i="13"/>
  <c r="J145" i="13" s="1"/>
  <c r="L145" i="13" s="1"/>
  <c r="AF145" i="13"/>
  <c r="AE200" i="13"/>
  <c r="G200" i="13"/>
  <c r="I200" i="13" s="1"/>
  <c r="K200" i="13" s="1"/>
  <c r="AF28" i="13"/>
  <c r="H28" i="13"/>
  <c r="J28" i="13" s="1"/>
  <c r="L28" i="13" s="1"/>
  <c r="G55" i="13"/>
  <c r="I55" i="13" s="1"/>
  <c r="K55" i="13" s="1"/>
  <c r="M55" i="13" s="1"/>
  <c r="AE55" i="13"/>
  <c r="H202" i="13"/>
  <c r="J202" i="13" s="1"/>
  <c r="L202" i="13" s="1"/>
  <c r="AF202" i="13"/>
  <c r="H18" i="13"/>
  <c r="J18" i="13" s="1"/>
  <c r="L18" i="13" s="1"/>
  <c r="AF18" i="13"/>
  <c r="AF222" i="13"/>
  <c r="H222" i="13"/>
  <c r="J222" i="13" s="1"/>
  <c r="L222" i="13" s="1"/>
  <c r="AE222" i="13"/>
  <c r="G222" i="13"/>
  <c r="I222" i="13" s="1"/>
  <c r="K222" i="13" s="1"/>
  <c r="M222" i="13" s="1"/>
  <c r="H200" i="13"/>
  <c r="J200" i="13" s="1"/>
  <c r="AF200" i="13"/>
  <c r="AE15" i="13"/>
  <c r="G15" i="13"/>
  <c r="I15" i="13" s="1"/>
  <c r="K15" i="13" s="1"/>
  <c r="M15" i="13" s="1"/>
  <c r="AF194" i="13"/>
  <c r="H194" i="13"/>
  <c r="J194" i="13" s="1"/>
  <c r="L194" i="13" s="1"/>
  <c r="AE19" i="13"/>
  <c r="G19" i="13"/>
  <c r="I19" i="13" s="1"/>
  <c r="K19" i="13" s="1"/>
  <c r="M19" i="13" s="1"/>
  <c r="H55" i="13"/>
  <c r="J55" i="13" s="1"/>
  <c r="L55" i="13" s="1"/>
  <c r="AF55" i="13"/>
  <c r="AE24" i="13"/>
  <c r="G24" i="13"/>
  <c r="I24" i="13" s="1"/>
  <c r="K24" i="13" s="1"/>
  <c r="M24" i="13" s="1"/>
  <c r="AF24" i="13"/>
  <c r="H24" i="13"/>
  <c r="J24" i="13" s="1"/>
  <c r="L24" i="13" s="1"/>
  <c r="G171" i="13"/>
  <c r="I171" i="13" s="1"/>
  <c r="K171" i="13" s="1"/>
  <c r="AE171" i="13"/>
  <c r="AF15" i="13"/>
  <c r="H15" i="13"/>
  <c r="J15" i="13" s="1"/>
  <c r="L15" i="13" s="1"/>
  <c r="G28" i="13"/>
  <c r="I28" i="13" s="1"/>
  <c r="K28" i="13" s="1"/>
  <c r="M28" i="13" s="1"/>
  <c r="AE28" i="13"/>
  <c r="G202" i="13"/>
  <c r="I202" i="13" s="1"/>
  <c r="K202" i="13" s="1"/>
  <c r="M202" i="13" s="1"/>
  <c r="AE202" i="13"/>
  <c r="G18" i="13"/>
  <c r="I18" i="13" s="1"/>
  <c r="K18" i="13" s="1"/>
  <c r="M18" i="13" s="1"/>
  <c r="AE18" i="13"/>
  <c r="AE47" i="13"/>
  <c r="G47" i="13"/>
  <c r="I47" i="13" s="1"/>
  <c r="K47" i="13" s="1"/>
  <c r="M47" i="13" s="1"/>
  <c r="H47" i="13"/>
  <c r="J47" i="13" s="1"/>
  <c r="L47" i="13" s="1"/>
  <c r="AF47" i="13"/>
  <c r="H19" i="13"/>
  <c r="J19" i="13" s="1"/>
  <c r="L19" i="13" s="1"/>
  <c r="AF19" i="13"/>
  <c r="G51" i="13"/>
  <c r="I51" i="13" s="1"/>
  <c r="K51" i="13" s="1"/>
  <c r="M51" i="13" s="1"/>
  <c r="AE51" i="13"/>
  <c r="AF51" i="13"/>
  <c r="H51" i="13"/>
  <c r="J51" i="13" s="1"/>
  <c r="L51" i="13" s="1"/>
  <c r="G145" i="13"/>
  <c r="I145" i="13" s="1"/>
  <c r="K145" i="13" s="1"/>
  <c r="M145" i="13" s="1"/>
  <c r="AE145" i="13"/>
  <c r="AE14" i="13"/>
  <c r="G14" i="13"/>
  <c r="I14" i="13" s="1"/>
  <c r="K14" i="13" s="1"/>
  <c r="M14" i="13" s="1"/>
  <c r="AF171" i="13"/>
  <c r="H171" i="13"/>
  <c r="J171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T178" i="12" a="1"/>
  <c r="T192" i="12" a="1"/>
  <c r="W192" i="12" a="1"/>
  <c r="X192" i="12" a="1"/>
  <c r="U228" i="12" a="1"/>
  <c r="T228" i="12" a="1"/>
  <c r="V213" i="12" a="1"/>
  <c r="V192" i="12" a="1"/>
  <c r="W213" i="12" a="1"/>
  <c r="W178" i="12" a="1"/>
  <c r="W228" i="12" a="1"/>
  <c r="X178" i="12" a="1"/>
  <c r="T213" i="12" a="1"/>
  <c r="U192" i="12" a="1"/>
  <c r="X228" i="12" a="1"/>
  <c r="V228" i="12" a="1"/>
  <c r="U178" i="12" a="1"/>
  <c r="X213" i="12" a="1"/>
  <c r="U213" i="12" a="1"/>
  <c r="V178" i="12" a="1"/>
  <c r="X213" i="12" l="1"/>
  <c r="W213" i="12"/>
  <c r="V213" i="12"/>
  <c r="U213" i="12"/>
  <c r="T213" i="12"/>
  <c r="X228" i="12"/>
  <c r="V228" i="12"/>
  <c r="U178" i="12"/>
  <c r="X192" i="12"/>
  <c r="W178" i="12"/>
  <c r="V178" i="12"/>
  <c r="T228" i="12"/>
  <c r="T192" i="12"/>
  <c r="V192" i="12"/>
  <c r="W228" i="12"/>
  <c r="U192" i="12"/>
  <c r="T178" i="12"/>
  <c r="U228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T151" i="12" a="1"/>
  <c r="AA299" i="12" a="1"/>
  <c r="U82" i="12" a="1"/>
  <c r="U118" i="12" a="1"/>
  <c r="W88" i="12" a="1"/>
  <c r="T96" i="12" a="1"/>
  <c r="Z12" i="12" a="1"/>
  <c r="Z213" i="12" a="1"/>
  <c r="V127" i="12" a="1"/>
  <c r="V88" i="12" a="1"/>
  <c r="W300" i="12" a="1"/>
  <c r="V92" i="12" a="1"/>
  <c r="V97" i="12" a="1"/>
  <c r="Y213" i="12" a="1"/>
  <c r="U99" i="12" a="1"/>
  <c r="Y151" i="12" a="1"/>
  <c r="T95" i="12" a="1"/>
  <c r="V86" i="12" a="1"/>
  <c r="U94" i="12" a="1"/>
  <c r="Y178" i="12" a="1"/>
  <c r="Z111" i="12" a="1"/>
  <c r="X74" i="12" a="1"/>
  <c r="V73" i="12" a="1"/>
  <c r="V74" i="12" a="1"/>
  <c r="W72" i="12" a="1"/>
  <c r="U88" i="12" a="1"/>
  <c r="V82" i="12" a="1"/>
  <c r="X12" i="12" a="1"/>
  <c r="U91" i="12" a="1"/>
  <c r="Z93" i="12" a="1"/>
  <c r="V81" i="12" a="1"/>
  <c r="T38" i="12" a="1"/>
  <c r="U299" i="12" a="1"/>
  <c r="U102" i="12" a="1"/>
  <c r="W76" i="12" a="1"/>
  <c r="Z132" i="12" a="1"/>
  <c r="Y300" i="12" a="1"/>
  <c r="X170" i="12" a="1"/>
  <c r="W104" i="12" a="1"/>
  <c r="U170" i="12" a="1"/>
  <c r="T75" i="12" a="1"/>
  <c r="W87" i="12" a="1"/>
  <c r="Y118" i="12" a="1"/>
  <c r="Y76" i="12" a="1"/>
  <c r="T79" i="12" a="1"/>
  <c r="W39" i="12" a="1"/>
  <c r="Z104" i="12" a="1"/>
  <c r="T91" i="12" a="1"/>
  <c r="W70" i="12" a="1"/>
  <c r="X91" i="12" a="1"/>
  <c r="U161" i="12" a="1"/>
  <c r="T299" i="12" a="1"/>
  <c r="X71" i="12" a="1"/>
  <c r="U72" i="12" a="1"/>
  <c r="T100" i="12" a="1"/>
  <c r="V89" i="12" a="1"/>
  <c r="V70" i="12" a="1"/>
  <c r="U300" i="12" a="1"/>
  <c r="T12" i="12" a="1"/>
  <c r="X38" i="12" a="1"/>
  <c r="U85" i="12" a="1"/>
  <c r="X104" i="12" a="1"/>
  <c r="T83" i="12" a="1"/>
  <c r="W98" i="12" a="1"/>
  <c r="V71" i="12" a="1"/>
  <c r="T301" i="12" a="1"/>
  <c r="Y170" i="12" a="1"/>
  <c r="V299" i="12" a="1"/>
  <c r="Y110" i="12" a="1"/>
  <c r="W12" i="12" a="1"/>
  <c r="U76" i="12" a="1"/>
  <c r="W75" i="12" a="1"/>
  <c r="U101" i="12" a="1"/>
  <c r="W71" i="12" a="1"/>
  <c r="T88" i="12" a="1"/>
  <c r="AA300" i="12" a="1"/>
  <c r="X85" i="12" a="1"/>
  <c r="W95" i="12" a="1"/>
  <c r="X300" i="12" a="1"/>
  <c r="X67" i="12" a="1"/>
  <c r="Y84" i="12" a="1"/>
  <c r="T101" i="12" a="1"/>
  <c r="W96" i="12" a="1"/>
  <c r="V99" i="12" a="1"/>
  <c r="V95" i="12" a="1"/>
  <c r="T87" i="12" a="1"/>
  <c r="T72" i="12" a="1"/>
  <c r="X92" i="12" a="1"/>
  <c r="X89" i="12" a="1"/>
  <c r="W101" i="12" a="1"/>
  <c r="U38" i="12" a="1"/>
  <c r="T71" i="12" a="1"/>
  <c r="Y38" i="12" a="1"/>
  <c r="T80" i="12" a="1"/>
  <c r="W73" i="12" a="1"/>
  <c r="W83" i="12" a="1"/>
  <c r="Y88" i="12" a="1"/>
  <c r="X166" i="12" a="1"/>
  <c r="V103" i="12" a="1"/>
  <c r="X103" i="12" a="1"/>
  <c r="V100" i="12" a="1"/>
  <c r="T81" i="12" a="1"/>
  <c r="U83" i="12" a="1"/>
  <c r="V12" i="12" a="1"/>
  <c r="Z128" i="12" a="1"/>
  <c r="X101" i="12" a="1"/>
  <c r="T92" i="12" a="1"/>
  <c r="X118" i="12" a="1"/>
  <c r="W82" i="12" a="1"/>
  <c r="U97" i="12" a="1"/>
  <c r="Z200" i="12" a="1"/>
  <c r="Y93" i="12" a="1"/>
  <c r="X76" i="12" a="1"/>
  <c r="W91" i="12" a="1"/>
  <c r="T166" i="12" a="1"/>
  <c r="X86" i="12" a="1"/>
  <c r="X127" i="12" a="1"/>
  <c r="W80" i="12" a="1"/>
  <c r="Z166" i="12" a="1"/>
  <c r="V67" i="12" a="1"/>
  <c r="T62" i="12" a="1"/>
  <c r="W103" i="12" a="1"/>
  <c r="X82" i="12" a="1"/>
  <c r="Z38" i="12" a="1"/>
  <c r="T73" i="12" a="1"/>
  <c r="V39" i="12" a="1"/>
  <c r="V151" i="12" a="1"/>
  <c r="W85" i="12" a="1"/>
  <c r="W299" i="12" a="1"/>
  <c r="W118" i="12" a="1"/>
  <c r="W78" i="12" a="1"/>
  <c r="X98" i="12" a="1"/>
  <c r="V75" i="12" a="1"/>
  <c r="X97" i="12" a="1"/>
  <c r="U93" i="12" a="1"/>
  <c r="U12" i="12" a="1"/>
  <c r="U81" i="12" a="1"/>
  <c r="U98" i="12" a="1"/>
  <c r="V72" i="12" a="1"/>
  <c r="T170" i="12" a="1"/>
  <c r="V91" i="12" a="1"/>
  <c r="T118" i="12" a="1"/>
  <c r="W89" i="12" a="1"/>
  <c r="T68" i="12" a="1"/>
  <c r="U68" i="12" a="1"/>
  <c r="T85" i="12" a="1"/>
  <c r="W100" i="12" a="1"/>
  <c r="T161" i="12" a="1"/>
  <c r="Z118" i="12" a="1"/>
  <c r="U62" i="12" a="1"/>
  <c r="U73" i="12" a="1"/>
  <c r="V150" i="8" a="1"/>
  <c r="Y299" i="12" a="1"/>
  <c r="V94" i="12" a="1"/>
  <c r="W102" i="12" a="1"/>
  <c r="T104" i="12" a="1"/>
  <c r="Y89" i="12" a="1"/>
  <c r="W99" i="12" a="1"/>
  <c r="W38" i="12" a="1"/>
  <c r="W79" i="12" a="1"/>
  <c r="X96" i="12" a="1"/>
  <c r="X81" i="12" a="1"/>
  <c r="X94" i="12" a="1"/>
  <c r="W94" i="12" a="1"/>
  <c r="W93" i="12" a="1"/>
  <c r="X84" i="12" a="1"/>
  <c r="V85" i="12" a="1"/>
  <c r="U92" i="12" a="1"/>
  <c r="U110" i="12" a="1"/>
  <c r="U166" i="12" a="1"/>
  <c r="T67" i="12" a="1"/>
  <c r="X39" i="12" a="1"/>
  <c r="W170" i="12" a="1"/>
  <c r="T76" i="12" a="1"/>
  <c r="T78" i="12" a="1"/>
  <c r="X73" i="12" a="1"/>
  <c r="W150" i="8" a="1"/>
  <c r="V118" i="12" a="1"/>
  <c r="U104" i="12" a="1"/>
  <c r="U78" i="12" a="1"/>
  <c r="W127" i="12" a="1"/>
  <c r="T74" i="12" a="1"/>
  <c r="T99" i="12" a="1"/>
  <c r="Z300" i="12" a="1"/>
  <c r="V110" i="12" a="1"/>
  <c r="W151" i="12" a="1"/>
  <c r="V300" i="12" a="1"/>
  <c r="U111" i="12" a="1"/>
  <c r="V68" i="12" a="1"/>
  <c r="U151" i="12" a="1"/>
  <c r="X111" i="12" a="1"/>
  <c r="X79" i="12" a="1"/>
  <c r="U96" i="12" a="1"/>
  <c r="V93" i="12" a="1"/>
  <c r="U87" i="12" a="1"/>
  <c r="U150" i="8" a="1"/>
  <c r="Y150" i="8" a="1"/>
  <c r="T110" i="12" a="1"/>
  <c r="Z88" i="12" a="1"/>
  <c r="V84" i="12" a="1"/>
  <c r="X128" i="12" a="1"/>
  <c r="U75" i="12" a="1"/>
  <c r="Z170" i="12" a="1"/>
  <c r="U74" i="12" a="1"/>
  <c r="U100" i="12" a="1"/>
  <c r="X80" i="12" a="1"/>
  <c r="U127" i="12" a="1"/>
  <c r="W166" i="12" a="1"/>
  <c r="U84" i="12" a="1"/>
  <c r="T70" i="12" a="1"/>
  <c r="T39" i="12" a="1"/>
  <c r="Z150" i="8" a="1"/>
  <c r="Y104" i="12" a="1"/>
  <c r="Y128" i="12" a="1"/>
  <c r="T300" i="12" a="1"/>
  <c r="T103" i="12" a="1"/>
  <c r="X151" i="12" a="1"/>
  <c r="T127" i="12" a="1"/>
  <c r="U103" i="12" a="1"/>
  <c r="V98" i="12" a="1"/>
  <c r="W81" i="12" a="1"/>
  <c r="Y71" i="12" a="1"/>
  <c r="Z39" i="12" a="1"/>
  <c r="V80" i="12" a="1"/>
  <c r="X88" i="12" a="1"/>
  <c r="U71" i="12" a="1"/>
  <c r="T93" i="12" a="1"/>
  <c r="U128" i="12" a="1"/>
  <c r="Z110" i="12" a="1"/>
  <c r="W86" i="12" a="1"/>
  <c r="T84" i="12" a="1"/>
  <c r="W84" i="12" a="1"/>
  <c r="X110" i="12" a="1"/>
  <c r="W110" i="12" a="1"/>
  <c r="Y111" i="12" a="1"/>
  <c r="V111" i="12" a="1"/>
  <c r="V128" i="12" a="1"/>
  <c r="W92" i="12" a="1"/>
  <c r="U79" i="12" a="1"/>
  <c r="V83" i="12" a="1"/>
  <c r="V79" i="12" a="1"/>
  <c r="T128" i="12" a="1"/>
  <c r="U39" i="12" a="1"/>
  <c r="U95" i="12" a="1"/>
  <c r="W67" i="12" a="1"/>
  <c r="T97" i="12" a="1"/>
  <c r="X95" i="12" a="1"/>
  <c r="Z299" i="12" a="1"/>
  <c r="V104" i="12" a="1"/>
  <c r="T89" i="12" a="1"/>
  <c r="X150" i="8" a="1"/>
  <c r="Z76" i="12" a="1"/>
  <c r="Z71" i="12" a="1"/>
  <c r="W111" i="12" a="1"/>
  <c r="V87" i="12" a="1"/>
  <c r="V78" i="12" a="1"/>
  <c r="V170" i="12" a="1"/>
  <c r="T150" i="8" a="1"/>
  <c r="X161" i="12" a="1"/>
  <c r="Y161" i="12" a="1"/>
  <c r="Z178" i="12" a="1"/>
  <c r="Y132" i="12" a="1"/>
  <c r="Y166" i="12" a="1"/>
  <c r="U89" i="12" a="1"/>
  <c r="T86" i="12" a="1"/>
  <c r="X72" i="12" a="1"/>
  <c r="V62" i="12" a="1"/>
  <c r="V38" i="12" a="1"/>
  <c r="T94" i="12" a="1"/>
  <c r="V101" i="12" a="1"/>
  <c r="V96" i="12" a="1"/>
  <c r="T98" i="12" a="1"/>
  <c r="X87" i="12" a="1"/>
  <c r="V76" i="12" a="1"/>
  <c r="T111" i="12" a="1"/>
  <c r="Z161" i="12" a="1"/>
  <c r="Y39" i="12" a="1"/>
  <c r="Z81" i="12" a="1"/>
  <c r="U70" i="12" a="1"/>
  <c r="W97" i="12" a="1"/>
  <c r="T283" i="12" a="1"/>
  <c r="W161" i="12" a="1"/>
  <c r="V102" i="12" a="1"/>
  <c r="X100" i="12" a="1"/>
  <c r="Z84" i="12" a="1"/>
  <c r="T102" i="12" a="1"/>
  <c r="V166" i="12" a="1"/>
  <c r="X75" i="12" a="1"/>
  <c r="X299" i="12" a="1"/>
  <c r="W128" i="12" a="1"/>
  <c r="U80" i="12" a="1"/>
  <c r="Y200" i="12" a="1"/>
  <c r="U86" i="12" a="1"/>
  <c r="Y81" i="12" a="1"/>
  <c r="T82" i="12" a="1"/>
  <c r="W74" i="12" a="1"/>
  <c r="X99" i="12" a="1"/>
  <c r="X93" i="12" a="1"/>
  <c r="V161" i="12" a="1"/>
  <c r="Y12" i="12" a="1"/>
  <c r="U67" i="12" a="1"/>
  <c r="T39" i="12" l="1"/>
  <c r="T38" i="12"/>
  <c r="W78" i="12"/>
  <c r="U81" i="12"/>
  <c r="W81" i="12"/>
  <c r="Y81" i="12"/>
  <c r="W92" i="12"/>
  <c r="V93" i="12"/>
  <c r="W101" i="12"/>
  <c r="V127" i="12"/>
  <c r="Z76" i="12"/>
  <c r="U62" i="12"/>
  <c r="Z71" i="12"/>
  <c r="W83" i="12"/>
  <c r="Z118" i="12"/>
  <c r="U91" i="12"/>
  <c r="Y151" i="12"/>
  <c r="U99" i="12"/>
  <c r="X67" i="12"/>
  <c r="W118" i="12"/>
  <c r="V67" i="12"/>
  <c r="Y71" i="12"/>
  <c r="V87" i="12"/>
  <c r="X72" i="12"/>
  <c r="V99" i="12"/>
  <c r="W72" i="12"/>
  <c r="U85" i="12"/>
  <c r="U82" i="12"/>
  <c r="Z81" i="12"/>
  <c r="Z111" i="12"/>
  <c r="U84" i="12"/>
  <c r="T78" i="12"/>
  <c r="Y200" i="12"/>
  <c r="T85" i="12"/>
  <c r="V80" i="12"/>
  <c r="X95" i="12"/>
  <c r="U38" i="12"/>
  <c r="U97" i="12"/>
  <c r="U92" i="12"/>
  <c r="T86" i="12"/>
  <c r="U73" i="12"/>
  <c r="Z93" i="12"/>
  <c r="V39" i="12"/>
  <c r="X39" i="12"/>
  <c r="V110" i="12"/>
  <c r="V79" i="12"/>
  <c r="T166" i="12"/>
  <c r="V81" i="12"/>
  <c r="X73" i="12"/>
  <c r="X89" i="12"/>
  <c r="T93" i="12"/>
  <c r="W97" i="12"/>
  <c r="T96" i="12"/>
  <c r="T161" i="12"/>
  <c r="W87" i="12"/>
  <c r="T150" i="8"/>
  <c r="AE150" i="8" s="1"/>
  <c r="V170" i="12"/>
  <c r="V84" i="12"/>
  <c r="T88" i="12"/>
  <c r="V151" i="12"/>
  <c r="T75" i="12"/>
  <c r="Z161" i="12"/>
  <c r="X71" i="12"/>
  <c r="V98" i="12"/>
  <c r="V83" i="12"/>
  <c r="X110" i="12"/>
  <c r="V94" i="12"/>
  <c r="T74" i="12"/>
  <c r="X300" i="12"/>
  <c r="V86" i="12"/>
  <c r="U75" i="12"/>
  <c r="W299" i="12"/>
  <c r="Y12" i="12"/>
  <c r="U96" i="12"/>
  <c r="T95" i="12"/>
  <c r="T67" i="12"/>
  <c r="W74" i="12"/>
  <c r="X84" i="12"/>
  <c r="W166" i="12"/>
  <c r="AI102" i="12"/>
  <c r="X80" i="12"/>
  <c r="T79" i="12"/>
  <c r="U98" i="12"/>
  <c r="W67" i="12"/>
  <c r="X118" i="12"/>
  <c r="V85" i="12"/>
  <c r="T97" i="12"/>
  <c r="Z170" i="12"/>
  <c r="X93" i="12"/>
  <c r="Z299" i="12"/>
  <c r="T71" i="12"/>
  <c r="X128" i="12"/>
  <c r="W161" i="12"/>
  <c r="X98" i="12"/>
  <c r="W151" i="12"/>
  <c r="W300" i="12"/>
  <c r="V104" i="12"/>
  <c r="U87" i="12"/>
  <c r="T103" i="12"/>
  <c r="Z178" i="12"/>
  <c r="T104" i="12"/>
  <c r="X96" i="12"/>
  <c r="V128" i="12"/>
  <c r="T101" i="12"/>
  <c r="T70" i="12"/>
  <c r="V161" i="12"/>
  <c r="T111" i="12"/>
  <c r="W71" i="12"/>
  <c r="X75" i="12"/>
  <c r="X12" i="12"/>
  <c r="X81" i="12"/>
  <c r="W102" i="12"/>
  <c r="X299" i="12"/>
  <c r="U80" i="12"/>
  <c r="T83" i="12"/>
  <c r="Z200" i="12"/>
  <c r="T87" i="12"/>
  <c r="V74" i="12"/>
  <c r="T62" i="12"/>
  <c r="T89" i="12"/>
  <c r="V71" i="12"/>
  <c r="T81" i="12"/>
  <c r="T98" i="12"/>
  <c r="U103" i="12"/>
  <c r="Z88" i="12"/>
  <c r="X101" i="12"/>
  <c r="X100" i="12"/>
  <c r="U89" i="12"/>
  <c r="Z12" i="12"/>
  <c r="Y88" i="12"/>
  <c r="V299" i="12"/>
  <c r="Y161" i="12"/>
  <c r="U79" i="12"/>
  <c r="T110" i="12"/>
  <c r="W94" i="12"/>
  <c r="V38" i="12"/>
  <c r="T72" i="12"/>
  <c r="U39" i="12"/>
  <c r="T76" i="12"/>
  <c r="U88" i="12"/>
  <c r="W88" i="12"/>
  <c r="X85" i="12"/>
  <c r="X111" i="12"/>
  <c r="X99" i="12"/>
  <c r="Y132" i="12"/>
  <c r="W38" i="12"/>
  <c r="X76" i="12"/>
  <c r="V75" i="12"/>
  <c r="Y110" i="12"/>
  <c r="V101" i="12"/>
  <c r="W170" i="12"/>
  <c r="Z150" i="8"/>
  <c r="M150" i="8" s="1"/>
  <c r="W80" i="12"/>
  <c r="X150" i="8"/>
  <c r="AI150" i="8" s="1"/>
  <c r="Y38" i="12"/>
  <c r="T128" i="12"/>
  <c r="Y76" i="12"/>
  <c r="T299" i="12"/>
  <c r="T12" i="12"/>
  <c r="AI83" i="12"/>
  <c r="X97" i="12"/>
  <c r="U150" i="8"/>
  <c r="U111" i="12"/>
  <c r="V97" i="12"/>
  <c r="X151" i="12"/>
  <c r="W84" i="12"/>
  <c r="W100" i="12"/>
  <c r="U110" i="12"/>
  <c r="W39" i="12"/>
  <c r="X79" i="12"/>
  <c r="T283" i="12"/>
  <c r="Y213" i="12"/>
  <c r="U151" i="12"/>
  <c r="Y118" i="12"/>
  <c r="V96" i="12"/>
  <c r="Y166" i="12"/>
  <c r="T151" i="12"/>
  <c r="Y128" i="12"/>
  <c r="G200" i="12"/>
  <c r="I200" i="12" s="1"/>
  <c r="K200" i="12" s="1"/>
  <c r="V111" i="12"/>
  <c r="V88" i="12"/>
  <c r="Y39" i="12"/>
  <c r="W98" i="12"/>
  <c r="U104" i="12"/>
  <c r="W127" i="12"/>
  <c r="V78" i="12"/>
  <c r="T82" i="12"/>
  <c r="U67" i="12"/>
  <c r="W103" i="12"/>
  <c r="V89" i="12"/>
  <c r="W85" i="12"/>
  <c r="Y104" i="12"/>
  <c r="U68" i="12"/>
  <c r="T73" i="12"/>
  <c r="V76" i="12"/>
  <c r="V62" i="12"/>
  <c r="T84" i="12"/>
  <c r="X87" i="12"/>
  <c r="X127" i="12"/>
  <c r="T301" i="12"/>
  <c r="Y299" i="12"/>
  <c r="Y178" i="12"/>
  <c r="V166" i="12"/>
  <c r="T99" i="12"/>
  <c r="X94" i="12"/>
  <c r="X104" i="12"/>
  <c r="U70" i="12"/>
  <c r="X86" i="12"/>
  <c r="V12" i="12"/>
  <c r="W76" i="12"/>
  <c r="X103" i="12"/>
  <c r="W82" i="12"/>
  <c r="V102" i="12"/>
  <c r="T170" i="12"/>
  <c r="Z132" i="12"/>
  <c r="T300" i="12"/>
  <c r="T102" i="12"/>
  <c r="U127" i="12"/>
  <c r="U71" i="12"/>
  <c r="W12" i="12"/>
  <c r="W95" i="12"/>
  <c r="X92" i="12"/>
  <c r="W110" i="12"/>
  <c r="W104" i="12"/>
  <c r="V103" i="12"/>
  <c r="W128" i="12"/>
  <c r="U118" i="12"/>
  <c r="V73" i="12"/>
  <c r="AG200" i="12"/>
  <c r="AH200" i="12"/>
  <c r="U94" i="12"/>
  <c r="T91" i="12"/>
  <c r="W96" i="12"/>
  <c r="AI200" i="12"/>
  <c r="U166" i="12"/>
  <c r="Y300" i="12"/>
  <c r="W75" i="12"/>
  <c r="U300" i="12"/>
  <c r="Y170" i="12"/>
  <c r="U12" i="12"/>
  <c r="AA299" i="12"/>
  <c r="U78" i="12"/>
  <c r="W70" i="12"/>
  <c r="Z39" i="12"/>
  <c r="X74" i="12"/>
  <c r="Z213" i="12"/>
  <c r="Y93" i="12"/>
  <c r="U74" i="12"/>
  <c r="V82" i="12"/>
  <c r="U93" i="12"/>
  <c r="V70" i="12"/>
  <c r="U102" i="12"/>
  <c r="V95" i="12"/>
  <c r="W93" i="12"/>
  <c r="V100" i="12"/>
  <c r="X38" i="12"/>
  <c r="W73" i="12"/>
  <c r="U83" i="12"/>
  <c r="U100" i="12"/>
  <c r="AI70" i="12"/>
  <c r="T68" i="12"/>
  <c r="Z110" i="12"/>
  <c r="V72" i="12"/>
  <c r="W99" i="12"/>
  <c r="W79" i="12"/>
  <c r="W86" i="12"/>
  <c r="U170" i="12"/>
  <c r="Z166" i="12"/>
  <c r="U101" i="12"/>
  <c r="U95" i="12"/>
  <c r="V68" i="12"/>
  <c r="Z104" i="12"/>
  <c r="W111" i="12"/>
  <c r="Y84" i="12"/>
  <c r="V92" i="12"/>
  <c r="X166" i="12"/>
  <c r="U128" i="12"/>
  <c r="U161" i="12"/>
  <c r="V300" i="12"/>
  <c r="U299" i="12"/>
  <c r="U76" i="12"/>
  <c r="Y111" i="12"/>
  <c r="X91" i="12"/>
  <c r="X170" i="12"/>
  <c r="V91" i="12"/>
  <c r="W150" i="8"/>
  <c r="J150" i="8" s="1"/>
  <c r="W89" i="12"/>
  <c r="Z128" i="12"/>
  <c r="U86" i="12"/>
  <c r="X88" i="12"/>
  <c r="W91" i="12"/>
  <c r="T80" i="12"/>
  <c r="U72" i="12"/>
  <c r="X161" i="12"/>
  <c r="T127" i="12"/>
  <c r="Y89" i="12"/>
  <c r="T92" i="12"/>
  <c r="T94" i="12"/>
  <c r="T100" i="12"/>
  <c r="AA300" i="12"/>
  <c r="Z300" i="12"/>
  <c r="AI78" i="12"/>
  <c r="Y150" i="8"/>
  <c r="L150" i="8" s="1"/>
  <c r="Z38" i="12"/>
  <c r="Z84" i="12"/>
  <c r="V150" i="8"/>
  <c r="AG150" i="8" s="1"/>
  <c r="V118" i="12"/>
  <c r="X82" i="12"/>
  <c r="T118" i="12"/>
  <c r="X8" i="11"/>
  <c r="G90" i="10"/>
  <c r="H90" i="10"/>
  <c r="I90" i="10"/>
  <c r="J90" i="10"/>
  <c r="K90" i="10"/>
  <c r="L90" i="10"/>
  <c r="M90" i="10"/>
  <c r="P90" i="10"/>
  <c r="W86" i="13" a="1"/>
  <c r="W80" i="13" a="1"/>
  <c r="X81" i="13" a="1"/>
  <c r="V93" i="13" a="1"/>
  <c r="V86" i="13" a="1"/>
  <c r="X128" i="13" a="1"/>
  <c r="X74" i="13" a="1"/>
  <c r="V299" i="13" a="1"/>
  <c r="V127" i="13" a="1"/>
  <c r="X100" i="13" a="1"/>
  <c r="T299" i="13" a="1"/>
  <c r="Y200" i="13" a="1"/>
  <c r="U98" i="13" a="1"/>
  <c r="Z128" i="13" a="1"/>
  <c r="T85" i="13" a="1"/>
  <c r="W166" i="13" a="1"/>
  <c r="U69" i="13" a="1"/>
  <c r="V118" i="13" a="1"/>
  <c r="Z76" i="13" a="1"/>
  <c r="U86" i="13" a="1"/>
  <c r="U127" i="13" a="1"/>
  <c r="X101" i="13" a="1"/>
  <c r="Y93" i="13" a="1"/>
  <c r="T73" i="13" a="1"/>
  <c r="W85" i="13" a="1"/>
  <c r="X80" i="13" a="1"/>
  <c r="W67" i="13" a="1"/>
  <c r="Z200" i="13" a="1"/>
  <c r="V38" i="13" a="1"/>
  <c r="U102" i="13" a="1"/>
  <c r="Z161" i="13" a="1"/>
  <c r="W89" i="13" a="1"/>
  <c r="U110" i="13" a="1"/>
  <c r="T78" i="13" a="1"/>
  <c r="Z81" i="13" a="1"/>
  <c r="U178" i="13" a="1"/>
  <c r="W87" i="13" a="1"/>
  <c r="X104" i="13" a="1"/>
  <c r="T160" i="10" a="1"/>
  <c r="V87" i="13" a="1"/>
  <c r="U84" i="13" a="1"/>
  <c r="U101" i="13" a="1"/>
  <c r="Y118" i="13" a="1"/>
  <c r="W69" i="13" a="1"/>
  <c r="X178" i="13" a="1"/>
  <c r="V91" i="13" a="1"/>
  <c r="Z299" i="13" a="1"/>
  <c r="V82" i="13" a="1"/>
  <c r="Z39" i="13" a="1"/>
  <c r="U111" i="13" a="1"/>
  <c r="W92" i="13" a="1"/>
  <c r="W79" i="13" a="1"/>
  <c r="X132" i="13" a="1"/>
  <c r="U300" i="13" a="1"/>
  <c r="V178" i="13" a="1"/>
  <c r="W110" i="13" a="1"/>
  <c r="Z110" i="13" a="1"/>
  <c r="T97" i="13" a="1"/>
  <c r="T71" i="13" a="1"/>
  <c r="W127" i="13" a="1"/>
  <c r="V74" i="13" a="1"/>
  <c r="Y166" i="13" a="1"/>
  <c r="Y128" i="13" a="1"/>
  <c r="X170" i="13" a="1"/>
  <c r="V97" i="13" a="1"/>
  <c r="U94" i="13" a="1"/>
  <c r="T166" i="13" a="1"/>
  <c r="Y170" i="13" a="1"/>
  <c r="X110" i="13" a="1"/>
  <c r="Y151" i="13" a="1"/>
  <c r="W72" i="13" a="1"/>
  <c r="Y178" i="13" a="1"/>
  <c r="Z118" i="13" a="1"/>
  <c r="V80" i="13" a="1"/>
  <c r="Z71" i="13" a="1"/>
  <c r="T74" i="13" a="1"/>
  <c r="X95" i="13" a="1"/>
  <c r="W82" i="13" a="1"/>
  <c r="Y12" i="13" a="1"/>
  <c r="V111" i="13" a="1"/>
  <c r="X151" i="13" a="1"/>
  <c r="U72" i="13" a="1"/>
  <c r="U192" i="13" a="1"/>
  <c r="T92" i="13" a="1"/>
  <c r="U71" i="13" a="1"/>
  <c r="Z104" i="13" a="1"/>
  <c r="T178" i="13" a="1"/>
  <c r="V300" i="13" a="1"/>
  <c r="X38" i="13" a="1"/>
  <c r="V100" i="13" a="1"/>
  <c r="W99" i="13" a="1"/>
  <c r="X87" i="13" a="1"/>
  <c r="Y89" i="13" a="1"/>
  <c r="Z166" i="13" a="1"/>
  <c r="U70" i="13" a="1"/>
  <c r="X12" i="13" a="1"/>
  <c r="V94" i="13" a="1"/>
  <c r="T12" i="13" a="1"/>
  <c r="V95" i="13" a="1"/>
  <c r="W74" i="13" a="1"/>
  <c r="W88" i="13" a="1"/>
  <c r="T84" i="13" a="1"/>
  <c r="U213" i="13" a="1"/>
  <c r="V161" i="13" a="1"/>
  <c r="T213" i="13" a="1"/>
  <c r="U166" i="13" a="1"/>
  <c r="V12" i="13" a="1"/>
  <c r="U67" i="13" a="1"/>
  <c r="X79" i="13" a="1"/>
  <c r="X111" i="13" a="1"/>
  <c r="T75" i="13" a="1"/>
  <c r="U92" i="13" a="1"/>
  <c r="V92" i="13" a="1"/>
  <c r="W151" i="13" a="1"/>
  <c r="T98" i="13" a="1"/>
  <c r="T91" i="13" a="1"/>
  <c r="U97" i="13" a="1"/>
  <c r="U89" i="13" a="1"/>
  <c r="T118" i="13" a="1"/>
  <c r="W12" i="13" a="1"/>
  <c r="X86" i="13" a="1"/>
  <c r="V79" i="13" a="1"/>
  <c r="X69" i="13" a="1"/>
  <c r="T103" i="13" a="1"/>
  <c r="V68" i="13" a="1"/>
  <c r="W132" i="13" a="1"/>
  <c r="W111" i="13" a="1"/>
  <c r="U88" i="13" a="1"/>
  <c r="T95" i="13" a="1"/>
  <c r="W84" i="13" a="1"/>
  <c r="V76" i="13" a="1"/>
  <c r="U39" i="13" a="1"/>
  <c r="X94" i="13" a="1"/>
  <c r="W299" i="13" a="1"/>
  <c r="Y84" i="13" a="1"/>
  <c r="W300" i="13" a="1"/>
  <c r="X118" i="13" a="1"/>
  <c r="T82" i="13" a="1"/>
  <c r="T81" i="13" a="1"/>
  <c r="T101" i="13" a="1"/>
  <c r="W101" i="13" a="1"/>
  <c r="U132" i="13" a="1"/>
  <c r="W96" i="13" a="1"/>
  <c r="V128" i="13" a="1"/>
  <c r="V151" i="13" a="1"/>
  <c r="U85" i="13" a="1"/>
  <c r="V192" i="13" a="1"/>
  <c r="Y71" i="13" a="1"/>
  <c r="T300" i="13" a="1"/>
  <c r="V88" i="13" a="1"/>
  <c r="W128" i="13" a="1"/>
  <c r="T170" i="13" a="1"/>
  <c r="X91" i="13" a="1"/>
  <c r="V170" i="13" a="1"/>
  <c r="Z84" i="13" a="1"/>
  <c r="X93" i="13" a="1"/>
  <c r="U82" i="13" a="1"/>
  <c r="W192" i="13" a="1"/>
  <c r="U161" i="13" a="1"/>
  <c r="Y76" i="13" a="1"/>
  <c r="U74" i="13" a="1"/>
  <c r="U78" i="13" a="1"/>
  <c r="Z93" i="13" a="1"/>
  <c r="T67" i="13" a="1"/>
  <c r="U118" i="13" a="1"/>
  <c r="Z132" i="13" a="1"/>
  <c r="U151" i="13" a="1"/>
  <c r="X300" i="13" a="1"/>
  <c r="T102" i="13" a="1"/>
  <c r="T80" i="13" a="1"/>
  <c r="U170" i="13" a="1"/>
  <c r="U81" i="13" a="1"/>
  <c r="Z178" i="13" a="1"/>
  <c r="U99" i="13" a="1"/>
  <c r="W39" i="13" a="1"/>
  <c r="X73" i="13" a="1"/>
  <c r="T192" i="13" a="1"/>
  <c r="W161" i="13" a="1"/>
  <c r="X99" i="13" a="1"/>
  <c r="T89" i="13" a="1"/>
  <c r="V98" i="13" a="1"/>
  <c r="U93" i="13" a="1"/>
  <c r="V69" i="13" a="1"/>
  <c r="T83" i="13" a="1"/>
  <c r="X98" i="13" a="1"/>
  <c r="V81" i="13" a="1"/>
  <c r="X85" i="13" a="1"/>
  <c r="T283" i="13" a="1"/>
  <c r="W213" i="13" a="1"/>
  <c r="T76" i="13" a="1"/>
  <c r="U62" i="13" a="1"/>
  <c r="T62" i="13" a="1"/>
  <c r="T104" i="13" a="1"/>
  <c r="W75" i="13" a="1"/>
  <c r="T70" i="13" a="1"/>
  <c r="U80" i="13" a="1"/>
  <c r="U79" i="13" a="1"/>
  <c r="Z170" i="13" a="1"/>
  <c r="U299" i="13" a="1"/>
  <c r="V70" i="13" a="1"/>
  <c r="V85" i="13" a="1"/>
  <c r="Y104" i="13" a="1"/>
  <c r="W93" i="13" a="1"/>
  <c r="W81" i="13" a="1"/>
  <c r="Y161" i="13" a="1"/>
  <c r="T99" i="13" a="1"/>
  <c r="T88" i="13" a="1"/>
  <c r="Z38" i="13" a="1"/>
  <c r="W38" i="13" a="1"/>
  <c r="X92" i="13" a="1"/>
  <c r="V103" i="13" a="1"/>
  <c r="X39" i="13" a="1"/>
  <c r="U75" i="13" a="1"/>
  <c r="X72" i="13" a="1"/>
  <c r="T79" i="13" a="1"/>
  <c r="U91" i="13" a="1"/>
  <c r="T68" i="13" a="1"/>
  <c r="X89" i="13" a="1"/>
  <c r="T96" i="13" a="1"/>
  <c r="T93" i="13" a="1"/>
  <c r="V62" i="13" a="1"/>
  <c r="Y110" i="13" a="1"/>
  <c r="V83" i="13" a="1"/>
  <c r="T86" i="13" a="1"/>
  <c r="U128" i="13" a="1"/>
  <c r="V99" i="13" a="1"/>
  <c r="W91" i="13" a="1"/>
  <c r="W83" i="13" a="1"/>
  <c r="W178" i="13" a="1"/>
  <c r="V213" i="13" a="1"/>
  <c r="Y81" i="13" a="1"/>
  <c r="V67" i="13" a="1"/>
  <c r="V166" i="13" a="1"/>
  <c r="V102" i="13" a="1"/>
  <c r="T110" i="13" a="1"/>
  <c r="U83" i="13" a="1"/>
  <c r="V132" i="13" a="1"/>
  <c r="W94" i="13" a="1"/>
  <c r="U12" i="13" a="1"/>
  <c r="Z300" i="13" a="1"/>
  <c r="X213" i="13" a="1"/>
  <c r="X127" i="13" a="1"/>
  <c r="T151" i="13" a="1"/>
  <c r="V71" i="13" a="1"/>
  <c r="X192" i="13" a="1"/>
  <c r="W73" i="13" a="1"/>
  <c r="W76" i="13" a="1"/>
  <c r="X166" i="13" a="1"/>
  <c r="T127" i="13" a="1"/>
  <c r="W104" i="13" a="1"/>
  <c r="W70" i="13" a="1"/>
  <c r="V73" i="13" a="1"/>
  <c r="Z111" i="13" a="1"/>
  <c r="V39" i="13" a="1"/>
  <c r="U103" i="13" a="1"/>
  <c r="U104" i="13" a="1"/>
  <c r="V84" i="13" a="1"/>
  <c r="X161" i="13" a="1"/>
  <c r="U100" i="13" a="1"/>
  <c r="W97" i="13" a="1"/>
  <c r="V89" i="13" a="1"/>
  <c r="X299" i="13" a="1"/>
  <c r="V75" i="13" a="1"/>
  <c r="X97" i="13" a="1"/>
  <c r="Y132" i="13" a="1"/>
  <c r="T39" i="13" a="1"/>
  <c r="T100" i="13" a="1"/>
  <c r="Y111" i="13" a="1"/>
  <c r="X103" i="13" a="1"/>
  <c r="Y299" i="13" a="1"/>
  <c r="Y39" i="13" a="1"/>
  <c r="X96" i="13" a="1"/>
  <c r="T87" i="13" a="1"/>
  <c r="Z88" i="13" a="1"/>
  <c r="T72" i="13" a="1"/>
  <c r="T69" i="13" a="1"/>
  <c r="W98" i="13" a="1"/>
  <c r="U73" i="13" a="1"/>
  <c r="V104" i="13" a="1"/>
  <c r="W71" i="13" a="1"/>
  <c r="T161" i="13" a="1"/>
  <c r="T128" i="13" a="1"/>
  <c r="W103" i="13" a="1"/>
  <c r="T111" i="13" a="1"/>
  <c r="Y88" i="13" a="1"/>
  <c r="U38" i="13" a="1"/>
  <c r="W95" i="13" a="1"/>
  <c r="U95" i="13" a="1"/>
  <c r="T94" i="13" a="1"/>
  <c r="W78" i="13" a="1"/>
  <c r="Y38" i="13" a="1"/>
  <c r="X67" i="13" a="1"/>
  <c r="X88" i="13" a="1"/>
  <c r="Y300" i="13" a="1"/>
  <c r="W102" i="13" a="1"/>
  <c r="U87" i="13" a="1"/>
  <c r="V101" i="13" a="1"/>
  <c r="AA300" i="13" a="1"/>
  <c r="W118" i="13" a="1"/>
  <c r="T301" i="13" a="1"/>
  <c r="X84" i="13" a="1"/>
  <c r="Y213" i="13" a="1"/>
  <c r="V96" i="13" a="1"/>
  <c r="U96" i="13" a="1"/>
  <c r="X76" i="13" a="1"/>
  <c r="Z12" i="13" a="1"/>
  <c r="X82" i="13" a="1"/>
  <c r="AA299" i="13" a="1"/>
  <c r="V72" i="13" a="1"/>
  <c r="U76" i="13" a="1"/>
  <c r="V110" i="13" a="1"/>
  <c r="U68" i="13" a="1"/>
  <c r="T132" i="13" a="1"/>
  <c r="W100" i="13" a="1"/>
  <c r="T38" i="13" a="1"/>
  <c r="V78" i="13" a="1"/>
  <c r="X75" i="13" a="1"/>
  <c r="X71" i="13" a="1"/>
  <c r="W170" i="13" a="1"/>
  <c r="Z213" i="13" a="1"/>
  <c r="Y299" i="13" l="1"/>
  <c r="AJ299" i="13" s="1"/>
  <c r="AA299" i="13"/>
  <c r="AL299" i="13" s="1"/>
  <c r="T301" i="13"/>
  <c r="U299" i="13"/>
  <c r="T300" i="13"/>
  <c r="V300" i="13"/>
  <c r="AG300" i="13" s="1"/>
  <c r="U300" i="13"/>
  <c r="T283" i="13"/>
  <c r="AE283" i="13" s="1"/>
  <c r="T299" i="13"/>
  <c r="V299" i="13"/>
  <c r="Z299" i="13"/>
  <c r="AK299" i="13" s="1"/>
  <c r="W300" i="13"/>
  <c r="AH300" i="13" s="1"/>
  <c r="Y300" i="13"/>
  <c r="AJ300" i="13" s="1"/>
  <c r="X300" i="13"/>
  <c r="AI300" i="13" s="1"/>
  <c r="W299" i="13"/>
  <c r="AH299" i="13" s="1"/>
  <c r="Z300" i="13"/>
  <c r="AK300" i="13" s="1"/>
  <c r="AA300" i="13"/>
  <c r="AL300" i="13" s="1"/>
  <c r="X299" i="13"/>
  <c r="AI299" i="13" s="1"/>
  <c r="AJ299" i="12"/>
  <c r="AL299" i="12"/>
  <c r="AE301" i="12"/>
  <c r="H299" i="12"/>
  <c r="G300" i="12"/>
  <c r="AG300" i="12"/>
  <c r="H300" i="12"/>
  <c r="AE283" i="12"/>
  <c r="G299" i="12"/>
  <c r="AG299" i="12"/>
  <c r="AK299" i="12"/>
  <c r="AH300" i="12"/>
  <c r="AJ300" i="12"/>
  <c r="AI300" i="12"/>
  <c r="AH299" i="12"/>
  <c r="AK300" i="12"/>
  <c r="AL300" i="12"/>
  <c r="AI299" i="12"/>
  <c r="X161" i="13"/>
  <c r="AI161" i="13" s="1"/>
  <c r="V75" i="13"/>
  <c r="AG75" i="13" s="1"/>
  <c r="Y200" i="13"/>
  <c r="V103" i="13"/>
  <c r="AG103" i="13" s="1"/>
  <c r="X97" i="13"/>
  <c r="AI97" i="13" s="1"/>
  <c r="V71" i="13"/>
  <c r="AG71" i="13" s="1"/>
  <c r="U178" i="13"/>
  <c r="X103" i="13"/>
  <c r="AI103" i="13" s="1"/>
  <c r="T110" i="13"/>
  <c r="W87" i="13"/>
  <c r="AH87" i="13" s="1"/>
  <c r="U104" i="13"/>
  <c r="Y151" i="13"/>
  <c r="AJ151" i="13" s="1"/>
  <c r="X166" i="13"/>
  <c r="AI166" i="13" s="1"/>
  <c r="X69" i="13"/>
  <c r="AI69" i="13" s="1"/>
  <c r="T94" i="13"/>
  <c r="W89" i="13"/>
  <c r="AH89" i="13" s="1"/>
  <c r="W111" i="13"/>
  <c r="AH111" i="13" s="1"/>
  <c r="U100" i="13"/>
  <c r="Z213" i="13"/>
  <c r="AK213" i="13" s="1"/>
  <c r="W96" i="13"/>
  <c r="AH96" i="13" s="1"/>
  <c r="U71" i="13"/>
  <c r="X104" i="13"/>
  <c r="AI104" i="13" s="1"/>
  <c r="U68" i="13"/>
  <c r="V111" i="13"/>
  <c r="AG111" i="13" s="1"/>
  <c r="U110" i="13"/>
  <c r="Y38" i="13"/>
  <c r="AJ38" i="13" s="1"/>
  <c r="X85" i="13"/>
  <c r="AI85" i="13" s="1"/>
  <c r="Z12" i="13"/>
  <c r="AK12" i="13" s="1"/>
  <c r="Z200" i="13"/>
  <c r="V128" i="13"/>
  <c r="AG128" i="13" s="1"/>
  <c r="T71" i="13"/>
  <c r="W74" i="13"/>
  <c r="AH74" i="13" s="1"/>
  <c r="V98" i="13"/>
  <c r="AG98" i="13" s="1"/>
  <c r="W213" i="13"/>
  <c r="AH213" i="13" s="1"/>
  <c r="T86" i="13"/>
  <c r="U85" i="13"/>
  <c r="Z71" i="13"/>
  <c r="AK71" i="13" s="1"/>
  <c r="V78" i="13"/>
  <c r="AG78" i="13" s="1"/>
  <c r="W118" i="13"/>
  <c r="AH118" i="13" s="1"/>
  <c r="W79" i="13"/>
  <c r="AH79" i="13" s="1"/>
  <c r="U132" i="13"/>
  <c r="W81" i="13"/>
  <c r="AH81" i="13" s="1"/>
  <c r="W88" i="13"/>
  <c r="AH88" i="13" s="1"/>
  <c r="U89" i="13"/>
  <c r="T83" i="13"/>
  <c r="X96" i="13"/>
  <c r="AI96" i="13" s="1"/>
  <c r="T67" i="13"/>
  <c r="X89" i="13"/>
  <c r="AI89" i="13" s="1"/>
  <c r="U92" i="13"/>
  <c r="U62" i="13"/>
  <c r="Z38" i="13"/>
  <c r="AK38" i="13" s="1"/>
  <c r="U102" i="13"/>
  <c r="X127" i="13"/>
  <c r="AI127" i="13" s="1"/>
  <c r="V192" i="13"/>
  <c r="AG192" i="13" s="1"/>
  <c r="W92" i="13"/>
  <c r="AH92" i="13" s="1"/>
  <c r="U72" i="13"/>
  <c r="Y170" i="13"/>
  <c r="AJ170" i="13" s="1"/>
  <c r="X87" i="13"/>
  <c r="AI87" i="13" s="1"/>
  <c r="U98" i="13"/>
  <c r="T78" i="13"/>
  <c r="T84" i="13"/>
  <c r="W38" i="13"/>
  <c r="AH38" i="13" s="1"/>
  <c r="T89" i="13"/>
  <c r="U213" i="13"/>
  <c r="W91" i="13"/>
  <c r="AH91" i="13" s="1"/>
  <c r="W75" i="13"/>
  <c r="AH75" i="13" s="1"/>
  <c r="W76" i="13"/>
  <c r="AH76" i="13" s="1"/>
  <c r="Y213" i="13"/>
  <c r="AJ213" i="13" s="1"/>
  <c r="Y132" i="13"/>
  <c r="U79" i="13"/>
  <c r="X98" i="13"/>
  <c r="AI98" i="13" s="1"/>
  <c r="U81" i="13"/>
  <c r="X88" i="13"/>
  <c r="AI88" i="13" s="1"/>
  <c r="Z110" i="13"/>
  <c r="AK110" i="13" s="1"/>
  <c r="V76" i="13"/>
  <c r="AG76" i="13" s="1"/>
  <c r="X132" i="13"/>
  <c r="AI132" i="13" s="1"/>
  <c r="Z104" i="13"/>
  <c r="AK104" i="13" s="1"/>
  <c r="U83" i="13"/>
  <c r="X74" i="13"/>
  <c r="AI74" i="13" s="1"/>
  <c r="T91" i="13"/>
  <c r="U127" i="13"/>
  <c r="X94" i="13"/>
  <c r="AI94" i="13" s="1"/>
  <c r="Y104" i="13"/>
  <c r="AJ104" i="13" s="1"/>
  <c r="W100" i="13"/>
  <c r="AH100" i="13" s="1"/>
  <c r="X71" i="13"/>
  <c r="AI71" i="13" s="1"/>
  <c r="W72" i="13"/>
  <c r="AH72" i="13" s="1"/>
  <c r="T118" i="13"/>
  <c r="T92" i="13"/>
  <c r="V91" i="13"/>
  <c r="AG91" i="13" s="1"/>
  <c r="V68" i="13"/>
  <c r="AG68" i="13" s="1"/>
  <c r="W73" i="13"/>
  <c r="AH73" i="13" s="1"/>
  <c r="Z39" i="13"/>
  <c r="AK39" i="13" s="1"/>
  <c r="U94" i="13"/>
  <c r="T102" i="13"/>
  <c r="T99" i="13"/>
  <c r="W85" i="13"/>
  <c r="AH85" i="13" s="1"/>
  <c r="Y128" i="13"/>
  <c r="AJ128" i="13" s="1"/>
  <c r="W84" i="13"/>
  <c r="AH84" i="13" s="1"/>
  <c r="W80" i="13"/>
  <c r="AH80" i="13" s="1"/>
  <c r="U88" i="13"/>
  <c r="X100" i="13"/>
  <c r="AI100" i="13" s="1"/>
  <c r="U80" i="13"/>
  <c r="T104" i="13"/>
  <c r="X93" i="13"/>
  <c r="AI93" i="13" s="1"/>
  <c r="T95" i="13"/>
  <c r="Z161" i="13"/>
  <c r="AK161" i="13" s="1"/>
  <c r="X73" i="13"/>
  <c r="AI73" i="13" s="1"/>
  <c r="U97" i="13"/>
  <c r="V99" i="13"/>
  <c r="AG99" i="13" s="1"/>
  <c r="W192" i="13"/>
  <c r="AH192" i="13" s="1"/>
  <c r="U12" i="13"/>
  <c r="V102" i="13"/>
  <c r="AG102" i="13" s="1"/>
  <c r="V69" i="13"/>
  <c r="AG69" i="13" s="1"/>
  <c r="W94" i="13"/>
  <c r="AH94" i="13" s="1"/>
  <c r="T81" i="13"/>
  <c r="W67" i="13"/>
  <c r="AH67" i="13" s="1"/>
  <c r="V170" i="13"/>
  <c r="AG170" i="13" s="1"/>
  <c r="Y118" i="13"/>
  <c r="AJ118" i="13" s="1"/>
  <c r="X67" i="13"/>
  <c r="AI67" i="13" s="1"/>
  <c r="U161" i="13"/>
  <c r="U93" i="13"/>
  <c r="U151" i="13"/>
  <c r="W71" i="13"/>
  <c r="AH71" i="13" s="1"/>
  <c r="T79" i="13"/>
  <c r="U84" i="13"/>
  <c r="X82" i="13"/>
  <c r="AI82" i="13" s="1"/>
  <c r="Y89" i="13"/>
  <c r="AJ89" i="13" s="1"/>
  <c r="X170" i="13"/>
  <c r="AI170" i="13" s="1"/>
  <c r="U95" i="13"/>
  <c r="X38" i="13"/>
  <c r="AI38" i="13" s="1"/>
  <c r="W70" i="13"/>
  <c r="AH70" i="13" s="1"/>
  <c r="V166" i="13"/>
  <c r="AG166" i="13" s="1"/>
  <c r="V89" i="13"/>
  <c r="AG89" i="13" s="1"/>
  <c r="T151" i="13"/>
  <c r="X151" i="13"/>
  <c r="AI151" i="13" s="1"/>
  <c r="T76" i="13"/>
  <c r="X101" i="13"/>
  <c r="AI101" i="13" s="1"/>
  <c r="Z178" i="13"/>
  <c r="AK178" i="13" s="1"/>
  <c r="Z170" i="13"/>
  <c r="AK170" i="13" s="1"/>
  <c r="U96" i="13"/>
  <c r="T75" i="13"/>
  <c r="V81" i="13"/>
  <c r="AG81" i="13" s="1"/>
  <c r="U38" i="13"/>
  <c r="X72" i="13"/>
  <c r="AI72" i="13" s="1"/>
  <c r="Z76" i="13"/>
  <c r="AK76" i="13" s="1"/>
  <c r="V118" i="13"/>
  <c r="AG118" i="13" s="1"/>
  <c r="T127" i="13"/>
  <c r="X91" i="13"/>
  <c r="AI91" i="13" s="1"/>
  <c r="U101" i="13"/>
  <c r="V100" i="13"/>
  <c r="AG100" i="13" s="1"/>
  <c r="U78" i="13"/>
  <c r="Z132" i="13"/>
  <c r="Y178" i="13"/>
  <c r="AJ178" i="13" s="1"/>
  <c r="W103" i="13"/>
  <c r="AH103" i="13" s="1"/>
  <c r="Y166" i="13"/>
  <c r="AJ166" i="13" s="1"/>
  <c r="V97" i="13"/>
  <c r="AG97" i="13" s="1"/>
  <c r="W170" i="13"/>
  <c r="AH170" i="13" s="1"/>
  <c r="U39" i="13"/>
  <c r="Z88" i="13"/>
  <c r="AK88" i="13" s="1"/>
  <c r="W102" i="13"/>
  <c r="AH102" i="13" s="1"/>
  <c r="T103" i="13"/>
  <c r="T97" i="13"/>
  <c r="Y12" i="13"/>
  <c r="AJ12" i="13" s="1"/>
  <c r="V151" i="13"/>
  <c r="AG151" i="13" s="1"/>
  <c r="T166" i="13"/>
  <c r="X95" i="13"/>
  <c r="AI95" i="13" s="1"/>
  <c r="V87" i="13"/>
  <c r="AG87" i="13" s="1"/>
  <c r="V127" i="13"/>
  <c r="AG127" i="13" s="1"/>
  <c r="V178" i="13"/>
  <c r="AG178" i="13" s="1"/>
  <c r="Y111" i="13"/>
  <c r="AJ111" i="13" s="1"/>
  <c r="Z166" i="13"/>
  <c r="AK166" i="13" s="1"/>
  <c r="W93" i="13"/>
  <c r="AH93" i="13" s="1"/>
  <c r="V73" i="13"/>
  <c r="AG73" i="13" s="1"/>
  <c r="U67" i="13"/>
  <c r="V96" i="13"/>
  <c r="AG96" i="13" s="1"/>
  <c r="U111" i="13"/>
  <c r="V101" i="13"/>
  <c r="AG101" i="13" s="1"/>
  <c r="T72" i="13"/>
  <c r="U103" i="13"/>
  <c r="X81" i="13"/>
  <c r="AI81" i="13" s="1"/>
  <c r="U87" i="13"/>
  <c r="V85" i="13"/>
  <c r="AG85" i="13" s="1"/>
  <c r="T88" i="13"/>
  <c r="V79" i="13"/>
  <c r="AG79" i="13" s="1"/>
  <c r="V80" i="13"/>
  <c r="AG80" i="13" s="1"/>
  <c r="Y71" i="13"/>
  <c r="AJ71" i="13" s="1"/>
  <c r="W101" i="13"/>
  <c r="AH101" i="13" s="1"/>
  <c r="W69" i="13"/>
  <c r="AH69" i="13" s="1"/>
  <c r="Z84" i="13"/>
  <c r="AK84" i="13" s="1"/>
  <c r="U69" i="13"/>
  <c r="U76" i="13"/>
  <c r="U170" i="13"/>
  <c r="V95" i="13"/>
  <c r="AG95" i="13" s="1"/>
  <c r="W178" i="13"/>
  <c r="AH178" i="13" s="1"/>
  <c r="U118" i="13"/>
  <c r="T170" i="13"/>
  <c r="T82" i="13"/>
  <c r="T132" i="13"/>
  <c r="T69" i="13"/>
  <c r="Y110" i="13"/>
  <c r="AJ110" i="13" s="1"/>
  <c r="V38" i="13"/>
  <c r="AG38" i="13" s="1"/>
  <c r="T98" i="13"/>
  <c r="X12" i="13"/>
  <c r="AI12" i="13" s="1"/>
  <c r="V104" i="13"/>
  <c r="AG104" i="13" s="1"/>
  <c r="X118" i="13"/>
  <c r="AI118" i="13" s="1"/>
  <c r="U75" i="13"/>
  <c r="V84" i="13"/>
  <c r="AG84" i="13" s="1"/>
  <c r="V213" i="13"/>
  <c r="AG213" i="13" s="1"/>
  <c r="T85" i="13"/>
  <c r="V67" i="13"/>
  <c r="AG67" i="13" s="1"/>
  <c r="V93" i="13"/>
  <c r="AG93" i="13" s="1"/>
  <c r="W86" i="13"/>
  <c r="AH86" i="13" s="1"/>
  <c r="W128" i="13"/>
  <c r="AH128" i="13" s="1"/>
  <c r="X75" i="13"/>
  <c r="AI75" i="13" s="1"/>
  <c r="U192" i="13"/>
  <c r="V110" i="13"/>
  <c r="AG110" i="13" s="1"/>
  <c r="V70" i="13"/>
  <c r="AG70" i="13" s="1"/>
  <c r="W82" i="13"/>
  <c r="AH82" i="13" s="1"/>
  <c r="T213" i="13"/>
  <c r="X76" i="13"/>
  <c r="AI76" i="13" s="1"/>
  <c r="X192" i="13"/>
  <c r="AI192" i="13" s="1"/>
  <c r="V86" i="13"/>
  <c r="AG86" i="13" s="1"/>
  <c r="Y81" i="13"/>
  <c r="AJ81" i="13" s="1"/>
  <c r="T80" i="13"/>
  <c r="W99" i="13"/>
  <c r="AH99" i="13" s="1"/>
  <c r="W104" i="13"/>
  <c r="AH104" i="13" s="1"/>
  <c r="W127" i="13"/>
  <c r="AH127" i="13" s="1"/>
  <c r="W151" i="13"/>
  <c r="AH151" i="13" s="1"/>
  <c r="U99" i="13"/>
  <c r="V132" i="13"/>
  <c r="AG132" i="13" s="1"/>
  <c r="U128" i="13"/>
  <c r="V72" i="13"/>
  <c r="AG72" i="13" s="1"/>
  <c r="V82" i="13"/>
  <c r="AG82" i="13" s="1"/>
  <c r="W110" i="13"/>
  <c r="AH110" i="13" s="1"/>
  <c r="V62" i="13"/>
  <c r="AG62" i="13" s="1"/>
  <c r="T12" i="13"/>
  <c r="W132" i="13"/>
  <c r="AH132" i="13" s="1"/>
  <c r="T111" i="13"/>
  <c r="X80" i="13"/>
  <c r="AI80" i="13" s="1"/>
  <c r="T74" i="13"/>
  <c r="T161" i="13"/>
  <c r="X39" i="13"/>
  <c r="AI39" i="13" s="1"/>
  <c r="Z111" i="13"/>
  <c r="AK111" i="13" s="1"/>
  <c r="X92" i="13"/>
  <c r="AI92" i="13" s="1"/>
  <c r="V12" i="13"/>
  <c r="AG12" i="13" s="1"/>
  <c r="W98" i="13"/>
  <c r="AH98" i="13" s="1"/>
  <c r="X99" i="13"/>
  <c r="AI99" i="13" s="1"/>
  <c r="Y161" i="13"/>
  <c r="AJ161" i="13" s="1"/>
  <c r="T62" i="13"/>
  <c r="V161" i="13"/>
  <c r="AG161" i="13" s="1"/>
  <c r="W161" i="13"/>
  <c r="AH161" i="13" s="1"/>
  <c r="V94" i="13"/>
  <c r="AG94" i="13" s="1"/>
  <c r="T96" i="13"/>
  <c r="V39" i="13"/>
  <c r="AG39" i="13" s="1"/>
  <c r="Z81" i="13"/>
  <c r="AK81" i="13" s="1"/>
  <c r="U91" i="13"/>
  <c r="W78" i="13"/>
  <c r="AH78" i="13" s="1"/>
  <c r="U86" i="13"/>
  <c r="V92" i="13"/>
  <c r="AG92" i="13" s="1"/>
  <c r="T68" i="13"/>
  <c r="U74" i="13"/>
  <c r="U166" i="13"/>
  <c r="W95" i="13"/>
  <c r="AH95" i="13" s="1"/>
  <c r="X86" i="13"/>
  <c r="AI86" i="13" s="1"/>
  <c r="T73" i="13"/>
  <c r="Y39" i="13"/>
  <c r="AJ39" i="13" s="1"/>
  <c r="X79" i="13"/>
  <c r="AI79" i="13" s="1"/>
  <c r="Y76" i="13"/>
  <c r="AJ76" i="13" s="1"/>
  <c r="X213" i="13"/>
  <c r="AI213" i="13" s="1"/>
  <c r="V74" i="13"/>
  <c r="AG74" i="13" s="1"/>
  <c r="T70" i="13"/>
  <c r="T192" i="13"/>
  <c r="W166" i="13"/>
  <c r="AH166" i="13" s="1"/>
  <c r="X110" i="13"/>
  <c r="AI110" i="13" s="1"/>
  <c r="W97" i="13"/>
  <c r="AH97" i="13" s="1"/>
  <c r="Z93" i="13"/>
  <c r="AK93" i="13" s="1"/>
  <c r="X178" i="13"/>
  <c r="AI178" i="13" s="1"/>
  <c r="Z118" i="13"/>
  <c r="AK118" i="13" s="1"/>
  <c r="T38" i="13"/>
  <c r="T100" i="13"/>
  <c r="Z128" i="13"/>
  <c r="AK128" i="13" s="1"/>
  <c r="Y84" i="13"/>
  <c r="AJ84" i="13" s="1"/>
  <c r="Y93" i="13"/>
  <c r="AJ93" i="13" s="1"/>
  <c r="W12" i="13"/>
  <c r="AH12" i="13" s="1"/>
  <c r="U70" i="13"/>
  <c r="T178" i="13"/>
  <c r="V88" i="13"/>
  <c r="AG88" i="13" s="1"/>
  <c r="W39" i="13"/>
  <c r="AH39" i="13" s="1"/>
  <c r="T128" i="13"/>
  <c r="X111" i="13"/>
  <c r="AI111" i="13" s="1"/>
  <c r="Y88" i="13"/>
  <c r="AJ88" i="13" s="1"/>
  <c r="T87" i="13"/>
  <c r="T101" i="13"/>
  <c r="X128" i="13"/>
  <c r="AI128" i="13" s="1"/>
  <c r="X84" i="13"/>
  <c r="AI84" i="13" s="1"/>
  <c r="V83" i="13"/>
  <c r="AG83" i="13" s="1"/>
  <c r="T93" i="13"/>
  <c r="U73" i="13"/>
  <c r="U82" i="13"/>
  <c r="W83" i="13"/>
  <c r="AH83" i="13" s="1"/>
  <c r="T39" i="13"/>
  <c r="AH79" i="12"/>
  <c r="AJ118" i="12"/>
  <c r="AF178" i="12"/>
  <c r="AI103" i="12"/>
  <c r="G89" i="12"/>
  <c r="I89" i="12" s="1"/>
  <c r="K89" i="12" s="1"/>
  <c r="AH87" i="12"/>
  <c r="H99" i="12"/>
  <c r="J99" i="12" s="1"/>
  <c r="AH91" i="12"/>
  <c r="AG72" i="12"/>
  <c r="AH75" i="12"/>
  <c r="AG62" i="12"/>
  <c r="G12" i="12"/>
  <c r="I12" i="12" s="1"/>
  <c r="K12" i="12" s="1"/>
  <c r="M12" i="12" s="1"/>
  <c r="AF79" i="12"/>
  <c r="AI98" i="12"/>
  <c r="AI80" i="12"/>
  <c r="G161" i="12"/>
  <c r="I161" i="12" s="1"/>
  <c r="K161" i="12" s="1"/>
  <c r="M161" i="12" s="1"/>
  <c r="AK111" i="12"/>
  <c r="AI69" i="12"/>
  <c r="AH161" i="12"/>
  <c r="G96" i="12"/>
  <c r="I96" i="12" s="1"/>
  <c r="K96" i="12" s="1"/>
  <c r="AH78" i="12"/>
  <c r="AF86" i="12"/>
  <c r="AF166" i="12"/>
  <c r="AI86" i="12"/>
  <c r="AJ39" i="12"/>
  <c r="AJ76" i="12"/>
  <c r="AE70" i="12"/>
  <c r="AI110" i="12"/>
  <c r="AK118" i="12"/>
  <c r="AK128" i="12"/>
  <c r="G178" i="12"/>
  <c r="I178" i="12" s="1"/>
  <c r="K178" i="12" s="1"/>
  <c r="M178" i="12" s="1"/>
  <c r="AH39" i="12"/>
  <c r="AJ88" i="12"/>
  <c r="G101" i="12"/>
  <c r="I101" i="12" s="1"/>
  <c r="K101" i="12" s="1"/>
  <c r="AI84" i="12"/>
  <c r="AE39" i="12"/>
  <c r="AH111" i="12"/>
  <c r="H100" i="12"/>
  <c r="J100" i="12" s="1"/>
  <c r="AK213" i="12"/>
  <c r="AH96" i="12"/>
  <c r="H71" i="12"/>
  <c r="J71" i="12" s="1"/>
  <c r="L71" i="12" s="1"/>
  <c r="AI104" i="12"/>
  <c r="H68" i="12"/>
  <c r="AG111" i="12"/>
  <c r="H110" i="12"/>
  <c r="J110" i="12" s="1"/>
  <c r="L110" i="12" s="1"/>
  <c r="AJ38" i="12"/>
  <c r="AI85" i="12"/>
  <c r="AK12" i="12"/>
  <c r="AE71" i="12"/>
  <c r="AH74" i="12"/>
  <c r="AG98" i="12"/>
  <c r="AH213" i="12"/>
  <c r="G86" i="12"/>
  <c r="I86" i="12" s="1"/>
  <c r="K86" i="12" s="1"/>
  <c r="AF85" i="12"/>
  <c r="AK71" i="12"/>
  <c r="AI132" i="12"/>
  <c r="AK104" i="12"/>
  <c r="AF83" i="12"/>
  <c r="AI74" i="12"/>
  <c r="G91" i="12"/>
  <c r="I91" i="12" s="1"/>
  <c r="K91" i="12" s="1"/>
  <c r="H127" i="12"/>
  <c r="J127" i="12" s="1"/>
  <c r="AI94" i="12"/>
  <c r="AJ104" i="12"/>
  <c r="AH100" i="12"/>
  <c r="AH88" i="12"/>
  <c r="H89" i="12"/>
  <c r="J89" i="12" s="1"/>
  <c r="L89" i="12" s="1"/>
  <c r="AE83" i="12"/>
  <c r="AI96" i="12"/>
  <c r="G67" i="12"/>
  <c r="I67" i="12" s="1"/>
  <c r="K67" i="12" s="1"/>
  <c r="AI71" i="12"/>
  <c r="AI89" i="12"/>
  <c r="H92" i="12"/>
  <c r="J92" i="12" s="1"/>
  <c r="AH72" i="12"/>
  <c r="AF62" i="12"/>
  <c r="AG86" i="12"/>
  <c r="AI178" i="12"/>
  <c r="AI100" i="12"/>
  <c r="G95" i="12"/>
  <c r="I95" i="12" s="1"/>
  <c r="K95" i="12" s="1"/>
  <c r="AI73" i="12"/>
  <c r="H97" i="12"/>
  <c r="J97" i="12" s="1"/>
  <c r="AG99" i="12"/>
  <c r="AH192" i="12"/>
  <c r="AF72" i="12"/>
  <c r="AH82" i="12"/>
  <c r="AI67" i="12"/>
  <c r="AH127" i="12"/>
  <c r="AH151" i="12"/>
  <c r="H84" i="12"/>
  <c r="J84" i="12" s="1"/>
  <c r="L84" i="12" s="1"/>
  <c r="AH76" i="12"/>
  <c r="AH132" i="12"/>
  <c r="AI39" i="12"/>
  <c r="AG12" i="12"/>
  <c r="AH98" i="12"/>
  <c r="AI99" i="12"/>
  <c r="AG161" i="12"/>
  <c r="AG94" i="12"/>
  <c r="AK81" i="12"/>
  <c r="AK93" i="12"/>
  <c r="AH12" i="12"/>
  <c r="H82" i="12"/>
  <c r="J82" i="12" s="1"/>
  <c r="G94" i="12"/>
  <c r="I94" i="12" s="1"/>
  <c r="K94" i="12" s="1"/>
  <c r="AG128" i="12"/>
  <c r="AE118" i="12"/>
  <c r="G92" i="12"/>
  <c r="I92" i="12" s="1"/>
  <c r="K92" i="12" s="1"/>
  <c r="AG91" i="12"/>
  <c r="AG68" i="12"/>
  <c r="AH73" i="12"/>
  <c r="AK39" i="12"/>
  <c r="H94" i="12"/>
  <c r="J94" i="12" s="1"/>
  <c r="AE102" i="12"/>
  <c r="AE99" i="12"/>
  <c r="AH85" i="12"/>
  <c r="AJ128" i="12"/>
  <c r="AH84" i="12"/>
  <c r="AH80" i="12"/>
  <c r="AF88" i="12"/>
  <c r="H80" i="12"/>
  <c r="J80" i="12" s="1"/>
  <c r="G104" i="12"/>
  <c r="I104" i="12" s="1"/>
  <c r="K104" i="12" s="1"/>
  <c r="M104" i="12" s="1"/>
  <c r="AI93" i="12"/>
  <c r="AK161" i="12"/>
  <c r="AI82" i="12"/>
  <c r="AJ89" i="12"/>
  <c r="AI170" i="12"/>
  <c r="H95" i="12"/>
  <c r="J95" i="12" s="1"/>
  <c r="AI38" i="12"/>
  <c r="AH70" i="12"/>
  <c r="AG166" i="12"/>
  <c r="AG89" i="12"/>
  <c r="AE151" i="12"/>
  <c r="AI151" i="12"/>
  <c r="G76" i="12"/>
  <c r="I76" i="12" s="1"/>
  <c r="K76" i="12" s="1"/>
  <c r="M76" i="12" s="1"/>
  <c r="AI101" i="12"/>
  <c r="AK178" i="12"/>
  <c r="AK170" i="12"/>
  <c r="G75" i="12"/>
  <c r="I75" i="12" s="1"/>
  <c r="K75" i="12" s="1"/>
  <c r="AG81" i="12"/>
  <c r="H38" i="12"/>
  <c r="J38" i="12" s="1"/>
  <c r="L38" i="12" s="1"/>
  <c r="AI72" i="12"/>
  <c r="AK76" i="12"/>
  <c r="AJ170" i="12"/>
  <c r="AG103" i="12"/>
  <c r="AE213" i="12"/>
  <c r="AI97" i="12"/>
  <c r="AI76" i="12"/>
  <c r="H132" i="12"/>
  <c r="J132" i="12" s="1"/>
  <c r="L132" i="12" s="1"/>
  <c r="AI192" i="12"/>
  <c r="H98" i="12"/>
  <c r="J98" i="12" s="1"/>
  <c r="G78" i="12"/>
  <c r="I78" i="12" s="1"/>
  <c r="K78" i="12" s="1"/>
  <c r="G80" i="12"/>
  <c r="I80" i="12" s="1"/>
  <c r="K80" i="12" s="1"/>
  <c r="AH81" i="12"/>
  <c r="AG132" i="12"/>
  <c r="AG82" i="12"/>
  <c r="AH110" i="12"/>
  <c r="H104" i="12"/>
  <c r="J104" i="12" s="1"/>
  <c r="L104" i="12" s="1"/>
  <c r="G111" i="12"/>
  <c r="I111" i="12" s="1"/>
  <c r="K111" i="12" s="1"/>
  <c r="M111" i="12" s="1"/>
  <c r="AE74" i="12"/>
  <c r="AJ151" i="12"/>
  <c r="G62" i="12"/>
  <c r="I62" i="12" s="1"/>
  <c r="AG39" i="12"/>
  <c r="AG92" i="12"/>
  <c r="H74" i="12"/>
  <c r="J74" i="12" s="1"/>
  <c r="G73" i="12"/>
  <c r="I73" i="12" s="1"/>
  <c r="K73" i="12" s="1"/>
  <c r="AI79" i="12"/>
  <c r="AG74" i="12"/>
  <c r="AH166" i="12"/>
  <c r="G38" i="12"/>
  <c r="I38" i="12" s="1"/>
  <c r="K38" i="12" s="1"/>
  <c r="M38" i="12" s="1"/>
  <c r="AJ84" i="12"/>
  <c r="AJ93" i="12"/>
  <c r="H70" i="12"/>
  <c r="J70" i="12" s="1"/>
  <c r="AG88" i="12"/>
  <c r="AI111" i="12"/>
  <c r="AE87" i="12"/>
  <c r="AI128" i="12"/>
  <c r="AG83" i="12"/>
  <c r="G93" i="12"/>
  <c r="I93" i="12" s="1"/>
  <c r="K93" i="12" s="1"/>
  <c r="M93" i="12" s="1"/>
  <c r="AH83" i="12"/>
  <c r="H101" i="12"/>
  <c r="J101" i="12" s="1"/>
  <c r="AG87" i="12"/>
  <c r="AH93" i="12"/>
  <c r="AH69" i="12"/>
  <c r="H67" i="12"/>
  <c r="J67" i="12" s="1"/>
  <c r="AG96" i="12"/>
  <c r="AF111" i="12"/>
  <c r="AG101" i="12"/>
  <c r="G72" i="12"/>
  <c r="I72" i="12" s="1"/>
  <c r="K72" i="12" s="1"/>
  <c r="H103" i="12"/>
  <c r="J103" i="12" s="1"/>
  <c r="AI81" i="12"/>
  <c r="H87" i="12"/>
  <c r="J87" i="12" s="1"/>
  <c r="AG85" i="12"/>
  <c r="AE88" i="12"/>
  <c r="AG79" i="12"/>
  <c r="AG80" i="12"/>
  <c r="AJ71" i="12"/>
  <c r="AH101" i="12"/>
  <c r="AK84" i="12"/>
  <c r="AF69" i="12"/>
  <c r="H76" i="12"/>
  <c r="J76" i="12" s="1"/>
  <c r="L76" i="12" s="1"/>
  <c r="H170" i="12"/>
  <c r="J170" i="12" s="1"/>
  <c r="L170" i="12" s="1"/>
  <c r="AG95" i="12"/>
  <c r="AH178" i="12"/>
  <c r="H118" i="12"/>
  <c r="J118" i="12" s="1"/>
  <c r="L118" i="12" s="1"/>
  <c r="AE170" i="12"/>
  <c r="G82" i="12"/>
  <c r="I82" i="12" s="1"/>
  <c r="K82" i="12" s="1"/>
  <c r="AE132" i="12"/>
  <c r="G69" i="12"/>
  <c r="I69" i="12" s="1"/>
  <c r="K69" i="12" s="1"/>
  <c r="AJ110" i="12"/>
  <c r="AG38" i="12"/>
  <c r="AE98" i="12"/>
  <c r="AI12" i="12"/>
  <c r="AG104" i="12"/>
  <c r="AI118" i="12"/>
  <c r="H75" i="12"/>
  <c r="J75" i="12" s="1"/>
  <c r="AG84" i="12"/>
  <c r="AG213" i="12"/>
  <c r="G85" i="12"/>
  <c r="I85" i="12" s="1"/>
  <c r="K85" i="12" s="1"/>
  <c r="AG67" i="12"/>
  <c r="AG93" i="12"/>
  <c r="AG70" i="12"/>
  <c r="AI87" i="12"/>
  <c r="AG71" i="12"/>
  <c r="AJ81" i="12"/>
  <c r="AF161" i="12"/>
  <c r="AH99" i="12"/>
  <c r="H93" i="12"/>
  <c r="J93" i="12" s="1"/>
  <c r="L93" i="12" s="1"/>
  <c r="AH104" i="12"/>
  <c r="G84" i="12"/>
  <c r="I84" i="12" s="1"/>
  <c r="K84" i="12" s="1"/>
  <c r="M84" i="12" s="1"/>
  <c r="H151" i="12"/>
  <c r="J151" i="12" s="1"/>
  <c r="L151" i="12" s="1"/>
  <c r="AH38" i="12"/>
  <c r="G110" i="12"/>
  <c r="I110" i="12" s="1"/>
  <c r="K110" i="12" s="1"/>
  <c r="M110" i="12" s="1"/>
  <c r="AH71" i="12"/>
  <c r="G79" i="12"/>
  <c r="I79" i="12" s="1"/>
  <c r="K79" i="12" s="1"/>
  <c r="AF213" i="12"/>
  <c r="AF128" i="12"/>
  <c r="AJ213" i="12"/>
  <c r="H81" i="12"/>
  <c r="J81" i="12" s="1"/>
  <c r="L81" i="12" s="1"/>
  <c r="AI88" i="12"/>
  <c r="AI166" i="12"/>
  <c r="AK110" i="12"/>
  <c r="AI92" i="12"/>
  <c r="AG76" i="12"/>
  <c r="AJ161" i="12"/>
  <c r="AF91" i="12"/>
  <c r="AH95" i="12"/>
  <c r="AI213" i="12"/>
  <c r="AE192" i="12"/>
  <c r="AH97" i="12"/>
  <c r="G100" i="12"/>
  <c r="I100" i="12" s="1"/>
  <c r="K100" i="12" s="1"/>
  <c r="G128" i="12"/>
  <c r="I128" i="12" s="1"/>
  <c r="K128" i="12" s="1"/>
  <c r="M128" i="12" s="1"/>
  <c r="AF73" i="12"/>
  <c r="AH89" i="12"/>
  <c r="AK200" i="12"/>
  <c r="AG118" i="12"/>
  <c r="G127" i="12"/>
  <c r="I127" i="12" s="1"/>
  <c r="K127" i="12" s="1"/>
  <c r="AI91" i="12"/>
  <c r="AG100" i="12"/>
  <c r="AF78" i="12"/>
  <c r="AJ178" i="12"/>
  <c r="AH103" i="12"/>
  <c r="AJ166" i="12"/>
  <c r="AG97" i="12"/>
  <c r="AH170" i="12"/>
  <c r="AF39" i="12"/>
  <c r="AK88" i="12"/>
  <c r="AH102" i="12"/>
  <c r="G103" i="12"/>
  <c r="I103" i="12" s="1"/>
  <c r="K103" i="12" s="1"/>
  <c r="G97" i="12"/>
  <c r="I97" i="12" s="1"/>
  <c r="K97" i="12" s="1"/>
  <c r="AJ12" i="12"/>
  <c r="AG151" i="12"/>
  <c r="G166" i="12"/>
  <c r="I166" i="12" s="1"/>
  <c r="K166" i="12" s="1"/>
  <c r="M166" i="12" s="1"/>
  <c r="AI95" i="12"/>
  <c r="AG127" i="12"/>
  <c r="AG178" i="12"/>
  <c r="AJ111" i="12"/>
  <c r="AK166" i="12"/>
  <c r="AG73" i="12"/>
  <c r="AK38" i="12"/>
  <c r="AI161" i="12"/>
  <c r="AH86" i="12"/>
  <c r="AF102" i="12"/>
  <c r="AF12" i="12"/>
  <c r="AH128" i="12"/>
  <c r="AG102" i="12"/>
  <c r="AI127" i="12"/>
  <c r="AG78" i="12"/>
  <c r="AG69" i="12"/>
  <c r="AG75" i="12"/>
  <c r="AH94" i="12"/>
  <c r="G81" i="12"/>
  <c r="I81" i="12" s="1"/>
  <c r="K81" i="12" s="1"/>
  <c r="M81" i="12" s="1"/>
  <c r="AI75" i="12"/>
  <c r="AG192" i="12"/>
  <c r="AH67" i="12"/>
  <c r="H192" i="12"/>
  <c r="J192" i="12" s="1"/>
  <c r="AG170" i="12"/>
  <c r="AG110" i="12"/>
  <c r="AJ200" i="12"/>
  <c r="AH118" i="12"/>
  <c r="AH92" i="12"/>
  <c r="AF200" i="12"/>
  <c r="H200" i="12"/>
  <c r="J200" i="12" s="1"/>
  <c r="L200" i="12" s="1"/>
  <c r="AF84" i="12"/>
  <c r="AF99" i="12"/>
  <c r="AE161" i="12"/>
  <c r="AE89" i="12"/>
  <c r="AF192" i="12"/>
  <c r="G39" i="12"/>
  <c r="I39" i="12" s="1"/>
  <c r="K39" i="12" s="1"/>
  <c r="M39" i="12" s="1"/>
  <c r="H73" i="12"/>
  <c r="J73" i="12" s="1"/>
  <c r="AE38" i="12"/>
  <c r="AE96" i="12"/>
  <c r="AE101" i="12"/>
  <c r="AF81" i="12"/>
  <c r="AE299" i="12"/>
  <c r="AE110" i="12"/>
  <c r="AE79" i="12"/>
  <c r="AE111" i="12"/>
  <c r="AE85" i="12"/>
  <c r="G88" i="12"/>
  <c r="I88" i="12" s="1"/>
  <c r="K88" i="12" s="1"/>
  <c r="M88" i="12" s="1"/>
  <c r="H12" i="12"/>
  <c r="J12" i="12" s="1"/>
  <c r="L12" i="12" s="1"/>
  <c r="AF68" i="12"/>
  <c r="AE73" i="12"/>
  <c r="AF95" i="12"/>
  <c r="AF80" i="12"/>
  <c r="AF101" i="12"/>
  <c r="AE127" i="12"/>
  <c r="AE75" i="12"/>
  <c r="G83" i="12"/>
  <c r="I83" i="12" s="1"/>
  <c r="K83" i="12" s="1"/>
  <c r="G192" i="12"/>
  <c r="I192" i="12" s="1"/>
  <c r="K192" i="12" s="1"/>
  <c r="AE67" i="12"/>
  <c r="AE92" i="12"/>
  <c r="G213" i="12"/>
  <c r="I213" i="12" s="1"/>
  <c r="K213" i="12" s="1"/>
  <c r="M213" i="12" s="1"/>
  <c r="AE300" i="12"/>
  <c r="AF170" i="12"/>
  <c r="AE103" i="12"/>
  <c r="AF87" i="12"/>
  <c r="AE166" i="12"/>
  <c r="I150" i="8"/>
  <c r="AE82" i="12"/>
  <c r="AE86" i="12"/>
  <c r="AE91" i="12"/>
  <c r="AF94" i="12"/>
  <c r="H128" i="12"/>
  <c r="J128" i="12" s="1"/>
  <c r="L128" i="12" s="1"/>
  <c r="H85" i="12"/>
  <c r="J85" i="12" s="1"/>
  <c r="AF92" i="12"/>
  <c r="AH150" i="8"/>
  <c r="G301" i="12"/>
  <c r="G170" i="12"/>
  <c r="I170" i="12" s="1"/>
  <c r="K170" i="12" s="1"/>
  <c r="M170" i="12" s="1"/>
  <c r="AE62" i="12"/>
  <c r="AF89" i="12"/>
  <c r="AF103" i="12"/>
  <c r="AE200" i="12"/>
  <c r="AE100" i="12"/>
  <c r="AF151" i="12"/>
  <c r="AE178" i="12"/>
  <c r="G71" i="12"/>
  <c r="I71" i="12" s="1"/>
  <c r="K71" i="12" s="1"/>
  <c r="M71" i="12" s="1"/>
  <c r="AF299" i="12"/>
  <c r="AF75" i="12"/>
  <c r="I299" i="12"/>
  <c r="AE104" i="12"/>
  <c r="H69" i="12"/>
  <c r="J69" i="12" s="1"/>
  <c r="AF67" i="12"/>
  <c r="AE72" i="12"/>
  <c r="AE81" i="12"/>
  <c r="G98" i="12"/>
  <c r="I98" i="12" s="1"/>
  <c r="K98" i="12" s="1"/>
  <c r="AF82" i="12"/>
  <c r="AE12" i="12"/>
  <c r="AE97" i="12"/>
  <c r="H39" i="12"/>
  <c r="J39" i="12" s="1"/>
  <c r="L39" i="12" s="1"/>
  <c r="AE94" i="12"/>
  <c r="AF104" i="12"/>
  <c r="M200" i="12"/>
  <c r="G102" i="12"/>
  <c r="I102" i="12" s="1"/>
  <c r="K102" i="12" s="1"/>
  <c r="AF100" i="12"/>
  <c r="AE93" i="12"/>
  <c r="AF127" i="12"/>
  <c r="H62" i="12"/>
  <c r="H91" i="12"/>
  <c r="J91" i="12" s="1"/>
  <c r="AF74" i="12"/>
  <c r="AE69" i="12"/>
  <c r="H79" i="12"/>
  <c r="J79" i="12" s="1"/>
  <c r="K150" i="8"/>
  <c r="AF97" i="12"/>
  <c r="H72" i="12"/>
  <c r="J72" i="12" s="1"/>
  <c r="AF76" i="12"/>
  <c r="H78" i="12"/>
  <c r="J78" i="12" s="1"/>
  <c r="H88" i="12"/>
  <c r="J88" i="12" s="1"/>
  <c r="L88" i="12" s="1"/>
  <c r="AF38" i="12"/>
  <c r="H86" i="12"/>
  <c r="J86" i="12" s="1"/>
  <c r="G118" i="12"/>
  <c r="I118" i="12" s="1"/>
  <c r="K118" i="12" s="1"/>
  <c r="M118" i="12" s="1"/>
  <c r="AF118" i="12"/>
  <c r="AE76" i="12"/>
  <c r="AF71" i="12"/>
  <c r="H161" i="12"/>
  <c r="J161" i="12" s="1"/>
  <c r="L161" i="12" s="1"/>
  <c r="G87" i="12"/>
  <c r="I87" i="12" s="1"/>
  <c r="K87" i="12" s="1"/>
  <c r="G132" i="12"/>
  <c r="I132" i="12" s="1"/>
  <c r="K132" i="12" s="1"/>
  <c r="M132" i="12" s="1"/>
  <c r="H166" i="12"/>
  <c r="J166" i="12" s="1"/>
  <c r="L166" i="12" s="1"/>
  <c r="AF110" i="12"/>
  <c r="H213" i="12"/>
  <c r="J213" i="12" s="1"/>
  <c r="L213" i="12" s="1"/>
  <c r="G99" i="12"/>
  <c r="I99" i="12" s="1"/>
  <c r="K99" i="12" s="1"/>
  <c r="AF93" i="12"/>
  <c r="H178" i="12"/>
  <c r="J178" i="12" s="1"/>
  <c r="L178" i="12" s="1"/>
  <c r="T160" i="10"/>
  <c r="G160" i="10" s="1"/>
  <c r="AE78" i="12"/>
  <c r="AF150" i="8"/>
  <c r="AF70" i="12"/>
  <c r="H111" i="12"/>
  <c r="J111" i="12" s="1"/>
  <c r="L111" i="12" s="1"/>
  <c r="G151" i="12"/>
  <c r="I151" i="12" s="1"/>
  <c r="K151" i="12" s="1"/>
  <c r="AE84" i="12"/>
  <c r="AE95" i="12"/>
  <c r="G74" i="12"/>
  <c r="I74" i="12" s="1"/>
  <c r="K74" i="12" s="1"/>
  <c r="AF132" i="12"/>
  <c r="H83" i="12"/>
  <c r="J83" i="12" s="1"/>
  <c r="AE128" i="12"/>
  <c r="AF300" i="12"/>
  <c r="AK150" i="8"/>
  <c r="G150" i="8"/>
  <c r="AF98" i="12"/>
  <c r="H150" i="8"/>
  <c r="G70" i="12"/>
  <c r="I70" i="12" s="1"/>
  <c r="K70" i="12" s="1"/>
  <c r="AE68" i="12"/>
  <c r="G68" i="12"/>
  <c r="I68" i="12" s="1"/>
  <c r="H102" i="12"/>
  <c r="J102" i="12" s="1"/>
  <c r="AE80" i="12"/>
  <c r="AJ150" i="8"/>
  <c r="H96" i="12"/>
  <c r="J96" i="12" s="1"/>
  <c r="AF96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Y139" i="7" a="1"/>
  <c r="V139" i="7" a="1"/>
  <c r="Z139" i="7" a="1"/>
  <c r="W139" i="7" a="1"/>
  <c r="U139" i="7" a="1"/>
  <c r="X139" i="7" a="1"/>
  <c r="T139" i="7" a="1"/>
  <c r="V139" i="7" l="1"/>
  <c r="I139" i="7" s="1"/>
  <c r="AG299" i="13"/>
  <c r="I299" i="13"/>
  <c r="AE299" i="13"/>
  <c r="G299" i="13"/>
  <c r="AF300" i="13"/>
  <c r="H300" i="13"/>
  <c r="AE300" i="13"/>
  <c r="G300" i="13"/>
  <c r="AF299" i="13"/>
  <c r="H299" i="13"/>
  <c r="AE301" i="13"/>
  <c r="G301" i="13"/>
  <c r="AF161" i="13"/>
  <c r="H161" i="13"/>
  <c r="J161" i="13" s="1"/>
  <c r="L161" i="13" s="1"/>
  <c r="G98" i="13"/>
  <c r="I98" i="13" s="1"/>
  <c r="K98" i="13" s="1"/>
  <c r="AE98" i="13"/>
  <c r="G38" i="13"/>
  <c r="I38" i="13" s="1"/>
  <c r="K38" i="13" s="1"/>
  <c r="M38" i="13" s="1"/>
  <c r="AE38" i="13"/>
  <c r="AF39" i="13"/>
  <c r="H39" i="13"/>
  <c r="J39" i="13" s="1"/>
  <c r="L39" i="13" s="1"/>
  <c r="H73" i="13"/>
  <c r="J73" i="13" s="1"/>
  <c r="AF73" i="13"/>
  <c r="H81" i="13"/>
  <c r="J81" i="13" s="1"/>
  <c r="L81" i="13" s="1"/>
  <c r="AF81" i="13"/>
  <c r="AE99" i="13"/>
  <c r="G99" i="13"/>
  <c r="I99" i="13" s="1"/>
  <c r="K99" i="13" s="1"/>
  <c r="AF72" i="13"/>
  <c r="H72" i="13"/>
  <c r="J72" i="13" s="1"/>
  <c r="AE67" i="13"/>
  <c r="G67" i="13"/>
  <c r="I67" i="13" s="1"/>
  <c r="K67" i="13" s="1"/>
  <c r="AF71" i="13"/>
  <c r="H71" i="13"/>
  <c r="J71" i="13" s="1"/>
  <c r="L71" i="13" s="1"/>
  <c r="AE70" i="13"/>
  <c r="G70" i="13"/>
  <c r="I70" i="13" s="1"/>
  <c r="K70" i="13" s="1"/>
  <c r="AF38" i="13"/>
  <c r="H38" i="13"/>
  <c r="J38" i="13" s="1"/>
  <c r="L38" i="13" s="1"/>
  <c r="AF95" i="13"/>
  <c r="H95" i="13"/>
  <c r="J95" i="13" s="1"/>
  <c r="G102" i="13"/>
  <c r="I102" i="13" s="1"/>
  <c r="K102" i="13" s="1"/>
  <c r="AE102" i="13"/>
  <c r="AF85" i="13"/>
  <c r="H85" i="13"/>
  <c r="J85" i="13" s="1"/>
  <c r="AF79" i="13"/>
  <c r="H79" i="13"/>
  <c r="J79" i="13" s="1"/>
  <c r="M200" i="13"/>
  <c r="AK200" i="13"/>
  <c r="AF104" i="13"/>
  <c r="H104" i="13"/>
  <c r="J104" i="13" s="1"/>
  <c r="L104" i="13" s="1"/>
  <c r="AE128" i="13"/>
  <c r="G128" i="13"/>
  <c r="I128" i="13" s="1"/>
  <c r="K128" i="13" s="1"/>
  <c r="M128" i="13" s="1"/>
  <c r="G81" i="13"/>
  <c r="I81" i="13" s="1"/>
  <c r="K81" i="13" s="1"/>
  <c r="M81" i="13" s="1"/>
  <c r="AE81" i="13"/>
  <c r="AE100" i="13"/>
  <c r="G100" i="13"/>
  <c r="I100" i="13" s="1"/>
  <c r="K100" i="13" s="1"/>
  <c r="H128" i="13"/>
  <c r="J128" i="13" s="1"/>
  <c r="L128" i="13" s="1"/>
  <c r="AF128" i="13"/>
  <c r="AE69" i="13"/>
  <c r="G69" i="13"/>
  <c r="I69" i="13" s="1"/>
  <c r="K69" i="13" s="1"/>
  <c r="H101" i="13"/>
  <c r="J101" i="13" s="1"/>
  <c r="AF101" i="13"/>
  <c r="H94" i="13"/>
  <c r="J94" i="13" s="1"/>
  <c r="AF94" i="13"/>
  <c r="G83" i="13"/>
  <c r="I83" i="13" s="1"/>
  <c r="K83" i="13" s="1"/>
  <c r="AE83" i="13"/>
  <c r="G86" i="13"/>
  <c r="I86" i="13" s="1"/>
  <c r="K86" i="13" s="1"/>
  <c r="AE86" i="13"/>
  <c r="AE12" i="13"/>
  <c r="G12" i="13"/>
  <c r="I12" i="13" s="1"/>
  <c r="K12" i="13" s="1"/>
  <c r="M12" i="13" s="1"/>
  <c r="AF213" i="13"/>
  <c r="H213" i="13"/>
  <c r="J213" i="13" s="1"/>
  <c r="L213" i="13" s="1"/>
  <c r="G88" i="13"/>
  <c r="I88" i="13" s="1"/>
  <c r="K88" i="13" s="1"/>
  <c r="M88" i="13" s="1"/>
  <c r="AE88" i="13"/>
  <c r="G73" i="13"/>
  <c r="I73" i="13" s="1"/>
  <c r="K73" i="13" s="1"/>
  <c r="AE73" i="13"/>
  <c r="AE75" i="13"/>
  <c r="G75" i="13"/>
  <c r="I75" i="13" s="1"/>
  <c r="K75" i="13" s="1"/>
  <c r="AF100" i="13"/>
  <c r="H100" i="13"/>
  <c r="J100" i="13" s="1"/>
  <c r="AE192" i="13"/>
  <c r="G192" i="13"/>
  <c r="I192" i="13" s="1"/>
  <c r="K192" i="13" s="1"/>
  <c r="G82" i="13"/>
  <c r="I82" i="13" s="1"/>
  <c r="K82" i="13" s="1"/>
  <c r="AE82" i="13"/>
  <c r="AE93" i="13"/>
  <c r="G93" i="13"/>
  <c r="I93" i="13" s="1"/>
  <c r="K93" i="13" s="1"/>
  <c r="M93" i="13" s="1"/>
  <c r="AF74" i="13"/>
  <c r="H74" i="13"/>
  <c r="J74" i="13" s="1"/>
  <c r="G78" i="13"/>
  <c r="I78" i="13" s="1"/>
  <c r="K78" i="13" s="1"/>
  <c r="AE78" i="13"/>
  <c r="AF96" i="13"/>
  <c r="H96" i="13"/>
  <c r="J96" i="13" s="1"/>
  <c r="H166" i="13"/>
  <c r="J166" i="13" s="1"/>
  <c r="L166" i="13" s="1"/>
  <c r="AF166" i="13"/>
  <c r="G170" i="13"/>
  <c r="I170" i="13" s="1"/>
  <c r="K170" i="13" s="1"/>
  <c r="M170" i="13" s="1"/>
  <c r="AE170" i="13"/>
  <c r="H87" i="13"/>
  <c r="J87" i="13" s="1"/>
  <c r="AF87" i="13"/>
  <c r="H98" i="13"/>
  <c r="J98" i="13" s="1"/>
  <c r="AF98" i="13"/>
  <c r="AE95" i="13"/>
  <c r="G95" i="13"/>
  <c r="I95" i="13" s="1"/>
  <c r="K95" i="13" s="1"/>
  <c r="AE39" i="13"/>
  <c r="G39" i="13"/>
  <c r="I39" i="13" s="1"/>
  <c r="K39" i="13" s="1"/>
  <c r="M39" i="13" s="1"/>
  <c r="G68" i="13"/>
  <c r="I68" i="13" s="1"/>
  <c r="AE68" i="13"/>
  <c r="G132" i="13"/>
  <c r="I132" i="13" s="1"/>
  <c r="K132" i="13" s="1"/>
  <c r="M132" i="13" s="1"/>
  <c r="AE132" i="13"/>
  <c r="AE80" i="13"/>
  <c r="G80" i="13"/>
  <c r="I80" i="13" s="1"/>
  <c r="K80" i="13" s="1"/>
  <c r="AF97" i="13"/>
  <c r="H97" i="13"/>
  <c r="J97" i="13" s="1"/>
  <c r="H89" i="13"/>
  <c r="J89" i="13" s="1"/>
  <c r="L89" i="13" s="1"/>
  <c r="AF89" i="13"/>
  <c r="AE79" i="13"/>
  <c r="G79" i="13"/>
  <c r="I79" i="13" s="1"/>
  <c r="K79" i="13" s="1"/>
  <c r="AE110" i="13"/>
  <c r="G110" i="13"/>
  <c r="I110" i="13" s="1"/>
  <c r="K110" i="13" s="1"/>
  <c r="M110" i="13" s="1"/>
  <c r="AE85" i="13"/>
  <c r="G85" i="13"/>
  <c r="I85" i="13" s="1"/>
  <c r="K85" i="13" s="1"/>
  <c r="AF118" i="13"/>
  <c r="H118" i="13"/>
  <c r="J118" i="13" s="1"/>
  <c r="L118" i="13" s="1"/>
  <c r="AE71" i="13"/>
  <c r="G71" i="13"/>
  <c r="I71" i="13" s="1"/>
  <c r="K71" i="13" s="1"/>
  <c r="M71" i="13" s="1"/>
  <c r="H86" i="13"/>
  <c r="J86" i="13" s="1"/>
  <c r="AF86" i="13"/>
  <c r="AE166" i="13"/>
  <c r="G166" i="13"/>
  <c r="I166" i="13" s="1"/>
  <c r="K166" i="13" s="1"/>
  <c r="M166" i="13" s="1"/>
  <c r="AF78" i="13"/>
  <c r="H78" i="13"/>
  <c r="J78" i="13" s="1"/>
  <c r="AF91" i="13"/>
  <c r="H91" i="13"/>
  <c r="J91" i="13" s="1"/>
  <c r="AF103" i="13"/>
  <c r="H103" i="13"/>
  <c r="J103" i="13" s="1"/>
  <c r="G87" i="13"/>
  <c r="I87" i="13" s="1"/>
  <c r="K87" i="13" s="1"/>
  <c r="AE87" i="13"/>
  <c r="AE62" i="13"/>
  <c r="G62" i="13"/>
  <c r="I62" i="13" s="1"/>
  <c r="H132" i="13"/>
  <c r="J132" i="13" s="1"/>
  <c r="L132" i="13" s="1"/>
  <c r="AF132" i="13"/>
  <c r="G104" i="13"/>
  <c r="I104" i="13" s="1"/>
  <c r="K104" i="13" s="1"/>
  <c r="M104" i="13" s="1"/>
  <c r="AE104" i="13"/>
  <c r="AE92" i="13"/>
  <c r="G92" i="13"/>
  <c r="I92" i="13" s="1"/>
  <c r="K92" i="13" s="1"/>
  <c r="AE101" i="13"/>
  <c r="G101" i="13"/>
  <c r="I101" i="13" s="1"/>
  <c r="K101" i="13" s="1"/>
  <c r="H99" i="13"/>
  <c r="J99" i="13" s="1"/>
  <c r="AF99" i="13"/>
  <c r="AF151" i="13"/>
  <c r="H151" i="13"/>
  <c r="J151" i="13" s="1"/>
  <c r="L151" i="13" s="1"/>
  <c r="G72" i="13"/>
  <c r="I72" i="13" s="1"/>
  <c r="K72" i="13" s="1"/>
  <c r="AE72" i="13"/>
  <c r="G76" i="13"/>
  <c r="I76" i="13" s="1"/>
  <c r="K76" i="13" s="1"/>
  <c r="M76" i="13" s="1"/>
  <c r="AE76" i="13"/>
  <c r="H80" i="13"/>
  <c r="J80" i="13" s="1"/>
  <c r="AF80" i="13"/>
  <c r="G118" i="13"/>
  <c r="I118" i="13" s="1"/>
  <c r="K118" i="13" s="1"/>
  <c r="M118" i="13" s="1"/>
  <c r="AE118" i="13"/>
  <c r="H127" i="13"/>
  <c r="J127" i="13" s="1"/>
  <c r="AF127" i="13"/>
  <c r="G96" i="13"/>
  <c r="I96" i="13" s="1"/>
  <c r="K96" i="13" s="1"/>
  <c r="AE96" i="13"/>
  <c r="L200" i="13"/>
  <c r="AJ200" i="13"/>
  <c r="AE84" i="13"/>
  <c r="G84" i="13"/>
  <c r="I84" i="13" s="1"/>
  <c r="K84" i="13" s="1"/>
  <c r="M84" i="13" s="1"/>
  <c r="AF75" i="13"/>
  <c r="H75" i="13"/>
  <c r="J75" i="13" s="1"/>
  <c r="AF170" i="13"/>
  <c r="H170" i="13"/>
  <c r="J170" i="13" s="1"/>
  <c r="L170" i="13" s="1"/>
  <c r="G74" i="13"/>
  <c r="I74" i="13" s="1"/>
  <c r="K74" i="13" s="1"/>
  <c r="AE74" i="13"/>
  <c r="H88" i="13"/>
  <c r="J88" i="13" s="1"/>
  <c r="L88" i="13" s="1"/>
  <c r="AF88" i="13"/>
  <c r="AF84" i="13"/>
  <c r="H84" i="13"/>
  <c r="J84" i="13" s="1"/>
  <c r="L84" i="13" s="1"/>
  <c r="H62" i="13"/>
  <c r="AF62" i="13"/>
  <c r="G91" i="13"/>
  <c r="I91" i="13" s="1"/>
  <c r="K91" i="13" s="1"/>
  <c r="AE91" i="13"/>
  <c r="AE89" i="13"/>
  <c r="G89" i="13"/>
  <c r="I89" i="13" s="1"/>
  <c r="K89" i="13" s="1"/>
  <c r="AF12" i="13"/>
  <c r="H12" i="13"/>
  <c r="J12" i="13" s="1"/>
  <c r="L12" i="13" s="1"/>
  <c r="G97" i="13"/>
  <c r="I97" i="13" s="1"/>
  <c r="K97" i="13" s="1"/>
  <c r="AE97" i="13"/>
  <c r="AE127" i="13"/>
  <c r="G127" i="13"/>
  <c r="I127" i="13" s="1"/>
  <c r="K127" i="13" s="1"/>
  <c r="H76" i="13"/>
  <c r="J76" i="13" s="1"/>
  <c r="L76" i="13" s="1"/>
  <c r="AF76" i="13"/>
  <c r="H111" i="13"/>
  <c r="J111" i="13" s="1"/>
  <c r="L111" i="13" s="1"/>
  <c r="AF111" i="13"/>
  <c r="AF70" i="13"/>
  <c r="H70" i="13"/>
  <c r="J70" i="13" s="1"/>
  <c r="G111" i="13"/>
  <c r="I111" i="13" s="1"/>
  <c r="K111" i="13" s="1"/>
  <c r="M111" i="13" s="1"/>
  <c r="AE111" i="13"/>
  <c r="AE213" i="13"/>
  <c r="G213" i="13"/>
  <c r="I213" i="13" s="1"/>
  <c r="K213" i="13" s="1"/>
  <c r="M213" i="13" s="1"/>
  <c r="AE151" i="13"/>
  <c r="G151" i="13"/>
  <c r="I151" i="13" s="1"/>
  <c r="K151" i="13" s="1"/>
  <c r="AE94" i="13"/>
  <c r="G94" i="13"/>
  <c r="I94" i="13" s="1"/>
  <c r="K94" i="13" s="1"/>
  <c r="H110" i="13"/>
  <c r="J110" i="13" s="1"/>
  <c r="L110" i="13" s="1"/>
  <c r="AF110" i="13"/>
  <c r="AE178" i="13"/>
  <c r="G178" i="13"/>
  <c r="I178" i="13" s="1"/>
  <c r="K178" i="13" s="1"/>
  <c r="M178" i="13" s="1"/>
  <c r="H102" i="13"/>
  <c r="J102" i="13" s="1"/>
  <c r="AF102" i="13"/>
  <c r="AE103" i="13"/>
  <c r="G103" i="13"/>
  <c r="I103" i="13" s="1"/>
  <c r="K103" i="13" s="1"/>
  <c r="AF93" i="13"/>
  <c r="H93" i="13"/>
  <c r="J93" i="13" s="1"/>
  <c r="L93" i="13" s="1"/>
  <c r="AF69" i="13"/>
  <c r="H69" i="13"/>
  <c r="J69" i="13" s="1"/>
  <c r="H82" i="13"/>
  <c r="J82" i="13" s="1"/>
  <c r="AF82" i="13"/>
  <c r="H92" i="13"/>
  <c r="J92" i="13" s="1"/>
  <c r="AF92" i="13"/>
  <c r="AF83" i="13"/>
  <c r="H83" i="13"/>
  <c r="J83" i="13" s="1"/>
  <c r="AF178" i="13"/>
  <c r="H178" i="13"/>
  <c r="J178" i="13" s="1"/>
  <c r="L178" i="13" s="1"/>
  <c r="AF192" i="13"/>
  <c r="H192" i="13"/>
  <c r="J192" i="13" s="1"/>
  <c r="H67" i="13"/>
  <c r="J67" i="13" s="1"/>
  <c r="AF67" i="13"/>
  <c r="AF68" i="13"/>
  <c r="H68" i="13"/>
  <c r="AE161" i="13"/>
  <c r="G161" i="13"/>
  <c r="I161" i="13" s="1"/>
  <c r="K161" i="13" s="1"/>
  <c r="M161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5" i="7" a="1"/>
  <c r="T187" i="7" a="1"/>
  <c r="T186" i="7" a="1"/>
  <c r="T179" i="7" a="1"/>
  <c r="T188" i="7" a="1"/>
  <c r="T181" i="7" a="1"/>
  <c r="T180" i="7" a="1"/>
  <c r="T182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U36" i="11" a="1"/>
  <c r="V195" i="11" a="1"/>
  <c r="T186" i="9" a="1"/>
  <c r="W19" i="11" a="1"/>
  <c r="Y92" i="11" a="1"/>
  <c r="T174" i="11" a="1"/>
  <c r="Y101" i="11" a="1"/>
  <c r="U98" i="11" a="1"/>
  <c r="X195" i="11" a="1"/>
  <c r="U174" i="11" a="1"/>
  <c r="T195" i="11" a="1"/>
  <c r="Z36" i="11" a="1"/>
  <c r="T187" i="9" a="1"/>
  <c r="U195" i="11" a="1"/>
  <c r="Z92" i="11" a="1"/>
  <c r="Z163" i="11" a="1"/>
  <c r="W174" i="11" a="1"/>
  <c r="X19" i="11" a="1"/>
  <c r="Y174" i="11" a="1"/>
  <c r="Z98" i="11" a="1"/>
  <c r="V174" i="11" a="1"/>
  <c r="T19" i="11" a="1"/>
  <c r="T192" i="9" a="1"/>
  <c r="T188" i="9" a="1"/>
  <c r="V19" i="11" a="1"/>
  <c r="X101" i="11" a="1"/>
  <c r="T189" i="9" a="1"/>
  <c r="Z63" i="11" a="1"/>
  <c r="Z19" i="11" a="1"/>
  <c r="Y76" i="11" a="1"/>
  <c r="Z73" i="11" a="1"/>
  <c r="T98" i="11" a="1"/>
  <c r="X174" i="11" a="1"/>
  <c r="Z76" i="11" a="1"/>
  <c r="Z89" i="11" a="1"/>
  <c r="Y71" i="11" a="1"/>
  <c r="Z101" i="11" a="1"/>
  <c r="T177" i="11" a="1"/>
  <c r="T193" i="9" a="1"/>
  <c r="W36" i="11" a="1"/>
  <c r="V101" i="11" a="1"/>
  <c r="Z174" i="11" a="1"/>
  <c r="T194" i="9" a="1"/>
  <c r="W101" i="11" a="1"/>
  <c r="X36" i="11" a="1"/>
  <c r="U101" i="11" a="1"/>
  <c r="T195" i="9" a="1"/>
  <c r="Y89" i="11" a="1"/>
  <c r="Z93" i="11" a="1"/>
  <c r="U19" i="11" a="1"/>
  <c r="W98" i="11" a="1"/>
  <c r="Y19" i="11" a="1"/>
  <c r="T101" i="11" a="1"/>
  <c r="X98" i="11" a="1"/>
  <c r="Y195" i="11" a="1"/>
  <c r="U160" i="10" a="1"/>
  <c r="Z195" i="11" a="1"/>
  <c r="Y98" i="11" a="1"/>
  <c r="V36" i="11" a="1"/>
  <c r="Y163" i="11" a="1"/>
  <c r="Y63" i="11" a="1"/>
  <c r="V98" i="11" a="1"/>
  <c r="Z71" i="11" a="1"/>
  <c r="Y36" i="11" a="1"/>
  <c r="W195" i="11" a="1"/>
  <c r="Y73" i="11" a="1"/>
  <c r="T36" i="11" a="1"/>
  <c r="Y93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Z105" i="12" a="1"/>
  <c r="U23" i="12" a="1"/>
  <c r="Z171" i="12" a="1"/>
  <c r="X23" i="12" a="1"/>
  <c r="U40" i="12" a="1"/>
  <c r="W40" i="12" a="1"/>
  <c r="Y105" i="12" a="1"/>
  <c r="V105" i="12" a="1"/>
  <c r="Z40" i="12" a="1"/>
  <c r="T25" i="12" a="1"/>
  <c r="Z25" i="12" a="1"/>
  <c r="X108" i="12" a="1"/>
  <c r="U183" i="12" a="1"/>
  <c r="Y96" i="12" a="1"/>
  <c r="Y25" i="12" a="1"/>
  <c r="Z183" i="12" a="1"/>
  <c r="Z96" i="12" a="1"/>
  <c r="Y82" i="12" a="1"/>
  <c r="T40" i="12" a="1"/>
  <c r="Y171" i="12" a="1"/>
  <c r="Y40" i="12" a="1"/>
  <c r="X40" i="12" a="1"/>
  <c r="X105" i="12" a="1"/>
  <c r="V23" i="12" a="1"/>
  <c r="T186" i="12" a="1"/>
  <c r="T108" i="12" a="1"/>
  <c r="W206" i="12" a="1"/>
  <c r="U105" i="12" a="1"/>
  <c r="X206" i="12" a="1"/>
  <c r="Z82" i="12" a="1"/>
  <c r="X183" i="12" a="1"/>
  <c r="W108" i="12" a="1"/>
  <c r="V108" i="12" a="1"/>
  <c r="Z108" i="12" a="1"/>
  <c r="T183" i="12" a="1"/>
  <c r="Z100" i="12" a="1"/>
  <c r="U25" i="12" a="1"/>
  <c r="U108" i="12" a="1"/>
  <c r="V206" i="12" a="1"/>
  <c r="W23" i="12" a="1"/>
  <c r="Y23" i="12" a="1"/>
  <c r="Z23" i="12" a="1"/>
  <c r="U206" i="12" a="1"/>
  <c r="W25" i="12" a="1"/>
  <c r="Y99" i="12" a="1"/>
  <c r="Y183" i="12" a="1"/>
  <c r="U177" i="11" a="1"/>
  <c r="Z79" i="12" a="1"/>
  <c r="Y206" i="12" a="1"/>
  <c r="Z206" i="12" a="1"/>
  <c r="Y79" i="12" a="1"/>
  <c r="T105" i="12" a="1"/>
  <c r="V25" i="12" a="1"/>
  <c r="T64" i="12" a="1"/>
  <c r="Z99" i="12" a="1"/>
  <c r="W105" i="12" a="1"/>
  <c r="W183" i="12" a="1"/>
  <c r="Y100" i="12" a="1"/>
  <c r="V160" i="10" a="1"/>
  <c r="T206" i="12" a="1"/>
  <c r="V183" i="12" a="1"/>
  <c r="T23" i="12" a="1"/>
  <c r="Y108" i="12" a="1"/>
  <c r="X25" i="12" a="1"/>
  <c r="V40" i="12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4" i="12"/>
  <c r="AJ24" i="12"/>
  <c r="AK24" i="12"/>
  <c r="AH24" i="12"/>
  <c r="AI24" i="12"/>
  <c r="Y206" i="12"/>
  <c r="Z99" i="12"/>
  <c r="V40" i="12"/>
  <c r="W23" i="12"/>
  <c r="Z23" i="12"/>
  <c r="T108" i="12"/>
  <c r="Z40" i="12"/>
  <c r="Y79" i="12"/>
  <c r="X108" i="12"/>
  <c r="Y40" i="12"/>
  <c r="Z79" i="12"/>
  <c r="W105" i="12"/>
  <c r="Y82" i="12"/>
  <c r="T64" i="12"/>
  <c r="Z25" i="12"/>
  <c r="U40" i="12"/>
  <c r="Y25" i="12"/>
  <c r="H171" i="12"/>
  <c r="W25" i="12"/>
  <c r="V23" i="12"/>
  <c r="Y108" i="12"/>
  <c r="Z183" i="12"/>
  <c r="Y171" i="12"/>
  <c r="X23" i="12"/>
  <c r="Z108" i="12"/>
  <c r="Y183" i="12"/>
  <c r="V105" i="12"/>
  <c r="Y99" i="12"/>
  <c r="X105" i="12"/>
  <c r="W108" i="12"/>
  <c r="V25" i="12"/>
  <c r="Z206" i="12"/>
  <c r="U108" i="12"/>
  <c r="U23" i="12"/>
  <c r="Z82" i="12"/>
  <c r="Y96" i="12"/>
  <c r="U25" i="12"/>
  <c r="Z96" i="12"/>
  <c r="Y23" i="12"/>
  <c r="V108" i="12"/>
  <c r="Z171" i="12"/>
  <c r="Z100" i="12"/>
  <c r="G171" i="12"/>
  <c r="X25" i="12"/>
  <c r="Z105" i="12"/>
  <c r="T40" i="12"/>
  <c r="Y100" i="12"/>
  <c r="W40" i="12"/>
  <c r="U105" i="12"/>
  <c r="T23" i="12"/>
  <c r="Y105" i="12"/>
  <c r="T105" i="12"/>
  <c r="X40" i="12"/>
  <c r="T25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W40" i="13" a="1"/>
  <c r="V206" i="13" a="1"/>
  <c r="X206" i="13" a="1"/>
  <c r="Z105" i="13" a="1"/>
  <c r="Z100" i="13" a="1"/>
  <c r="Y82" i="13" a="1"/>
  <c r="X108" i="13" a="1"/>
  <c r="Z183" i="13" a="1"/>
  <c r="U186" i="12" a="1"/>
  <c r="Y171" i="13" a="1"/>
  <c r="W105" i="13" a="1"/>
  <c r="X25" i="13" a="1"/>
  <c r="T25" i="13" a="1"/>
  <c r="V177" i="11" a="1"/>
  <c r="Y40" i="13" a="1"/>
  <c r="U25" i="13" a="1"/>
  <c r="Z99" i="13" a="1"/>
  <c r="Z79" i="13" a="1"/>
  <c r="Y100" i="13" a="1"/>
  <c r="Y206" i="13" a="1"/>
  <c r="Z23" i="13" a="1"/>
  <c r="W183" i="13" a="1"/>
  <c r="T105" i="13" a="1"/>
  <c r="T108" i="13" a="1"/>
  <c r="V40" i="13" a="1"/>
  <c r="T183" i="13" a="1"/>
  <c r="T64" i="13" a="1"/>
  <c r="T40" i="13" a="1"/>
  <c r="Y23" i="13" a="1"/>
  <c r="Z40" i="13" a="1"/>
  <c r="Y99" i="13" a="1"/>
  <c r="T206" i="13" a="1"/>
  <c r="Y183" i="13" a="1"/>
  <c r="T186" i="13" a="1"/>
  <c r="W108" i="13" a="1"/>
  <c r="W23" i="13" a="1"/>
  <c r="W25" i="13" a="1"/>
  <c r="Y79" i="13" a="1"/>
  <c r="X183" i="13" a="1"/>
  <c r="U206" i="13" a="1"/>
  <c r="Z206" i="13" a="1"/>
  <c r="T23" i="13" a="1"/>
  <c r="V108" i="13" a="1"/>
  <c r="V23" i="13" a="1"/>
  <c r="V25" i="13" a="1"/>
  <c r="V183" i="13" a="1"/>
  <c r="U183" i="13" a="1"/>
  <c r="Y105" i="13" a="1"/>
  <c r="X105" i="13" a="1"/>
  <c r="W206" i="13" a="1"/>
  <c r="U105" i="13" a="1"/>
  <c r="Z171" i="13" a="1"/>
  <c r="Y96" i="13" a="1"/>
  <c r="U108" i="13" a="1"/>
  <c r="Y25" i="13" a="1"/>
  <c r="W160" i="10" a="1"/>
  <c r="Z69" i="13" a="1"/>
  <c r="Z96" i="13" a="1"/>
  <c r="X40" i="13" a="1"/>
  <c r="Y69" i="13" a="1"/>
  <c r="Y108" i="13" a="1"/>
  <c r="V105" i="13" a="1"/>
  <c r="Z108" i="13" a="1"/>
  <c r="U23" i="13" a="1"/>
  <c r="Z25" i="13" a="1"/>
  <c r="U40" i="13" a="1"/>
  <c r="Z82" i="13" a="1"/>
  <c r="X23" i="13" a="1"/>
  <c r="U186" i="12" l="1"/>
  <c r="V25" i="13"/>
  <c r="AG25" i="13" s="1"/>
  <c r="Z40" i="13"/>
  <c r="AK40" i="13" s="1"/>
  <c r="W40" i="13"/>
  <c r="AH40" i="13" s="1"/>
  <c r="Y96" i="13"/>
  <c r="L96" i="13" s="1"/>
  <c r="Y82" i="13"/>
  <c r="L82" i="13" s="1"/>
  <c r="W105" i="13"/>
  <c r="AH105" i="13" s="1"/>
  <c r="Y69" i="13"/>
  <c r="AJ69" i="13" s="1"/>
  <c r="X23" i="13"/>
  <c r="AI23" i="13" s="1"/>
  <c r="Y171" i="13"/>
  <c r="AJ171" i="13" s="1"/>
  <c r="X40" i="13"/>
  <c r="AI40" i="13" s="1"/>
  <c r="X25" i="13"/>
  <c r="AI25" i="13" s="1"/>
  <c r="U108" i="13"/>
  <c r="AF108" i="13" s="1"/>
  <c r="Y108" i="13"/>
  <c r="AJ108" i="13" s="1"/>
  <c r="Y79" i="13"/>
  <c r="AJ79" i="13" s="1"/>
  <c r="U206" i="13"/>
  <c r="H206" i="13" s="1"/>
  <c r="Z206" i="13"/>
  <c r="AK206" i="13" s="1"/>
  <c r="V23" i="13"/>
  <c r="AG23" i="13" s="1"/>
  <c r="X206" i="13"/>
  <c r="AI206" i="13" s="1"/>
  <c r="T105" i="13"/>
  <c r="G105" i="13" s="1"/>
  <c r="Z100" i="13"/>
  <c r="M100" i="13" s="1"/>
  <c r="W25" i="13"/>
  <c r="AH25" i="13" s="1"/>
  <c r="Y105" i="13"/>
  <c r="AJ105" i="13" s="1"/>
  <c r="Z171" i="13"/>
  <c r="AK171" i="13" s="1"/>
  <c r="W108" i="13"/>
  <c r="AH108" i="13" s="1"/>
  <c r="T186" i="13"/>
  <c r="G186" i="13" s="1"/>
  <c r="Z99" i="13"/>
  <c r="AK99" i="13" s="1"/>
  <c r="Y100" i="13"/>
  <c r="L100" i="13" s="1"/>
  <c r="Z82" i="13"/>
  <c r="AK82" i="13" s="1"/>
  <c r="Z69" i="13"/>
  <c r="AK69" i="13" s="1"/>
  <c r="Y206" i="13"/>
  <c r="AJ206" i="13" s="1"/>
  <c r="T40" i="13"/>
  <c r="G40" i="13" s="1"/>
  <c r="T206" i="13"/>
  <c r="AE206" i="13" s="1"/>
  <c r="V183" i="13"/>
  <c r="AG183" i="13" s="1"/>
  <c r="Z79" i="13"/>
  <c r="AK79" i="13" s="1"/>
  <c r="Z105" i="13"/>
  <c r="AK105" i="13" s="1"/>
  <c r="U23" i="13"/>
  <c r="AF23" i="13" s="1"/>
  <c r="Y40" i="13"/>
  <c r="AJ40" i="13" s="1"/>
  <c r="T23" i="13"/>
  <c r="AE23" i="13" s="1"/>
  <c r="V108" i="13"/>
  <c r="AG108" i="13" s="1"/>
  <c r="X105" i="13"/>
  <c r="AI105" i="13" s="1"/>
  <c r="Y25" i="13"/>
  <c r="AJ25" i="13" s="1"/>
  <c r="T108" i="13"/>
  <c r="G108" i="13" s="1"/>
  <c r="X183" i="13"/>
  <c r="AI183" i="13" s="1"/>
  <c r="Y23" i="13"/>
  <c r="AJ23" i="13" s="1"/>
  <c r="Y99" i="13"/>
  <c r="L99" i="13" s="1"/>
  <c r="U40" i="13"/>
  <c r="H40" i="13" s="1"/>
  <c r="Z23" i="13"/>
  <c r="AK23" i="13" s="1"/>
  <c r="U105" i="13"/>
  <c r="AF105" i="13" s="1"/>
  <c r="Z96" i="13"/>
  <c r="AK96" i="13" s="1"/>
  <c r="V105" i="13"/>
  <c r="AG105" i="13" s="1"/>
  <c r="Z25" i="13"/>
  <c r="AK25" i="13" s="1"/>
  <c r="W23" i="13"/>
  <c r="AH23" i="13" s="1"/>
  <c r="V206" i="13"/>
  <c r="AG206" i="13" s="1"/>
  <c r="U25" i="13"/>
  <c r="Y183" i="13"/>
  <c r="AJ183" i="13" s="1"/>
  <c r="T64" i="13"/>
  <c r="V40" i="13"/>
  <c r="AG40" i="13" s="1"/>
  <c r="W206" i="13"/>
  <c r="AH206" i="13" s="1"/>
  <c r="Z108" i="13"/>
  <c r="AK108" i="13" s="1"/>
  <c r="W183" i="13"/>
  <c r="AH183" i="13" s="1"/>
  <c r="T25" i="13"/>
  <c r="U183" i="13"/>
  <c r="H183" i="13" s="1"/>
  <c r="T183" i="13"/>
  <c r="G183" i="13" s="1"/>
  <c r="Z183" i="13"/>
  <c r="AK183" i="13" s="1"/>
  <c r="X108" i="13"/>
  <c r="AI108" i="13" s="1"/>
  <c r="H206" i="12"/>
  <c r="J206" i="12" s="1"/>
  <c r="L206" i="12" s="1"/>
  <c r="G105" i="12"/>
  <c r="I105" i="12" s="1"/>
  <c r="K105" i="12" s="1"/>
  <c r="M105" i="12" s="1"/>
  <c r="M100" i="12"/>
  <c r="G186" i="12"/>
  <c r="G183" i="12"/>
  <c r="I183" i="12" s="1"/>
  <c r="K183" i="12" s="1"/>
  <c r="M183" i="12" s="1"/>
  <c r="L99" i="12"/>
  <c r="H40" i="12"/>
  <c r="J40" i="12" s="1"/>
  <c r="L40" i="12" s="1"/>
  <c r="H183" i="12"/>
  <c r="J183" i="12" s="1"/>
  <c r="L183" i="12" s="1"/>
  <c r="G23" i="12"/>
  <c r="I23" i="12" s="1"/>
  <c r="K23" i="12" s="1"/>
  <c r="M23" i="12" s="1"/>
  <c r="G108" i="12"/>
  <c r="I108" i="12" s="1"/>
  <c r="K108" i="12" s="1"/>
  <c r="M108" i="12" s="1"/>
  <c r="H105" i="12"/>
  <c r="J105" i="12" s="1"/>
  <c r="L105" i="12" s="1"/>
  <c r="G25" i="12"/>
  <c r="I25" i="12" s="1"/>
  <c r="K25" i="12" s="1"/>
  <c r="M25" i="12" s="1"/>
  <c r="M99" i="12"/>
  <c r="H108" i="12"/>
  <c r="J108" i="12" s="1"/>
  <c r="L108" i="12" s="1"/>
  <c r="H25" i="12"/>
  <c r="J25" i="12" s="1"/>
  <c r="L25" i="12" s="1"/>
  <c r="G64" i="12"/>
  <c r="L100" i="12"/>
  <c r="G40" i="12"/>
  <c r="I40" i="12" s="1"/>
  <c r="K40" i="12" s="1"/>
  <c r="M40" i="12" s="1"/>
  <c r="G206" i="12"/>
  <c r="I206" i="12" s="1"/>
  <c r="K206" i="12" s="1"/>
  <c r="M206" i="12" s="1"/>
  <c r="H23" i="12"/>
  <c r="J23" i="12" s="1"/>
  <c r="L23" i="12" s="1"/>
  <c r="L79" i="12"/>
  <c r="M79" i="12"/>
  <c r="G24" i="12"/>
  <c r="I24" i="12" s="1"/>
  <c r="K24" i="12" s="1"/>
  <c r="M24" i="12" s="1"/>
  <c r="AE24" i="12"/>
  <c r="H24" i="12"/>
  <c r="J24" i="12" s="1"/>
  <c r="L24" i="12" s="1"/>
  <c r="AF24" i="12"/>
  <c r="J171" i="12"/>
  <c r="L171" i="12" s="1"/>
  <c r="I171" i="12"/>
  <c r="K171" i="12" s="1"/>
  <c r="M171" i="12" s="1"/>
  <c r="AK96" i="12"/>
  <c r="M96" i="12"/>
  <c r="AJ96" i="12"/>
  <c r="L96" i="12"/>
  <c r="AK82" i="12"/>
  <c r="M82" i="12"/>
  <c r="AJ82" i="12"/>
  <c r="L82" i="12"/>
  <c r="AE25" i="12"/>
  <c r="AH40" i="12"/>
  <c r="AF25" i="12"/>
  <c r="AK171" i="12"/>
  <c r="AE64" i="12"/>
  <c r="AJ206" i="12"/>
  <c r="AI171" i="12"/>
  <c r="AH108" i="12"/>
  <c r="AH183" i="12"/>
  <c r="AG105" i="12"/>
  <c r="AJ23" i="12"/>
  <c r="AI40" i="12"/>
  <c r="AJ100" i="12"/>
  <c r="AE23" i="12"/>
  <c r="AK25" i="12"/>
  <c r="AG183" i="12"/>
  <c r="AG171" i="12"/>
  <c r="AI25" i="12"/>
  <c r="AH25" i="12"/>
  <c r="AK79" i="12"/>
  <c r="AI206" i="12"/>
  <c r="AF206" i="12"/>
  <c r="AJ25" i="12"/>
  <c r="AE40" i="12"/>
  <c r="AJ183" i="12"/>
  <c r="AK108" i="12"/>
  <c r="AH105" i="12"/>
  <c r="AE105" i="12"/>
  <c r="AF40" i="12"/>
  <c r="AJ69" i="12"/>
  <c r="AI23" i="12"/>
  <c r="AK206" i="12"/>
  <c r="AK40" i="12"/>
  <c r="AF23" i="12"/>
  <c r="AK105" i="12"/>
  <c r="AE186" i="12"/>
  <c r="AJ40" i="12"/>
  <c r="AG40" i="12"/>
  <c r="AJ105" i="12"/>
  <c r="AJ99" i="12"/>
  <c r="AF171" i="12"/>
  <c r="AH23" i="12"/>
  <c r="AI108" i="12"/>
  <c r="AE108" i="12"/>
  <c r="AF108" i="12"/>
  <c r="AF183" i="12"/>
  <c r="AG25" i="12"/>
  <c r="AJ79" i="12"/>
  <c r="AG108" i="12"/>
  <c r="AF177" i="11"/>
  <c r="AI183" i="12"/>
  <c r="AH206" i="12"/>
  <c r="AE206" i="12"/>
  <c r="AI105" i="12"/>
  <c r="AJ171" i="12"/>
  <c r="AK23" i="12"/>
  <c r="AF105" i="12"/>
  <c r="AK69" i="12"/>
  <c r="AE171" i="12"/>
  <c r="AH171" i="12"/>
  <c r="AJ108" i="12"/>
  <c r="AG206" i="12"/>
  <c r="AK99" i="12"/>
  <c r="AK100" i="12"/>
  <c r="AE183" i="12"/>
  <c r="AK183" i="12"/>
  <c r="AG23" i="12"/>
  <c r="W160" i="10"/>
  <c r="V177" i="11"/>
  <c r="H177" i="11"/>
  <c r="I160" i="10"/>
  <c r="AG160" i="10"/>
  <c r="X6" i="10"/>
  <c r="Y6" i="9"/>
  <c r="X247" i="9"/>
  <c r="V186" i="12" a="1"/>
  <c r="U186" i="13" a="1"/>
  <c r="X160" i="10" a="1"/>
  <c r="W177" i="11" a="1"/>
  <c r="V186" i="12" l="1"/>
  <c r="AJ100" i="13"/>
  <c r="M99" i="13"/>
  <c r="I105" i="13"/>
  <c r="K105" i="13" s="1"/>
  <c r="M105" i="13" s="1"/>
  <c r="M96" i="13"/>
  <c r="I108" i="13"/>
  <c r="K108" i="13" s="1"/>
  <c r="M108" i="13" s="1"/>
  <c r="AJ96" i="13"/>
  <c r="AK100" i="13"/>
  <c r="J206" i="13"/>
  <c r="L206" i="13" s="1"/>
  <c r="U186" i="13"/>
  <c r="H186" i="13" s="1"/>
  <c r="J40" i="13"/>
  <c r="L40" i="13" s="1"/>
  <c r="I183" i="13"/>
  <c r="K183" i="13" s="1"/>
  <c r="M183" i="13" s="1"/>
  <c r="AJ99" i="13"/>
  <c r="AJ82" i="13"/>
  <c r="L79" i="13"/>
  <c r="M82" i="13"/>
  <c r="L69" i="13"/>
  <c r="I40" i="13"/>
  <c r="K40" i="13" s="1"/>
  <c r="M40" i="13" s="1"/>
  <c r="J183" i="13"/>
  <c r="L183" i="13" s="1"/>
  <c r="AE105" i="13"/>
  <c r="L171" i="13"/>
  <c r="AE40" i="13"/>
  <c r="G206" i="13"/>
  <c r="I206" i="13" s="1"/>
  <c r="K206" i="13" s="1"/>
  <c r="M206" i="13" s="1"/>
  <c r="G23" i="13"/>
  <c r="I23" i="13" s="1"/>
  <c r="K23" i="13" s="1"/>
  <c r="M23" i="13" s="1"/>
  <c r="AF40" i="13"/>
  <c r="AF206" i="13"/>
  <c r="AF183" i="13"/>
  <c r="H108" i="13"/>
  <c r="J108" i="13" s="1"/>
  <c r="L108" i="13" s="1"/>
  <c r="M69" i="13"/>
  <c r="AE186" i="13"/>
  <c r="AE183" i="13"/>
  <c r="M171" i="13"/>
  <c r="M79" i="13"/>
  <c r="AE108" i="13"/>
  <c r="H105" i="13"/>
  <c r="J105" i="13" s="1"/>
  <c r="L105" i="13" s="1"/>
  <c r="G25" i="13"/>
  <c r="I25" i="13" s="1"/>
  <c r="K25" i="13" s="1"/>
  <c r="M25" i="13" s="1"/>
  <c r="AE25" i="13"/>
  <c r="H186" i="12"/>
  <c r="G64" i="13"/>
  <c r="AE64" i="13"/>
  <c r="H23" i="13"/>
  <c r="J23" i="13" s="1"/>
  <c r="L23" i="13" s="1"/>
  <c r="AF25" i="13"/>
  <c r="H25" i="13"/>
  <c r="J25" i="13" s="1"/>
  <c r="L25" i="13" s="1"/>
  <c r="AF186" i="12"/>
  <c r="AG177" i="11"/>
  <c r="X160" i="10"/>
  <c r="W177" i="11"/>
  <c r="I177" i="11"/>
  <c r="J160" i="10"/>
  <c r="AH160" i="10"/>
  <c r="Y6" i="10"/>
  <c r="Z6" i="9"/>
  <c r="Y247" i="9"/>
  <c r="X177" i="11" a="1"/>
  <c r="V186" i="13" a="1"/>
  <c r="W186" i="12" a="1"/>
  <c r="Y160" i="10" a="1"/>
  <c r="W186" i="12" l="1"/>
  <c r="V186" i="13"/>
  <c r="AG186" i="13" s="1"/>
  <c r="AF186" i="13"/>
  <c r="AG186" i="12"/>
  <c r="I186" i="12"/>
  <c r="AH177" i="11"/>
  <c r="Y160" i="10"/>
  <c r="X177" i="11"/>
  <c r="J177" i="11"/>
  <c r="K160" i="10"/>
  <c r="AI160" i="10"/>
  <c r="Z6" i="10"/>
  <c r="Z247" i="9"/>
  <c r="X186" i="12" a="1"/>
  <c r="Z160" i="10" a="1"/>
  <c r="Y177" i="11" a="1"/>
  <c r="W186" i="13" a="1"/>
  <c r="X186" i="12" l="1"/>
  <c r="I186" i="13"/>
  <c r="W186" i="13"/>
  <c r="AH186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Y89" i="10" a="1"/>
  <c r="Z174" i="10" a="1"/>
  <c r="W89" i="10" a="1"/>
  <c r="Y146" i="9" a="1"/>
  <c r="Z146" i="9" a="1"/>
  <c r="Y180" i="9" a="1"/>
  <c r="U36" i="10" a="1"/>
  <c r="U89" i="10" a="1"/>
  <c r="Y174" i="10" a="1"/>
  <c r="V89" i="10" a="1"/>
  <c r="W146" i="9" a="1"/>
  <c r="X180" i="9" a="1"/>
  <c r="U174" i="10" a="1"/>
  <c r="Y186" i="12" a="1"/>
  <c r="X174" i="10" a="1"/>
  <c r="X89" i="10" a="1"/>
  <c r="V180" i="9" a="1"/>
  <c r="V174" i="10" a="1"/>
  <c r="Z180" i="9" a="1"/>
  <c r="X186" i="13" a="1"/>
  <c r="Z89" i="10" a="1"/>
  <c r="Z177" i="11" a="1"/>
  <c r="T146" i="9" a="1"/>
  <c r="V146" i="9" a="1"/>
  <c r="T180" i="9" a="1"/>
  <c r="W180" i="9" a="1"/>
  <c r="U180" i="9" a="1"/>
  <c r="U146" i="9" a="1"/>
  <c r="T174" i="10" a="1"/>
  <c r="T89" i="10" a="1"/>
  <c r="X146" i="9" a="1"/>
  <c r="W174" i="10" a="1"/>
  <c r="X186" i="13" l="1"/>
  <c r="J186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Y96" i="11" a="1"/>
  <c r="T289" i="11" a="1"/>
  <c r="V191" i="11" a="1"/>
  <c r="U289" i="11" a="1"/>
  <c r="V288" i="11" a="1"/>
  <c r="Y191" i="11" a="1"/>
  <c r="U288" i="11" a="1"/>
  <c r="U191" i="11" a="1"/>
  <c r="Z186" i="12" a="1"/>
  <c r="X191" i="11" a="1"/>
  <c r="W288" i="11" a="1"/>
  <c r="Y186" i="13" a="1"/>
  <c r="Z96" i="11" a="1"/>
  <c r="T191" i="11" a="1"/>
  <c r="Z191" i="11" a="1"/>
  <c r="W191" i="11" a="1"/>
  <c r="Y186" i="13" l="1"/>
  <c r="AJ186" i="13" s="1"/>
  <c r="L186" i="12"/>
  <c r="AI186" i="13"/>
  <c r="K186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Z186" i="13" a="1"/>
  <c r="W301" i="12" a="1"/>
  <c r="Z203" i="12" a="1"/>
  <c r="X203" i="12" a="1"/>
  <c r="T302" i="12" a="1"/>
  <c r="U203" i="12" a="1"/>
  <c r="U302" i="12" a="1"/>
  <c r="V203" i="12" a="1"/>
  <c r="Y203" i="12" a="1"/>
  <c r="V301" i="12" a="1"/>
  <c r="Y103" i="12" a="1"/>
  <c r="U301" i="12" a="1"/>
  <c r="W203" i="12" a="1"/>
  <c r="Z103" i="12" a="1"/>
  <c r="T203" i="12" a="1"/>
  <c r="U203" i="12" l="1"/>
  <c r="X203" i="12"/>
  <c r="T203" i="12"/>
  <c r="V203" i="12"/>
  <c r="W203" i="12"/>
  <c r="Z186" i="13"/>
  <c r="M186" i="13" s="1"/>
  <c r="M186" i="12"/>
  <c r="L186" i="13"/>
  <c r="V301" i="12"/>
  <c r="T302" i="12"/>
  <c r="W301" i="12"/>
  <c r="U302" i="12"/>
  <c r="U301" i="12"/>
  <c r="AK186" i="12"/>
  <c r="Z103" i="12"/>
  <c r="Y103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Y203" i="13" a="1"/>
  <c r="V203" i="13" a="1"/>
  <c r="U301" i="13" a="1"/>
  <c r="W301" i="13" a="1"/>
  <c r="U203" i="13" a="1"/>
  <c r="Z203" i="13" a="1"/>
  <c r="V301" i="13" a="1"/>
  <c r="X203" i="13" a="1"/>
  <c r="U302" i="13" a="1"/>
  <c r="T203" i="13" a="1"/>
  <c r="Y103" i="13" a="1"/>
  <c r="T302" i="13" a="1"/>
  <c r="Z103" i="13" a="1"/>
  <c r="W203" i="13" a="1"/>
  <c r="V301" i="13" l="1"/>
  <c r="I301" i="13" s="1"/>
  <c r="U301" i="13"/>
  <c r="H301" i="13" s="1"/>
  <c r="W301" i="13"/>
  <c r="AH301" i="13" s="1"/>
  <c r="U302" i="13"/>
  <c r="AF302" i="13" s="1"/>
  <c r="T302" i="13"/>
  <c r="AE302" i="13" s="1"/>
  <c r="I301" i="12"/>
  <c r="H301" i="12"/>
  <c r="J301" i="12"/>
  <c r="H302" i="12"/>
  <c r="G302" i="12"/>
  <c r="AK186" i="13"/>
  <c r="U203" i="13"/>
  <c r="AF203" i="13" s="1"/>
  <c r="X203" i="13"/>
  <c r="AI203" i="13" s="1"/>
  <c r="Y103" i="13"/>
  <c r="AJ103" i="13" s="1"/>
  <c r="T203" i="13"/>
  <c r="G203" i="13" s="1"/>
  <c r="Y203" i="13"/>
  <c r="AJ203" i="13" s="1"/>
  <c r="Z203" i="13"/>
  <c r="AK203" i="13" s="1"/>
  <c r="W203" i="13"/>
  <c r="AH203" i="13" s="1"/>
  <c r="Z103" i="13"/>
  <c r="M103" i="13" s="1"/>
  <c r="V203" i="13"/>
  <c r="AG203" i="13" s="1"/>
  <c r="AJ203" i="12"/>
  <c r="AI203" i="12"/>
  <c r="AH203" i="12"/>
  <c r="M103" i="12"/>
  <c r="H203" i="12"/>
  <c r="J203" i="12" s="1"/>
  <c r="L203" i="12" s="1"/>
  <c r="AK203" i="12"/>
  <c r="AG203" i="12"/>
  <c r="AJ103" i="12"/>
  <c r="L103" i="12"/>
  <c r="AE203" i="12"/>
  <c r="G203" i="12"/>
  <c r="I203" i="12" s="1"/>
  <c r="K203" i="12" s="1"/>
  <c r="M203" i="12" s="1"/>
  <c r="AF203" i="12"/>
  <c r="AK103" i="12"/>
  <c r="AG301" i="12"/>
  <c r="AF302" i="12"/>
  <c r="AF301" i="12"/>
  <c r="AH301" i="12"/>
  <c r="AE302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168" i="8" a="1"/>
  <c r="Y122" i="8" a="1"/>
  <c r="T183" i="8" a="1"/>
  <c r="Y149" i="8" a="1"/>
  <c r="W168" i="8" a="1"/>
  <c r="W111" i="8" a="1"/>
  <c r="Y93" i="8" a="1"/>
  <c r="V122" i="8" a="1"/>
  <c r="U187" i="8" a="1"/>
  <c r="X26" i="8" a="1"/>
  <c r="U138" i="8" a="1"/>
  <c r="Y49" i="8" a="1"/>
  <c r="Y148" i="8" a="1"/>
  <c r="V148" i="8" a="1"/>
  <c r="T168" i="8" a="1"/>
  <c r="V140" i="8" a="1"/>
  <c r="X71" i="8" a="1"/>
  <c r="V172" i="8" a="1"/>
  <c r="Y155" i="8" a="1"/>
  <c r="Y103" i="8" a="1"/>
  <c r="U134" i="8" a="1"/>
  <c r="X50" i="8" a="1"/>
  <c r="Y95" i="8" a="1"/>
  <c r="Y67" i="8" a="1"/>
  <c r="U83" i="8" a="1"/>
  <c r="X101" i="8" a="1"/>
  <c r="T81" i="8" a="1"/>
  <c r="W61" i="8" a="1"/>
  <c r="Y77" i="8" a="1"/>
  <c r="X49" i="8" a="1"/>
  <c r="W71" i="8" a="1"/>
  <c r="T185" i="8" a="1"/>
  <c r="U76" i="8" a="1"/>
  <c r="Y107" i="8" a="1"/>
  <c r="W67" i="8" a="1"/>
  <c r="X183" i="8" a="1"/>
  <c r="Y125" i="8" a="1"/>
  <c r="U61" i="8" a="1"/>
  <c r="X148" i="8" a="1"/>
  <c r="V67" i="8" a="1"/>
  <c r="X129" i="8" a="1"/>
  <c r="W183" i="8" a="1"/>
  <c r="U140" i="8" a="1"/>
  <c r="V73" i="8" a="1"/>
  <c r="W148" i="8" a="1"/>
  <c r="T222" i="8"/>
  <c r="T77" i="8" a="1"/>
  <c r="V68" i="8" a="1"/>
  <c r="U72" i="8" a="1"/>
  <c r="W163" i="8" a="1"/>
  <c r="U59" i="8" a="1"/>
  <c r="Y152" i="8" a="1"/>
  <c r="W54" i="8" a="1"/>
  <c r="U81" i="8" a="1"/>
  <c r="U26" i="8" a="1"/>
  <c r="W45" i="8" a="1"/>
  <c r="W136" i="8" a="1"/>
  <c r="Y26" i="8" a="1"/>
  <c r="W34" i="8" a="1"/>
  <c r="T73" i="8" a="1"/>
  <c r="Y136" i="8" a="1"/>
  <c r="U73" i="8" a="1"/>
  <c r="V134" i="8" a="1"/>
  <c r="V136" i="8" a="1"/>
  <c r="T53" i="8" a="1"/>
  <c r="X93" i="8" a="1"/>
  <c r="Y147" i="8" a="1"/>
  <c r="Y57" i="8" a="1"/>
  <c r="W145" i="8" a="1"/>
  <c r="X14" i="8" a="1"/>
  <c r="W14" i="8" a="1"/>
  <c r="Y14" i="8" a="1"/>
  <c r="Y63" i="8" a="1"/>
  <c r="Y71" i="8" a="1"/>
  <c r="Y158" i="8" a="1"/>
  <c r="U152" i="8" a="1"/>
  <c r="T34" i="8" a="1"/>
  <c r="U148" i="8" a="1"/>
  <c r="V46" i="8" a="1"/>
  <c r="T148" i="8" a="1"/>
  <c r="U188" i="8" a="1"/>
  <c r="T140" i="8" a="1"/>
  <c r="X12" i="8" a="1"/>
  <c r="Y61" i="8" a="1"/>
  <c r="U75" i="8" a="1"/>
  <c r="Y68" i="8" a="1"/>
  <c r="Y105" i="8" a="1"/>
  <c r="X182" i="8" a="1"/>
  <c r="W140" i="8" a="1"/>
  <c r="Y78" i="8" a="1"/>
  <c r="V26" i="8" a="1"/>
  <c r="Y76" i="8" a="1"/>
  <c r="X76" i="8" a="1"/>
  <c r="X24" i="8" a="1"/>
  <c r="U93" i="8" a="1"/>
  <c r="T218" i="8"/>
  <c r="T199" i="8"/>
  <c r="X46" i="8" a="1"/>
  <c r="X67" i="8" a="1"/>
  <c r="Y128" i="8" a="1"/>
  <c r="T72" i="8" a="1"/>
  <c r="X155" i="8" a="1"/>
  <c r="T101" i="8" a="1"/>
  <c r="Y48" i="8" a="1"/>
  <c r="U111" i="8" a="1"/>
  <c r="X159" i="8" a="1"/>
  <c r="U65" i="8" a="1"/>
  <c r="X81" i="8" a="1"/>
  <c r="W149" i="8" a="1"/>
  <c r="W134" i="8" a="1"/>
  <c r="X140" i="8" a="1"/>
  <c r="X157" i="8" a="1"/>
  <c r="U77" i="8" a="1"/>
  <c r="X53" i="8" a="1"/>
  <c r="Y54" i="8" a="1"/>
  <c r="T181" i="8" a="1"/>
  <c r="W152" i="8" a="1"/>
  <c r="V75" i="8" a="1"/>
  <c r="W76" i="8" a="1"/>
  <c r="T233" i="8"/>
  <c r="U49" i="8" a="1"/>
  <c r="T149" i="8" a="1"/>
  <c r="U127" i="8" a="1"/>
  <c r="Y24" i="8" a="1"/>
  <c r="X83" i="8" a="1"/>
  <c r="U71" i="8" a="1"/>
  <c r="X77" i="8" a="1"/>
  <c r="X141" i="8" a="1"/>
  <c r="Y139" i="8" a="1"/>
  <c r="Y110" i="8" a="1"/>
  <c r="U74" i="8" a="1"/>
  <c r="T136" i="8" a="1"/>
  <c r="V34" i="8" a="1"/>
  <c r="T127" i="8" a="1"/>
  <c r="W157" i="8" a="1"/>
  <c r="X153" i="8" a="1"/>
  <c r="W185" i="8" a="1"/>
  <c r="Y60" i="8" a="1"/>
  <c r="V12" i="8" a="1"/>
  <c r="W93" i="8" a="1"/>
  <c r="Y138" i="8" a="1"/>
  <c r="V61" i="8" a="1"/>
  <c r="V149" i="8" a="1"/>
  <c r="T50" i="8" a="1"/>
  <c r="T46" i="8" a="1"/>
  <c r="Y183" i="8" a="1"/>
  <c r="W77" i="8" a="1"/>
  <c r="X45" i="8" a="1"/>
  <c r="V181" i="8" a="1"/>
  <c r="Y140" i="8" a="1"/>
  <c r="Y127" i="8" a="1"/>
  <c r="X174" i="8" a="1"/>
  <c r="V53" i="8" a="1"/>
  <c r="U12" i="8" a="1"/>
  <c r="W182" i="8" a="1"/>
  <c r="Y145" i="8" a="1"/>
  <c r="Y106" i="8" a="1"/>
  <c r="Y179" i="8" a="1"/>
  <c r="Y185" i="8" a="1"/>
  <c r="W188" i="8" a="1"/>
  <c r="Y27" i="8" a="1"/>
  <c r="Y12" i="8" a="1"/>
  <c r="X127" i="8" a="1"/>
  <c r="X65" i="8" a="1"/>
  <c r="U182" i="8" a="1"/>
  <c r="Y58" i="8" a="1"/>
  <c r="V138" i="8" a="1"/>
  <c r="Y74" i="8" a="1"/>
  <c r="V77" i="8" a="1"/>
  <c r="Y167" i="8" a="1"/>
  <c r="Y56" i="8" a="1"/>
  <c r="Y168" i="8" a="1"/>
  <c r="Y129" i="8" a="1"/>
  <c r="Y81" i="8" a="1"/>
  <c r="T213" i="8"/>
  <c r="W174" i="8" a="1"/>
  <c r="T68" i="8" a="1"/>
  <c r="U27" i="8" a="1"/>
  <c r="X172" i="8" a="1"/>
  <c r="T49" i="8" a="1"/>
  <c r="W101" i="8" a="1"/>
  <c r="W50" i="8" a="1"/>
  <c r="T74" i="8" a="1"/>
  <c r="W72" i="8" a="1"/>
  <c r="V71" i="8" a="1"/>
  <c r="W156" i="8" a="1"/>
  <c r="Y177" i="8" a="1"/>
  <c r="V182" i="8" a="1"/>
  <c r="T43" i="8" a="1"/>
  <c r="X145" i="8" a="1"/>
  <c r="T152" i="8" a="1"/>
  <c r="T65" i="8" a="1"/>
  <c r="W74" i="8" a="1"/>
  <c r="T122" i="8" a="1"/>
  <c r="X111" i="8" a="1"/>
  <c r="T145" i="8" a="1"/>
  <c r="V50" i="8" a="1"/>
  <c r="U68" i="8" a="1"/>
  <c r="Y156" i="8" a="1"/>
  <c r="V111" i="8" a="1"/>
  <c r="W122" i="8" a="1"/>
  <c r="Y188" i="8" a="1"/>
  <c r="U145" i="8" a="1"/>
  <c r="V38" i="8" a="1"/>
  <c r="T67" i="8" a="1"/>
  <c r="V93" i="8" a="1"/>
  <c r="X51" i="8" a="1"/>
  <c r="U45" i="8" a="1"/>
  <c r="V174" i="8" a="1"/>
  <c r="U153" i="8" a="1"/>
  <c r="U183" i="8" a="1"/>
  <c r="Y101" i="8" a="1"/>
  <c r="Y165" i="8" a="1"/>
  <c r="Y94" i="8" a="1"/>
  <c r="U34" i="8" a="1"/>
  <c r="T244" i="8"/>
  <c r="X149" i="8" a="1"/>
  <c r="V76" i="8" a="1"/>
  <c r="Y178" i="8" a="1"/>
  <c r="U174" i="8" a="1"/>
  <c r="Y181" i="8" a="1"/>
  <c r="Y159" i="8" a="1"/>
  <c r="X152" i="8" a="1"/>
  <c r="V153" i="8" a="1"/>
  <c r="X34" i="8" a="1"/>
  <c r="V49" i="8" a="1"/>
  <c r="Y43" i="8" a="1"/>
  <c r="T201" i="8"/>
  <c r="X136" i="8" a="1"/>
  <c r="U185" i="8" a="1"/>
  <c r="Y174" i="8" a="1"/>
  <c r="W172" i="8" a="1"/>
  <c r="W73" i="8" a="1"/>
  <c r="T134" i="8" a="1"/>
  <c r="U101" i="8" a="1"/>
  <c r="Y79" i="8" a="1"/>
  <c r="U181" i="8" a="1"/>
  <c r="U53" i="8" a="1"/>
  <c r="T245" i="8"/>
  <c r="W51" i="8" a="1"/>
  <c r="Y187" i="8" a="1"/>
  <c r="T59" i="8" a="1"/>
  <c r="U50" i="8" a="1"/>
  <c r="W83" i="8" a="1"/>
  <c r="Y73" i="8" a="1"/>
  <c r="W53" i="8" a="1"/>
  <c r="U168" i="8" a="1"/>
  <c r="U136" i="8" a="1"/>
  <c r="T27" i="8" a="1"/>
  <c r="Y175" i="8" a="1"/>
  <c r="Y46" i="8" a="1"/>
  <c r="V101" i="8" a="1"/>
  <c r="T200" i="8"/>
  <c r="W127" i="8" a="1"/>
  <c r="X73" i="8" a="1"/>
  <c r="Y72" i="8" a="1"/>
  <c r="W68" i="8" a="1"/>
  <c r="Y163" i="8" a="1"/>
  <c r="T76" i="8" a="1"/>
  <c r="Y141" i="8" a="1"/>
  <c r="T138" i="8" a="1"/>
  <c r="W59" i="8" a="1"/>
  <c r="Y111" i="8" a="1"/>
  <c r="Y100" i="8" a="1"/>
  <c r="V59" i="8" a="1"/>
  <c r="T153" i="8" a="1"/>
  <c r="U51" i="8" a="1"/>
  <c r="Y157" i="8" a="1"/>
  <c r="U163" i="8" a="1"/>
  <c r="U172" i="8" a="1"/>
  <c r="X158" i="8" a="1"/>
  <c r="Y53" i="8" a="1"/>
  <c r="U67" i="8" a="1"/>
  <c r="Y114" i="8" a="1"/>
  <c r="T12" i="8" a="1"/>
  <c r="V72" i="8" a="1"/>
  <c r="X75" i="8" a="1"/>
  <c r="W187" i="8" a="1"/>
  <c r="X134" i="8" a="1"/>
  <c r="Y104" i="8" a="1"/>
  <c r="Y51" i="8" a="1"/>
  <c r="X188" i="8" a="1"/>
  <c r="X163" i="8" a="1"/>
  <c r="Y38" i="8" a="1"/>
  <c r="W43" i="8" a="1"/>
  <c r="Y144" i="8" a="1"/>
  <c r="V163" i="8" a="1"/>
  <c r="U149" i="8" a="1"/>
  <c r="X187" i="8" a="1"/>
  <c r="V74" i="8" a="1"/>
  <c r="Y16" i="8" a="1"/>
  <c r="Y34" i="8" a="1"/>
  <c r="X27" i="8" a="1"/>
  <c r="X156" i="8" a="1"/>
  <c r="T61" i="8" a="1"/>
  <c r="V187" i="8" a="1"/>
  <c r="U43" i="8" a="1"/>
  <c r="T250" i="8"/>
  <c r="W181" i="8" a="1"/>
  <c r="V152" i="8" a="1"/>
  <c r="W81" i="8" a="1"/>
  <c r="W27" i="8" a="1"/>
  <c r="T93" i="8" a="1"/>
  <c r="T26" i="8" a="1"/>
  <c r="T45" i="8" a="1"/>
  <c r="T182" i="8" a="1"/>
  <c r="T71" i="8" a="1"/>
  <c r="V81" i="8" a="1"/>
  <c r="V27" i="8" a="1"/>
  <c r="Y75" i="8" a="1"/>
  <c r="Y131" i="8" a="1"/>
  <c r="V43" i="8" a="1"/>
  <c r="V183" i="8" a="1"/>
  <c r="U46" i="8" a="1"/>
  <c r="X59" i="8" a="1"/>
  <c r="W65" i="8" a="1"/>
  <c r="Y123" i="8" a="1"/>
  <c r="W26" i="8" a="1"/>
  <c r="W49" i="8" a="1"/>
  <c r="V14" i="8" a="1"/>
  <c r="X61" i="8" a="1"/>
  <c r="X74" i="8" a="1"/>
  <c r="Y182" i="8" a="1"/>
  <c r="X72" i="8" a="1"/>
  <c r="X54" i="8" a="1"/>
  <c r="W138" i="8" a="1"/>
  <c r="X43" i="8" a="1"/>
  <c r="W12" i="8" a="1"/>
  <c r="T174" i="8" a="1"/>
  <c r="T247" i="8"/>
  <c r="X138" i="8" a="1"/>
  <c r="V65" i="8" a="1"/>
  <c r="X38" i="8" a="1"/>
  <c r="Y65" i="8" a="1"/>
  <c r="V185" i="8" a="1"/>
  <c r="W75" i="8" a="1"/>
  <c r="Y45" i="8" a="1"/>
  <c r="U122" i="8" a="1"/>
  <c r="Y20" i="8" a="1"/>
  <c r="T111" i="8" a="1"/>
  <c r="U14" i="8" a="1"/>
  <c r="W153" i="8" a="1"/>
  <c r="T75" i="8" a="1"/>
  <c r="W38" i="8" a="1"/>
  <c r="X68" i="8" a="1"/>
  <c r="X185" i="8" a="1"/>
  <c r="V145" i="8" a="1"/>
  <c r="V127" i="8" a="1"/>
  <c r="T172" i="8" a="1"/>
  <c r="W46" i="8" a="1"/>
  <c r="T14" i="8" a="1"/>
  <c r="T163" i="8" a="1"/>
  <c r="X122" i="8" a="1"/>
  <c r="X181" i="8" a="1"/>
  <c r="T202" i="8"/>
  <c r="Y59" i="8" a="1"/>
  <c r="Y172" i="8" a="1"/>
  <c r="Y153" i="8" a="1"/>
  <c r="V51" i="8" a="1"/>
  <c r="AG301" i="13" l="1"/>
  <c r="AF301" i="13"/>
  <c r="J301" i="13"/>
  <c r="G302" i="13"/>
  <c r="H302" i="13"/>
  <c r="I203" i="13"/>
  <c r="K203" i="13" s="1"/>
  <c r="M203" i="13" s="1"/>
  <c r="AK103" i="13"/>
  <c r="H203" i="13"/>
  <c r="J203" i="13" s="1"/>
  <c r="L203" i="13" s="1"/>
  <c r="AE203" i="13"/>
  <c r="L103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139" i="8" a="1"/>
  <c r="Z101" i="8" a="1"/>
  <c r="Y67" i="10" a="1"/>
  <c r="Y150" i="10" a="1"/>
  <c r="Z153" i="8" a="1"/>
  <c r="Y153" i="10" a="1"/>
  <c r="Z24" i="8" a="1"/>
  <c r="W30" i="10" a="1"/>
  <c r="Z179" i="8" a="1"/>
  <c r="Y173" i="7" a="1"/>
  <c r="Z177" i="8" a="1"/>
  <c r="Y112" i="10" a="1"/>
  <c r="T254" i="10" a="1"/>
  <c r="V24" i="7" a="1"/>
  <c r="Y181" i="10" a="1"/>
  <c r="T224" i="10" a="1"/>
  <c r="Z171" i="8" a="1"/>
  <c r="Z79" i="8" a="1"/>
  <c r="Z74" i="8" a="1"/>
  <c r="Y12" i="10" a="1"/>
  <c r="Y84" i="10" a="1"/>
  <c r="U29" i="10" a="1"/>
  <c r="Y19" i="10" a="1"/>
  <c r="V91" i="10" a="1"/>
  <c r="Z95" i="8" a="1"/>
  <c r="Y64" i="10" a="1"/>
  <c r="Z106" i="8" a="1"/>
  <c r="X42" i="10" a="1"/>
  <c r="Z169" i="8" a="1"/>
  <c r="Z110" i="8" a="1"/>
  <c r="Z39" i="8" a="1"/>
  <c r="T211" i="10" a="1"/>
  <c r="V196" i="10" a="1"/>
  <c r="U24" i="7" a="1"/>
  <c r="W74" i="10" a="1"/>
  <c r="Z185" i="8" a="1"/>
  <c r="Y60" i="10" a="1"/>
  <c r="T197" i="10" a="1"/>
  <c r="Z147" i="8" a="1"/>
  <c r="Y104" i="10" a="1"/>
  <c r="Z68" i="8" a="1"/>
  <c r="Y26" i="10" a="1"/>
  <c r="Z134" i="8" a="1"/>
  <c r="T213" i="10" a="1"/>
  <c r="Y147" i="10" a="1"/>
  <c r="Z159" i="8" a="1"/>
  <c r="X30" i="10" a="1"/>
  <c r="X165" i="10" a="1"/>
  <c r="Z145" i="8" a="1"/>
  <c r="Z149" i="8" a="1"/>
  <c r="U38" i="10" a="1"/>
  <c r="V143" i="10" a="1"/>
  <c r="Y131" i="7" a="1"/>
  <c r="T251" i="10" a="1"/>
  <c r="X91" i="10" a="1"/>
  <c r="T232" i="10" a="1"/>
  <c r="W29" i="10" a="1"/>
  <c r="Z59" i="8" a="1"/>
  <c r="Z56" i="8" a="1"/>
  <c r="Y116" i="10" a="1"/>
  <c r="Z93" i="8" a="1"/>
  <c r="Z156" i="8" a="1"/>
  <c r="Z54" i="8" a="1"/>
  <c r="Z182" i="8" a="1"/>
  <c r="X12" i="10" a="1"/>
  <c r="Z186" i="8" a="1"/>
  <c r="Y143" i="10" a="1"/>
  <c r="Y94" i="7" a="1"/>
  <c r="Z72" i="8" a="1"/>
  <c r="Z94" i="8" a="1"/>
  <c r="Z141" i="8" a="1"/>
  <c r="Y91" i="10" a="1"/>
  <c r="Z14" i="8" a="1"/>
  <c r="V74" i="10" a="1"/>
  <c r="U12" i="10" a="1"/>
  <c r="Z163" i="8" a="1"/>
  <c r="Y29" i="10" a="1"/>
  <c r="T260" i="10" a="1"/>
  <c r="Y74" i="10" a="1"/>
  <c r="T210" i="10" a="1"/>
  <c r="Z34" i="8" a="1"/>
  <c r="Z107" i="8" a="1"/>
  <c r="V29" i="10" a="1"/>
  <c r="Z57" i="8" a="1"/>
  <c r="Z61" i="8" a="1"/>
  <c r="Z51" i="8" a="1"/>
  <c r="Z180" i="8" a="1"/>
  <c r="Z81" i="8" a="1"/>
  <c r="X197" i="10" a="1"/>
  <c r="Z53" i="8" a="1"/>
  <c r="Z183" i="8" a="1"/>
  <c r="Z78" i="8" a="1"/>
  <c r="Z122" i="8" a="1"/>
  <c r="Z82" i="8" a="1"/>
  <c r="X38" i="10" a="1"/>
  <c r="X162" i="10" a="1"/>
  <c r="X196" i="10" a="1"/>
  <c r="Y115" i="10" a="1"/>
  <c r="Y194" i="10" a="1"/>
  <c r="Z20" i="8" a="1"/>
  <c r="Z158" i="8" a="1"/>
  <c r="U194" i="10" a="1"/>
  <c r="Z138" i="8" a="1"/>
  <c r="Z188" i="8" a="1"/>
  <c r="Z67" i="8" a="1"/>
  <c r="Y30" i="10" a="1"/>
  <c r="X74" i="10" a="1"/>
  <c r="Z63" i="8" a="1"/>
  <c r="Z103" i="8" a="1"/>
  <c r="W173" i="7" a="1"/>
  <c r="X29" i="10" a="1"/>
  <c r="T243" i="10" a="1"/>
  <c r="W162" i="10" a="1"/>
  <c r="Z157" i="8" a="1"/>
  <c r="W12" i="10" a="1"/>
  <c r="Z27" i="8" a="1"/>
  <c r="Z60" i="8" a="1"/>
  <c r="Z50" i="8" a="1"/>
  <c r="Z105" i="8" a="1"/>
  <c r="T12" i="10" a="1"/>
  <c r="W163" i="10" a="1"/>
  <c r="V197" i="10" a="1"/>
  <c r="Y15" i="7" a="1"/>
  <c r="Z16" i="8" a="1"/>
  <c r="Z148" i="8" a="1"/>
  <c r="Z168" i="8" a="1"/>
  <c r="Z104" i="8" a="1"/>
  <c r="Y83" i="10" a="1"/>
  <c r="Y49" i="7" a="1"/>
  <c r="W197" i="10" a="1"/>
  <c r="Y183" i="10" a="1"/>
  <c r="Y163" i="10" a="1"/>
  <c r="Z12" i="8" a="1"/>
  <c r="Z26" i="8" a="1"/>
  <c r="Z172" i="8" a="1"/>
  <c r="Y197" i="10" a="1"/>
  <c r="Y196" i="10" a="1"/>
  <c r="Y136" i="10" a="1"/>
  <c r="Z187" i="8" a="1"/>
  <c r="V194" i="10" a="1"/>
  <c r="Z28" i="8" a="1"/>
  <c r="Z38" i="8" a="1"/>
  <c r="X26" i="10" a="1"/>
  <c r="V38" i="10" a="1"/>
  <c r="Y145" i="10" a="1"/>
  <c r="V30" i="10" a="1"/>
  <c r="Y93" i="7" a="1"/>
  <c r="U196" i="10" a="1"/>
  <c r="X173" i="7" a="1"/>
  <c r="X163" i="10" a="1"/>
  <c r="U91" i="10" a="1"/>
  <c r="Y162" i="10" a="1"/>
  <c r="X147" i="10" a="1"/>
  <c r="Z165" i="8" a="1"/>
  <c r="Z174" i="8" a="1"/>
  <c r="V33" i="7" a="1"/>
  <c r="Z114" i="8" a="1"/>
  <c r="Z144" i="8" a="1"/>
  <c r="Z46" i="8" a="1"/>
  <c r="Z48" i="8" a="1"/>
  <c r="Z167" i="8" a="1"/>
  <c r="T194" i="10" a="1"/>
  <c r="T228" i="10" a="1"/>
  <c r="Z70" i="8" a="1"/>
  <c r="Z120" i="8" a="1"/>
  <c r="Z75" i="8" a="1"/>
  <c r="W194" i="10" a="1"/>
  <c r="X136" i="10" a="1"/>
  <c r="Y127" i="7" a="1"/>
  <c r="Z123" i="8" a="1"/>
  <c r="W91" i="10" a="1"/>
  <c r="Z100" i="8" a="1"/>
  <c r="Y165" i="10" a="1"/>
  <c r="T29" i="10" a="1"/>
  <c r="Z124" i="8" a="1"/>
  <c r="X194" i="10" a="1"/>
  <c r="Z77" i="8" a="1"/>
  <c r="Z111" i="8" a="1"/>
  <c r="Z178" i="8" a="1"/>
  <c r="Z136" i="8" a="1"/>
  <c r="V12" i="10" a="1"/>
  <c r="U197" i="10" a="1"/>
  <c r="X127" i="7" a="1"/>
  <c r="Z155" i="8" a="1"/>
  <c r="Z152" i="8" a="1"/>
  <c r="W38" i="10" a="1"/>
  <c r="Y56" i="10" a="1"/>
  <c r="Z43" i="8" a="1"/>
  <c r="T143" i="10" a="1"/>
  <c r="X145" i="10" a="1"/>
  <c r="Z127" i="8" a="1"/>
  <c r="Z65" i="8" a="1"/>
  <c r="Z45" i="8" a="1"/>
  <c r="Y114" i="10" a="1"/>
  <c r="Z58" i="8" a="1"/>
  <c r="Z162" i="8" a="1"/>
  <c r="V42" i="10" a="1"/>
  <c r="Z131" i="8" a="1"/>
  <c r="Z49" i="8" a="1"/>
  <c r="U143" i="10" a="1"/>
  <c r="Y23" i="10" a="1"/>
  <c r="W196" i="10" a="1"/>
  <c r="T74" i="10" a="1"/>
  <c r="Y138" i="10" a="1"/>
  <c r="Y38" i="10" a="1"/>
  <c r="W143" i="10" a="1"/>
  <c r="X143" i="10" a="1"/>
  <c r="Z29" i="8" a="1"/>
  <c r="T252" i="10" a="1"/>
  <c r="Z83" i="8" a="1"/>
  <c r="T30" i="10" a="1"/>
  <c r="U74" i="10" a="1"/>
  <c r="Z128" i="8" a="1"/>
  <c r="T212" i="10" a="1"/>
  <c r="Z140" i="8" a="1"/>
  <c r="Z118" i="8" a="1"/>
  <c r="W42" i="10" a="1"/>
  <c r="T38" i="10" a="1"/>
  <c r="Y52" i="10" a="1"/>
  <c r="Z73" i="8" a="1"/>
  <c r="Z71" i="8" a="1"/>
  <c r="Z76" i="8" a="1"/>
  <c r="Z175" i="8" a="1"/>
  <c r="Y66" i="10" a="1"/>
  <c r="Z125" i="8" a="1"/>
  <c r="Z129" i="8" a="1"/>
  <c r="Y131" i="10" a="1"/>
  <c r="T91" i="10" a="1"/>
  <c r="Z181" i="8" a="1"/>
  <c r="U30" i="10" a="1"/>
  <c r="Y42" i="10" a="1"/>
  <c r="Y47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Y32" i="11" a="1"/>
  <c r="V291" i="11" a="1"/>
  <c r="Z195" i="10" a="1"/>
  <c r="Y120" i="7" a="1"/>
  <c r="Z115" i="10" a="1"/>
  <c r="U15" i="11" a="1"/>
  <c r="Z183" i="10" a="1"/>
  <c r="Y291" i="11" a="1"/>
  <c r="X292" i="11" a="1"/>
  <c r="V32" i="11" a="1"/>
  <c r="Z162" i="10" a="1"/>
  <c r="Z26" i="10" a="1"/>
  <c r="T227" i="11" a="1"/>
  <c r="AA289" i="11" a="1"/>
  <c r="Y22" i="7" a="1"/>
  <c r="X291" i="11" a="1"/>
  <c r="X24" i="7" a="1"/>
  <c r="Z285" i="11" a="1"/>
  <c r="W140" i="11" a="1"/>
  <c r="Z114" i="10" a="1"/>
  <c r="Z171" i="10" a="1"/>
  <c r="Z50" i="7" a="1"/>
  <c r="W291" i="11" a="1"/>
  <c r="Z33" i="10" a="1"/>
  <c r="V43" i="11" a="1"/>
  <c r="Y210" i="11" a="1"/>
  <c r="W33" i="11" a="1"/>
  <c r="Z116" i="10" a="1"/>
  <c r="Z284" i="11" a="1"/>
  <c r="Z75" i="10" a="1"/>
  <c r="Z79" i="10" a="1"/>
  <c r="W289" i="11" a="1"/>
  <c r="Y144" i="7" a="1"/>
  <c r="T276" i="11" a="1"/>
  <c r="Y99" i="11" a="1"/>
  <c r="Z188" i="10" a="1"/>
  <c r="Z38" i="10" a="1"/>
  <c r="T210" i="11" a="1"/>
  <c r="Y129" i="7" a="1"/>
  <c r="X32" i="11" a="1"/>
  <c r="AA291" i="11" a="1"/>
  <c r="X47" i="11" a="1"/>
  <c r="T291" i="11" a="1"/>
  <c r="Y112" i="7" a="1"/>
  <c r="Y289" i="11" a="1"/>
  <c r="Z196" i="10" a="1"/>
  <c r="Z165" i="10" a="1"/>
  <c r="Z83" i="10" a="1"/>
  <c r="Z42" i="10" a="1"/>
  <c r="T240" i="11" a="1"/>
  <c r="Z173" i="10" a="1"/>
  <c r="Y29" i="11" a="1"/>
  <c r="Y33" i="11" a="1"/>
  <c r="Z290" i="11" a="1"/>
  <c r="T248" i="11" a="1"/>
  <c r="X144" i="7" a="1"/>
  <c r="Y15" i="11" a="1"/>
  <c r="Y151" i="11" a="1"/>
  <c r="Z104" i="10" a="1"/>
  <c r="Z145" i="10" a="1"/>
  <c r="U291" i="11" a="1"/>
  <c r="T292" i="11" a="1"/>
  <c r="Y182" i="11" a="1"/>
  <c r="T228" i="11" a="1"/>
  <c r="U32" i="11" a="1"/>
  <c r="Z173" i="7" a="1"/>
  <c r="V290" i="11" a="1"/>
  <c r="Y51" i="7" a="1"/>
  <c r="Y95" i="7" a="1"/>
  <c r="Z91" i="10" a="1"/>
  <c r="Z150" i="10" a="1"/>
  <c r="X288" i="11" a="1"/>
  <c r="W24" i="7" a="1"/>
  <c r="Z138" i="10" a="1"/>
  <c r="T229" i="11" a="1"/>
  <c r="Z30" i="10" a="1"/>
  <c r="Y42" i="7" a="1"/>
  <c r="Z291" i="11" a="1"/>
  <c r="U292" i="11" a="1"/>
  <c r="Y24" i="7" a="1"/>
  <c r="Y80" i="11" a="1"/>
  <c r="T140" i="11" a="1"/>
  <c r="T244" i="11" a="1"/>
  <c r="X33" i="7" a="1"/>
  <c r="T285" i="11" a="1"/>
  <c r="U99" i="11" a="1"/>
  <c r="X289" i="11" a="1"/>
  <c r="Z132" i="10" a="1"/>
  <c r="Y284" i="11" a="1"/>
  <c r="Y288" i="11" a="1"/>
  <c r="W32" i="11" a="1"/>
  <c r="W99" i="11" a="1"/>
  <c r="Z168" i="10" a="1"/>
  <c r="Y19" i="7" a="1"/>
  <c r="Z12" i="10" a="1"/>
  <c r="V15" i="11" a="1"/>
  <c r="AA288" i="11" a="1"/>
  <c r="X140" i="11" a="1"/>
  <c r="X129" i="7" a="1"/>
  <c r="V292" i="11" a="1"/>
  <c r="AA284" i="11" a="1"/>
  <c r="Z22" i="7" a="1"/>
  <c r="Y179" i="11" a="1"/>
  <c r="Z184" i="10" a="1"/>
  <c r="Y140" i="11" a="1"/>
  <c r="T213" i="11" a="1"/>
  <c r="Z292" i="11" a="1"/>
  <c r="X22" i="7" a="1"/>
  <c r="W212" i="11" a="1"/>
  <c r="Z27" i="10" a="1"/>
  <c r="V284" i="11" a="1"/>
  <c r="Z53" i="7" a="1"/>
  <c r="V213" i="11" a="1"/>
  <c r="X285" i="11" a="1"/>
  <c r="U210" i="11" a="1"/>
  <c r="AA292" i="11" a="1"/>
  <c r="Z88" i="10" a="1"/>
  <c r="Y33" i="7" a="1"/>
  <c r="X179" i="11" a="1"/>
  <c r="V212" i="11" a="1"/>
  <c r="Z43" i="10" a="1"/>
  <c r="X212" i="11" a="1"/>
  <c r="Y66" i="11" a="1"/>
  <c r="X290" i="11" a="1"/>
  <c r="Z60" i="10" a="1"/>
  <c r="Z181" i="10" a="1"/>
  <c r="Z84" i="10" a="1"/>
  <c r="V173" i="7" a="1"/>
  <c r="Z197" i="10" a="1"/>
  <c r="Y212" i="11" a="1"/>
  <c r="Z136" i="10" a="1"/>
  <c r="X284" i="11" a="1"/>
  <c r="V285" i="11" a="1"/>
  <c r="X43" i="11" a="1"/>
  <c r="T15" i="11" a="1"/>
  <c r="Y134" i="7" a="1"/>
  <c r="Z23" i="10" a="1"/>
  <c r="T43" i="11" a="1"/>
  <c r="Z56" i="10" a="1"/>
  <c r="V33" i="11" a="1"/>
  <c r="X99" i="11" a="1"/>
  <c r="V140" i="11" a="1"/>
  <c r="X180" i="11" a="1"/>
  <c r="Z29" i="10" a="1"/>
  <c r="U285" i="11" a="1"/>
  <c r="X15" i="11" a="1"/>
  <c r="T99" i="11" a="1"/>
  <c r="W290" i="11" a="1"/>
  <c r="Y285" i="11" a="1"/>
  <c r="Y160" i="11" a="1"/>
  <c r="Z64" i="10" a="1"/>
  <c r="Z25" i="7" a="1"/>
  <c r="T290" i="11" a="1"/>
  <c r="Z67" i="10" a="1"/>
  <c r="Y47" i="11" a="1"/>
  <c r="W213" i="11" a="1"/>
  <c r="W284" i="11" a="1"/>
  <c r="Z32" i="10" a="1"/>
  <c r="Y43" i="11" a="1"/>
  <c r="Z153" i="10" a="1"/>
  <c r="U43" i="11" a="1"/>
  <c r="Z288" i="11" a="1"/>
  <c r="Z143" i="10" a="1"/>
  <c r="Y53" i="7" a="1"/>
  <c r="W33" i="7" a="1"/>
  <c r="AA290" i="11" a="1"/>
  <c r="Z131" i="10" a="1"/>
  <c r="Y180" i="11" a="1"/>
  <c r="W47" i="11" a="1"/>
  <c r="Z127" i="7" a="1"/>
  <c r="Z93" i="7" a="1"/>
  <c r="Z14" i="10" a="1"/>
  <c r="T226" i="11" a="1"/>
  <c r="X210" i="11" a="1"/>
  <c r="Z112" i="10" a="1"/>
  <c r="U173" i="7" a="1"/>
  <c r="U213" i="11" a="1"/>
  <c r="Z19" i="10" a="1"/>
  <c r="U140" i="11" a="1"/>
  <c r="T24" i="7" a="1"/>
  <c r="Z52" i="10" a="1"/>
  <c r="W292" i="11" a="1"/>
  <c r="Z74" i="10" a="1"/>
  <c r="T32" i="11" a="1"/>
  <c r="U290" i="11" a="1"/>
  <c r="Z147" i="7" a="1"/>
  <c r="V99" i="11" a="1"/>
  <c r="V210" i="11" a="1"/>
  <c r="T259" i="11" a="1"/>
  <c r="Y292" i="11" a="1"/>
  <c r="Z66" i="10" a="1"/>
  <c r="U33" i="11" a="1"/>
  <c r="W15" i="11" a="1"/>
  <c r="Z289" i="11" a="1"/>
  <c r="Z172" i="10" a="1"/>
  <c r="W285" i="11" a="1"/>
  <c r="Z163" i="10" a="1"/>
  <c r="W43" i="11" a="1"/>
  <c r="Z165" i="7" a="1"/>
  <c r="Z147" i="10" a="1"/>
  <c r="W210" i="11" a="1"/>
  <c r="Z194" i="10" a="1"/>
  <c r="X213" i="11" a="1"/>
  <c r="AA285" i="11" a="1"/>
  <c r="Y290" i="11" a="1"/>
  <c r="Y50" i="7" a="1"/>
  <c r="X33" i="11" a="1"/>
  <c r="Z128" i="10" a="1"/>
  <c r="Y213" i="11" a="1"/>
  <c r="V289" i="11" a="1"/>
  <c r="T33" i="11" a="1"/>
  <c r="Z110" i="7" a="1"/>
  <c r="Z94" i="7" a="1"/>
  <c r="Z13" i="7" a="1"/>
  <c r="Z161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T304" i="12" a="1"/>
  <c r="W36" i="12" a="1"/>
  <c r="W37" i="12" a="1"/>
  <c r="Z144" i="7" a="1"/>
  <c r="Z210" i="11" a="1"/>
  <c r="Y52" i="9" a="1"/>
  <c r="X297" i="12" a="1"/>
  <c r="Y298" i="12" a="1"/>
  <c r="Y303" i="12" a="1"/>
  <c r="X37" i="12" a="1"/>
  <c r="Z298" i="12" a="1"/>
  <c r="Y191" i="12" a="1"/>
  <c r="Y37" i="12" a="1"/>
  <c r="Z15" i="11" a="1"/>
  <c r="T241" i="12" a="1"/>
  <c r="Z120" i="7" a="1"/>
  <c r="X225" i="12" a="1"/>
  <c r="T305" i="12" a="1"/>
  <c r="Z170" i="7" a="1"/>
  <c r="Y54" i="9" a="1"/>
  <c r="V297" i="12" a="1"/>
  <c r="Z113" i="7" a="1"/>
  <c r="V304" i="12" a="1"/>
  <c r="U304" i="12" a="1"/>
  <c r="Z98" i="9" a="1"/>
  <c r="Z51" i="7" a="1"/>
  <c r="Z26" i="11" a="1"/>
  <c r="Z154" i="9" a="1"/>
  <c r="U36" i="12" a="1"/>
  <c r="T17" i="12" a="1"/>
  <c r="T298" i="12" a="1"/>
  <c r="Y33" i="12" a="1"/>
  <c r="Z154" i="11" a="1"/>
  <c r="X226" i="12" a="1"/>
  <c r="AA305" i="12" a="1"/>
  <c r="T222" i="11" a="1"/>
  <c r="Y72" i="12" a="1"/>
  <c r="Y86" i="12" a="1"/>
  <c r="Z166" i="11" a="1"/>
  <c r="Y223" i="12" a="1"/>
  <c r="W302" i="12" a="1"/>
  <c r="X305" i="12" a="1"/>
  <c r="X223" i="12" a="1"/>
  <c r="Y189" i="12" a="1"/>
  <c r="Z304" i="12" a="1"/>
  <c r="Z303" i="12" a="1"/>
  <c r="Z297" i="12" a="1"/>
  <c r="Y50" i="12" a="1"/>
  <c r="Z134" i="7" a="1"/>
  <c r="Z153" i="7" a="1"/>
  <c r="Y179" i="9" a="1"/>
  <c r="U106" i="12" a="1"/>
  <c r="T223" i="11" a="1"/>
  <c r="Z130" i="11" a="1"/>
  <c r="X148" i="12" a="1"/>
  <c r="Z179" i="11" a="1"/>
  <c r="Z68" i="11" a="1"/>
  <c r="Z29" i="11" a="1"/>
  <c r="X189" i="12" a="1"/>
  <c r="W298" i="12" a="1"/>
  <c r="Z62" i="11" a="1"/>
  <c r="Z14" i="9" a="1"/>
  <c r="X36" i="12" a="1"/>
  <c r="Y136" i="9" a="1"/>
  <c r="X106" i="12" a="1"/>
  <c r="V106" i="12" a="1"/>
  <c r="W303" i="12" a="1"/>
  <c r="Z32" i="11" a="1"/>
  <c r="AA302" i="12" a="1"/>
  <c r="AA297" i="12" a="1"/>
  <c r="Z305" i="12" a="1"/>
  <c r="Z146" i="11" a="1"/>
  <c r="AA301" i="12" a="1"/>
  <c r="T148" i="12" a="1"/>
  <c r="Z302" i="12" a="1"/>
  <c r="Z115" i="11" a="1"/>
  <c r="Z131" i="7" a="1"/>
  <c r="Z160" i="11" a="1"/>
  <c r="Z140" i="11" a="1"/>
  <c r="V223" i="12" a="1"/>
  <c r="Z47" i="7" a="1"/>
  <c r="T289" i="12" a="1"/>
  <c r="V37" i="12" a="1"/>
  <c r="V302" i="12" a="1"/>
  <c r="Y225" i="12" a="1"/>
  <c r="Z15" i="7" a="1"/>
  <c r="Z108" i="7" a="1"/>
  <c r="Z55" i="9" a="1"/>
  <c r="W223" i="12" a="1"/>
  <c r="Z42" i="7" a="1"/>
  <c r="Z22" i="11" a="1"/>
  <c r="Y297" i="12" a="1"/>
  <c r="Z95" i="7" a="1"/>
  <c r="Y302" i="12" a="1"/>
  <c r="Y188" i="12" a="1"/>
  <c r="Y305" i="12" a="1"/>
  <c r="W304" i="12" a="1"/>
  <c r="Y106" i="12" a="1"/>
  <c r="Z168" i="9" a="1"/>
  <c r="Z80" i="11" a="1"/>
  <c r="X302" i="12" a="1"/>
  <c r="V226" i="12" a="1"/>
  <c r="Z150" i="7" a="1"/>
  <c r="V303" i="12" a="1"/>
  <c r="Z90" i="11" a="1"/>
  <c r="T303" i="12" a="1"/>
  <c r="W305" i="12" a="1"/>
  <c r="Y301" i="12" a="1"/>
  <c r="X298" i="12" a="1"/>
  <c r="Z126" i="11" a="1"/>
  <c r="U26" i="9" a="1"/>
  <c r="V26" i="9" a="1"/>
  <c r="X301" i="12" a="1"/>
  <c r="Y168" i="12" a="1"/>
  <c r="U223" i="12" a="1"/>
  <c r="Z301" i="12" a="1"/>
  <c r="V36" i="12" a="1"/>
  <c r="Z19" i="7" a="1"/>
  <c r="Z172" i="9" a="1"/>
  <c r="T106" i="12" a="1"/>
  <c r="Z70" i="7" a="1"/>
  <c r="V298" i="12" a="1"/>
  <c r="Z91" i="11" a="1"/>
  <c r="V305" i="12" a="1"/>
  <c r="W226" i="12" a="1"/>
  <c r="Y36" i="12" a="1"/>
  <c r="T220" i="11" a="1"/>
  <c r="Z34" i="7" a="1"/>
  <c r="Z33" i="11" a="1"/>
  <c r="Y148" i="12" a="1"/>
  <c r="Z129" i="11" a="1"/>
  <c r="Z56" i="11" a="1"/>
  <c r="Z115" i="9" a="1"/>
  <c r="U37" i="12" a="1"/>
  <c r="Y304" i="12" a="1"/>
  <c r="AA304" i="12" a="1"/>
  <c r="Z112" i="7" a="1"/>
  <c r="Z49" i="7" a="1"/>
  <c r="T257" i="12" a="1"/>
  <c r="Z128" i="11" a="1"/>
  <c r="X304" i="12" a="1"/>
  <c r="T239" i="12" a="1"/>
  <c r="U226" i="12" a="1"/>
  <c r="Z212" i="11" a="1"/>
  <c r="Y159" i="12" a="1"/>
  <c r="Z180" i="11" a="1"/>
  <c r="W50" i="12" a="1"/>
  <c r="W106" i="12" a="1"/>
  <c r="V225" i="12" a="1"/>
  <c r="Z129" i="7" a="1"/>
  <c r="T36" i="12" a="1"/>
  <c r="Z213" i="11" a="1"/>
  <c r="T221" i="11" a="1"/>
  <c r="T261" i="12" a="1"/>
  <c r="T240" i="12" a="1"/>
  <c r="AA298" i="12" a="1"/>
  <c r="W148" i="12" a="1"/>
  <c r="X179" i="9" a="1"/>
  <c r="Y98" i="9" a="1"/>
  <c r="X131" i="9" a="1"/>
  <c r="Z66" i="11" a="1"/>
  <c r="Y99" i="9" a="1"/>
  <c r="Z151" i="11" a="1"/>
  <c r="Z72" i="11" a="1"/>
  <c r="Z200" i="11" a="1"/>
  <c r="Z26" i="7" a="1"/>
  <c r="X17" i="12" a="1"/>
  <c r="Y17" i="12" a="1"/>
  <c r="U17" i="12" a="1"/>
  <c r="T37" i="12" a="1"/>
  <c r="Z182" i="11" a="1"/>
  <c r="Z47" i="11" a="1"/>
  <c r="V37" i="9" a="1"/>
  <c r="Z43" i="11" a="1"/>
  <c r="Y17" i="9" a="1"/>
  <c r="Y131" i="9" a="1"/>
  <c r="Z24" i="7" a="1"/>
  <c r="V148" i="12" a="1"/>
  <c r="U303" i="12" a="1"/>
  <c r="Z170" i="11" a="1"/>
  <c r="AA303" i="12" a="1"/>
  <c r="Z33" i="7" a="1"/>
  <c r="Y226" i="12" a="1"/>
  <c r="X303" i="12" a="1"/>
  <c r="U148" i="12" a="1"/>
  <c r="T223" i="12" a="1"/>
  <c r="X50" i="12" a="1"/>
  <c r="U305" i="12" a="1"/>
  <c r="W17" i="12" a="1"/>
  <c r="W179" i="9" a="1"/>
  <c r="T242" i="12" a="1"/>
  <c r="V17" i="12" a="1"/>
  <c r="Z179" i="9" a="1"/>
  <c r="Z99" i="11" a="1"/>
  <c r="U298" i="12" a="1"/>
  <c r="Z198" i="11" a="1"/>
  <c r="W297" i="12" a="1"/>
  <c r="W225" i="12" a="1"/>
  <c r="Z99" i="9" a="1"/>
  <c r="T226" i="12" a="1"/>
  <c r="Z24" i="9" a="1"/>
  <c r="V225" i="12" l="1"/>
  <c r="X223" i="12"/>
  <c r="W225" i="12"/>
  <c r="V223" i="12"/>
  <c r="W226" i="12"/>
  <c r="T226" i="12"/>
  <c r="T223" i="12"/>
  <c r="X189" i="12"/>
  <c r="W223" i="12"/>
  <c r="X225" i="12"/>
  <c r="X226" i="12"/>
  <c r="U226" i="12"/>
  <c r="U223" i="12"/>
  <c r="V226" i="12"/>
  <c r="AL284" i="11"/>
  <c r="X304" i="12"/>
  <c r="Z301" i="12"/>
  <c r="X305" i="12"/>
  <c r="Y304" i="12"/>
  <c r="W303" i="12"/>
  <c r="AA304" i="12"/>
  <c r="Y298" i="12"/>
  <c r="X298" i="12"/>
  <c r="Y305" i="12"/>
  <c r="X302" i="12"/>
  <c r="Z302" i="12"/>
  <c r="AA298" i="12"/>
  <c r="W302" i="12"/>
  <c r="Z298" i="12"/>
  <c r="Z303" i="12"/>
  <c r="AA301" i="12"/>
  <c r="V298" i="12"/>
  <c r="AA303" i="12"/>
  <c r="X303" i="12"/>
  <c r="Y302" i="12"/>
  <c r="U305" i="12"/>
  <c r="AA305" i="12"/>
  <c r="T303" i="12"/>
  <c r="U304" i="12"/>
  <c r="U303" i="12"/>
  <c r="V302" i="12"/>
  <c r="Y303" i="12"/>
  <c r="V305" i="12"/>
  <c r="Y301" i="12"/>
  <c r="Z304" i="12"/>
  <c r="T298" i="12"/>
  <c r="V304" i="12"/>
  <c r="Z305" i="12"/>
  <c r="V303" i="12"/>
  <c r="T305" i="12"/>
  <c r="W298" i="12"/>
  <c r="AA302" i="12"/>
  <c r="W304" i="12"/>
  <c r="T304" i="12"/>
  <c r="U298" i="12"/>
  <c r="W305" i="12"/>
  <c r="X301" i="12"/>
  <c r="AL291" i="11"/>
  <c r="AL285" i="11"/>
  <c r="AL288" i="11"/>
  <c r="AL290" i="11"/>
  <c r="AL292" i="11"/>
  <c r="AL289" i="11"/>
  <c r="V297" i="12"/>
  <c r="X36" i="12"/>
  <c r="AJ47" i="12"/>
  <c r="W36" i="12"/>
  <c r="W50" i="12"/>
  <c r="T17" i="12"/>
  <c r="Y106" i="12"/>
  <c r="X37" i="12"/>
  <c r="Y50" i="12"/>
  <c r="Y36" i="12"/>
  <c r="T36" i="12"/>
  <c r="AI47" i="12"/>
  <c r="V106" i="12"/>
  <c r="V17" i="12"/>
  <c r="V36" i="12"/>
  <c r="X17" i="12"/>
  <c r="Y188" i="12"/>
  <c r="Y223" i="12"/>
  <c r="U148" i="12"/>
  <c r="Y33" i="12"/>
  <c r="Y225" i="12"/>
  <c r="X106" i="12"/>
  <c r="Y72" i="12"/>
  <c r="H47" i="12"/>
  <c r="U106" i="12"/>
  <c r="Y159" i="12"/>
  <c r="T37" i="12"/>
  <c r="W148" i="12"/>
  <c r="Y189" i="12"/>
  <c r="Y86" i="12"/>
  <c r="X50" i="12"/>
  <c r="W106" i="12"/>
  <c r="Y226" i="12"/>
  <c r="X148" i="12"/>
  <c r="Y148" i="12"/>
  <c r="Y191" i="12"/>
  <c r="V37" i="12"/>
  <c r="V148" i="12"/>
  <c r="Y17" i="12"/>
  <c r="U17" i="12"/>
  <c r="Y168" i="12"/>
  <c r="W37" i="12"/>
  <c r="W17" i="12"/>
  <c r="T148" i="12"/>
  <c r="Y37" i="12"/>
  <c r="U36" i="12"/>
  <c r="U37" i="12"/>
  <c r="T106" i="12"/>
  <c r="T241" i="12"/>
  <c r="T240" i="12"/>
  <c r="T257" i="12"/>
  <c r="Z297" i="12"/>
  <c r="AA297" i="12"/>
  <c r="AE272" i="12"/>
  <c r="T289" i="12"/>
  <c r="X297" i="12"/>
  <c r="Y297" i="12"/>
  <c r="T261" i="12"/>
  <c r="T239" i="12"/>
  <c r="T242" i="12"/>
  <c r="W297" i="12"/>
  <c r="A253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U148" i="13" a="1"/>
  <c r="X304" i="13" a="1"/>
  <c r="X148" i="13" a="1"/>
  <c r="Z209" i="12" a="1"/>
  <c r="Y36" i="13" a="1"/>
  <c r="X188" i="13" a="1"/>
  <c r="W303" i="13" a="1"/>
  <c r="T289" i="13" a="1"/>
  <c r="X305" i="13" a="1"/>
  <c r="Z78" i="12" a="1"/>
  <c r="V304" i="13" a="1"/>
  <c r="Y168" i="13" a="1"/>
  <c r="Z72" i="12" a="1"/>
  <c r="T223" i="13" a="1"/>
  <c r="Z17" i="12" a="1"/>
  <c r="Y223" i="13" a="1"/>
  <c r="Y17" i="13" a="1"/>
  <c r="T236" i="12" a="1"/>
  <c r="Y86" i="13" a="1"/>
  <c r="Z122" i="12" a="1"/>
  <c r="Z298" i="13" a="1"/>
  <c r="Z179" i="12" a="1"/>
  <c r="AA298" i="13" a="1"/>
  <c r="T233" i="12" a="1"/>
  <c r="Y124" i="9" a="1"/>
  <c r="W297" i="13" a="1"/>
  <c r="T36" i="13" a="1"/>
  <c r="Z27" i="12" a="1"/>
  <c r="Z189" i="12" a="1"/>
  <c r="Z131" i="9" a="1"/>
  <c r="U179" i="9" a="1"/>
  <c r="AA302" i="13" a="1"/>
  <c r="Y148" i="13" a="1"/>
  <c r="Z297" i="13" a="1"/>
  <c r="X189" i="13" a="1"/>
  <c r="V223" i="13" a="1"/>
  <c r="V36" i="13" a="1"/>
  <c r="X223" i="13" a="1"/>
  <c r="T17" i="13" a="1"/>
  <c r="Y151" i="9" a="1"/>
  <c r="W26" i="9" a="1"/>
  <c r="V106" i="13" a="1"/>
  <c r="Z175" i="12" a="1"/>
  <c r="Z133" i="12" a="1"/>
  <c r="Z31" i="12" a="1"/>
  <c r="T235" i="12" a="1"/>
  <c r="Z74" i="12" a="1"/>
  <c r="Z98" i="12" a="1"/>
  <c r="Z223" i="12" a="1"/>
  <c r="Y55" i="9" a="1"/>
  <c r="Y24" i="9" a="1"/>
  <c r="Y159" i="13" a="1"/>
  <c r="T305" i="13" a="1"/>
  <c r="U36" i="13" a="1"/>
  <c r="W225" i="13" a="1"/>
  <c r="Z64" i="12" a="1"/>
  <c r="X301" i="13" a="1"/>
  <c r="Z37" i="9" a="1"/>
  <c r="Z135" i="12" a="1"/>
  <c r="Z113" i="9" a="1"/>
  <c r="V17" i="13" a="1"/>
  <c r="Z58" i="9" a="1"/>
  <c r="Y56" i="9" a="1"/>
  <c r="T304" i="13" a="1"/>
  <c r="X303" i="13" a="1"/>
  <c r="Y225" i="13" a="1"/>
  <c r="X106" i="13" a="1"/>
  <c r="W223" i="13" a="1"/>
  <c r="Z304" i="13" a="1"/>
  <c r="T261" i="13" a="1"/>
  <c r="X36" i="13" a="1"/>
  <c r="Y37" i="9" a="1"/>
  <c r="Z303" i="13" a="1"/>
  <c r="Z168" i="12" a="1"/>
  <c r="W305" i="13" a="1"/>
  <c r="Z305" i="13" a="1"/>
  <c r="AA297" i="13" a="1"/>
  <c r="X133" i="9" a="1"/>
  <c r="Z137" i="12" a="1"/>
  <c r="Z28" i="9" a="1"/>
  <c r="W37" i="9" a="1"/>
  <c r="U17" i="13" a="1"/>
  <c r="X24" i="9" a="1"/>
  <c r="AA305" i="13" a="1"/>
  <c r="X37" i="9" a="1"/>
  <c r="Z162" i="12" a="1"/>
  <c r="T298" i="13" a="1"/>
  <c r="T226" i="13" a="1"/>
  <c r="W37" i="13" a="1"/>
  <c r="T239" i="13" a="1"/>
  <c r="Y305" i="13" a="1"/>
  <c r="Z154" i="12" a="1"/>
  <c r="T234" i="12" a="1"/>
  <c r="V303" i="13" a="1"/>
  <c r="Y303" i="13" a="1"/>
  <c r="Y33" i="13" a="1"/>
  <c r="Y301" i="13" a="1"/>
  <c r="X37" i="13" a="1"/>
  <c r="X151" i="9" a="1"/>
  <c r="W304" i="13" a="1"/>
  <c r="Y46" i="9" a="1"/>
  <c r="Y304" i="13" a="1"/>
  <c r="X17" i="13" a="1"/>
  <c r="Y58" i="9" a="1"/>
  <c r="Z159" i="12" a="1"/>
  <c r="Z50" i="12" a="1"/>
  <c r="U37" i="13" a="1"/>
  <c r="W106" i="13" a="1"/>
  <c r="U226" i="13" a="1"/>
  <c r="V226" i="13" a="1"/>
  <c r="X302" i="13" a="1"/>
  <c r="X226" i="13" a="1"/>
  <c r="W17" i="13" a="1"/>
  <c r="AA304" i="13" a="1"/>
  <c r="Z68" i="12" a="1"/>
  <c r="Z191" i="12" a="1"/>
  <c r="T148" i="13" a="1"/>
  <c r="T106" i="13" a="1"/>
  <c r="Y226" i="13" a="1"/>
  <c r="U223" i="13" a="1"/>
  <c r="Z36" i="12" a="1"/>
  <c r="V302" i="13" a="1"/>
  <c r="Y188" i="13" a="1"/>
  <c r="V179" i="9" a="1"/>
  <c r="U106" i="13" a="1"/>
  <c r="Y133" i="9" a="1"/>
  <c r="Z301" i="13" a="1"/>
  <c r="V148" i="13" a="1"/>
  <c r="W36" i="13" a="1"/>
  <c r="X298" i="13" a="1"/>
  <c r="W50" i="13" a="1"/>
  <c r="Y37" i="13" a="1"/>
  <c r="T303" i="13" a="1"/>
  <c r="AA303" i="13" a="1"/>
  <c r="T37" i="13" a="1"/>
  <c r="X297" i="13" a="1"/>
  <c r="U304" i="13" a="1"/>
  <c r="Y50" i="13" a="1"/>
  <c r="U305" i="13" a="1"/>
  <c r="AA301" i="13" a="1"/>
  <c r="Z302" i="13" a="1"/>
  <c r="W148" i="13" a="1"/>
  <c r="Z212" i="12" a="1"/>
  <c r="V225" i="13" a="1"/>
  <c r="Z38" i="9" a="1"/>
  <c r="Y297" i="13" a="1"/>
  <c r="Z225" i="12" a="1"/>
  <c r="Z33" i="12" a="1"/>
  <c r="T242" i="13" a="1"/>
  <c r="W302" i="13" a="1"/>
  <c r="Y140" i="9" a="1"/>
  <c r="Y298" i="13" a="1"/>
  <c r="Y21" i="9" a="1"/>
  <c r="Y26" i="9" a="1"/>
  <c r="Z136" i="12" a="1"/>
  <c r="Z61" i="12" a="1"/>
  <c r="Z106" i="12" a="1"/>
  <c r="U303" i="13" a="1"/>
  <c r="X50" i="13" a="1"/>
  <c r="Z226" i="12" a="1"/>
  <c r="V298" i="13" a="1"/>
  <c r="Z148" i="12" a="1"/>
  <c r="Y106" i="13" a="1"/>
  <c r="T240" i="13" a="1"/>
  <c r="Z86" i="12" a="1"/>
  <c r="Y191" i="13" a="1"/>
  <c r="Y189" i="13" a="1"/>
  <c r="T241" i="13" a="1"/>
  <c r="Y100" i="9" a="1"/>
  <c r="W226" i="13" a="1"/>
  <c r="Y72" i="13" a="1"/>
  <c r="V305" i="13" a="1"/>
  <c r="Y117" i="9" a="1"/>
  <c r="V297" i="13" a="1"/>
  <c r="X26" i="9" a="1"/>
  <c r="T26" i="9" a="1"/>
  <c r="X225" i="13" a="1"/>
  <c r="T257" i="13" a="1"/>
  <c r="Z97" i="12" a="1"/>
  <c r="U298" i="13" a="1"/>
  <c r="Y302" i="13" a="1"/>
  <c r="W298" i="13" a="1"/>
  <c r="Z188" i="12" a="1"/>
  <c r="Z37" i="12" a="1"/>
  <c r="V37" i="13" a="1"/>
  <c r="Y297" i="13" l="1"/>
  <c r="AJ297" i="13" s="1"/>
  <c r="T241" i="13"/>
  <c r="AE241" i="13" s="1"/>
  <c r="AE235" i="13" s="1"/>
  <c r="W305" i="13"/>
  <c r="AH305" i="13" s="1"/>
  <c r="Y303" i="13"/>
  <c r="L303" i="13" s="1"/>
  <c r="W302" i="13"/>
  <c r="AH302" i="13" s="1"/>
  <c r="AA298" i="13"/>
  <c r="AL298" i="13" s="1"/>
  <c r="W297" i="13"/>
  <c r="AH297" i="13" s="1"/>
  <c r="T304" i="13"/>
  <c r="AE304" i="13" s="1"/>
  <c r="U303" i="13"/>
  <c r="H303" i="13" s="1"/>
  <c r="Z302" i="13"/>
  <c r="AK302" i="13" s="1"/>
  <c r="T242" i="13"/>
  <c r="AE242" i="13" s="1"/>
  <c r="AE236" i="13" s="1"/>
  <c r="W304" i="13"/>
  <c r="AH304" i="13" s="1"/>
  <c r="U304" i="13"/>
  <c r="H304" i="13" s="1"/>
  <c r="X302" i="13"/>
  <c r="AI302" i="13" s="1"/>
  <c r="U298" i="13"/>
  <c r="H298" i="13" s="1"/>
  <c r="V302" i="13"/>
  <c r="I302" i="13" s="1"/>
  <c r="T239" i="13"/>
  <c r="A238" i="13" s="1"/>
  <c r="AA302" i="13"/>
  <c r="N302" i="13" s="1"/>
  <c r="T303" i="13"/>
  <c r="G303" i="13" s="1"/>
  <c r="Y305" i="13"/>
  <c r="AJ305" i="13" s="1"/>
  <c r="T261" i="13"/>
  <c r="AE261" i="13" s="1"/>
  <c r="AA305" i="13"/>
  <c r="AL305" i="13" s="1"/>
  <c r="T305" i="13"/>
  <c r="AE305" i="13" s="1"/>
  <c r="Y298" i="13"/>
  <c r="AJ298" i="13" s="1"/>
  <c r="V297" i="13"/>
  <c r="AG297" i="13" s="1"/>
  <c r="U305" i="13"/>
  <c r="H305" i="13" s="1"/>
  <c r="X297" i="13"/>
  <c r="AI297" i="13" s="1"/>
  <c r="V303" i="13"/>
  <c r="I303" i="13" s="1"/>
  <c r="Y302" i="13"/>
  <c r="AJ302" i="13" s="1"/>
  <c r="AA304" i="13"/>
  <c r="AL304" i="13" s="1"/>
  <c r="X298" i="13"/>
  <c r="AI298" i="13" s="1"/>
  <c r="T289" i="13"/>
  <c r="A289" i="13" s="1"/>
  <c r="Z305" i="13"/>
  <c r="AK305" i="13" s="1"/>
  <c r="X303" i="13"/>
  <c r="AI303" i="13" s="1"/>
  <c r="W303" i="13"/>
  <c r="J303" i="13" s="1"/>
  <c r="V304" i="13"/>
  <c r="I304" i="13" s="1"/>
  <c r="AA303" i="13"/>
  <c r="N303" i="13" s="1"/>
  <c r="Y304" i="13"/>
  <c r="AJ304" i="13" s="1"/>
  <c r="W298" i="13"/>
  <c r="AH298" i="13" s="1"/>
  <c r="AA297" i="13"/>
  <c r="AL297" i="13" s="1"/>
  <c r="T298" i="13"/>
  <c r="G298" i="13" s="1"/>
  <c r="V298" i="13"/>
  <c r="I298" i="13" s="1"/>
  <c r="X305" i="13"/>
  <c r="AI305" i="13" s="1"/>
  <c r="Z297" i="13"/>
  <c r="AK297" i="13" s="1"/>
  <c r="Z304" i="13"/>
  <c r="AK304" i="13" s="1"/>
  <c r="AA301" i="13"/>
  <c r="AL301" i="13" s="1"/>
  <c r="Z301" i="13"/>
  <c r="AK301" i="13" s="1"/>
  <c r="T257" i="13"/>
  <c r="AE257" i="13" s="1"/>
  <c r="Y301" i="13"/>
  <c r="AJ301" i="13" s="1"/>
  <c r="Z303" i="13"/>
  <c r="AK303" i="13" s="1"/>
  <c r="X304" i="13"/>
  <c r="AI304" i="13" s="1"/>
  <c r="T240" i="13"/>
  <c r="AE240" i="13" s="1"/>
  <c r="AE234" i="13" s="1"/>
  <c r="X301" i="13"/>
  <c r="AI301" i="13" s="1"/>
  <c r="V305" i="13"/>
  <c r="I305" i="13" s="1"/>
  <c r="Z298" i="13"/>
  <c r="AK298" i="13" s="1"/>
  <c r="AJ297" i="12"/>
  <c r="A240" i="12"/>
  <c r="AH305" i="12"/>
  <c r="L303" i="12"/>
  <c r="J302" i="12"/>
  <c r="AL298" i="12"/>
  <c r="AH297" i="12"/>
  <c r="G304" i="12"/>
  <c r="H303" i="12"/>
  <c r="M302" i="12"/>
  <c r="AE242" i="12"/>
  <c r="AE236" i="12" s="1"/>
  <c r="AH304" i="12"/>
  <c r="H304" i="12"/>
  <c r="K302" i="12"/>
  <c r="H298" i="12"/>
  <c r="I302" i="12"/>
  <c r="A238" i="12"/>
  <c r="N302" i="12"/>
  <c r="G303" i="12"/>
  <c r="AJ305" i="12"/>
  <c r="A261" i="12"/>
  <c r="AL305" i="12"/>
  <c r="G305" i="12"/>
  <c r="AJ298" i="12"/>
  <c r="AG297" i="12"/>
  <c r="H305" i="12"/>
  <c r="AI297" i="12"/>
  <c r="I303" i="12"/>
  <c r="L302" i="12"/>
  <c r="AL304" i="12"/>
  <c r="AI298" i="12"/>
  <c r="AE289" i="12"/>
  <c r="AK305" i="12"/>
  <c r="K303" i="12"/>
  <c r="J303" i="12"/>
  <c r="I304" i="12"/>
  <c r="N303" i="12"/>
  <c r="AJ304" i="12"/>
  <c r="AH298" i="12"/>
  <c r="AL297" i="12"/>
  <c r="G298" i="12"/>
  <c r="I298" i="12"/>
  <c r="AI305" i="12"/>
  <c r="AK297" i="12"/>
  <c r="AK304" i="12"/>
  <c r="AL301" i="12"/>
  <c r="AK301" i="12"/>
  <c r="A259" i="12"/>
  <c r="AJ301" i="12"/>
  <c r="M303" i="12"/>
  <c r="AI304" i="12"/>
  <c r="AE240" i="12"/>
  <c r="AE234" i="12" s="1"/>
  <c r="AI301" i="12"/>
  <c r="I305" i="12"/>
  <c r="AK298" i="12"/>
  <c r="Y36" i="13"/>
  <c r="AJ36" i="13" s="1"/>
  <c r="T106" i="13"/>
  <c r="AE106" i="13" s="1"/>
  <c r="X223" i="13"/>
  <c r="AI223" i="13" s="1"/>
  <c r="T37" i="13"/>
  <c r="AE37" i="13" s="1"/>
  <c r="Y223" i="13"/>
  <c r="AJ223" i="13" s="1"/>
  <c r="W223" i="13"/>
  <c r="AH223" i="13" s="1"/>
  <c r="X189" i="13"/>
  <c r="AI189" i="13" s="1"/>
  <c r="V226" i="13"/>
  <c r="AG226" i="13" s="1"/>
  <c r="Y106" i="13"/>
  <c r="AJ106" i="13" s="1"/>
  <c r="U37" i="13"/>
  <c r="H37" i="13" s="1"/>
  <c r="V148" i="13"/>
  <c r="AG148" i="13" s="1"/>
  <c r="Y159" i="13"/>
  <c r="AJ159" i="13" s="1"/>
  <c r="Y188" i="13"/>
  <c r="AJ188" i="13" s="1"/>
  <c r="T17" i="13"/>
  <c r="AE17" i="13" s="1"/>
  <c r="W148" i="13"/>
  <c r="AH148" i="13" s="1"/>
  <c r="U223" i="13"/>
  <c r="H223" i="13" s="1"/>
  <c r="V37" i="13"/>
  <c r="AG37" i="13" s="1"/>
  <c r="X225" i="13"/>
  <c r="AI225" i="13" s="1"/>
  <c r="X17" i="13"/>
  <c r="AI17" i="13" s="1"/>
  <c r="W50" i="13"/>
  <c r="AH50" i="13" s="1"/>
  <c r="U36" i="13"/>
  <c r="H36" i="13" s="1"/>
  <c r="Y191" i="13"/>
  <c r="AJ191" i="13" s="1"/>
  <c r="W225" i="13"/>
  <c r="AH225" i="13" s="1"/>
  <c r="V36" i="13"/>
  <c r="AG36" i="13" s="1"/>
  <c r="W36" i="13"/>
  <c r="AH36" i="13" s="1"/>
  <c r="Y37" i="13"/>
  <c r="AJ37" i="13" s="1"/>
  <c r="Y148" i="13"/>
  <c r="AJ148" i="13" s="1"/>
  <c r="U106" i="13"/>
  <c r="AF106" i="13" s="1"/>
  <c r="T226" i="13"/>
  <c r="G226" i="13" s="1"/>
  <c r="T148" i="13"/>
  <c r="AE148" i="13" s="1"/>
  <c r="X148" i="13"/>
  <c r="AI148" i="13" s="1"/>
  <c r="V17" i="13"/>
  <c r="AG17" i="13" s="1"/>
  <c r="X36" i="13"/>
  <c r="AI36" i="13" s="1"/>
  <c r="W17" i="13"/>
  <c r="AH17" i="13" s="1"/>
  <c r="Y226" i="13"/>
  <c r="AJ226" i="13" s="1"/>
  <c r="Y72" i="13"/>
  <c r="L72" i="13" s="1"/>
  <c r="V106" i="13"/>
  <c r="AG106" i="13" s="1"/>
  <c r="V223" i="13"/>
  <c r="AG223" i="13" s="1"/>
  <c r="W106" i="13"/>
  <c r="AH106" i="13" s="1"/>
  <c r="X106" i="13"/>
  <c r="AI106" i="13" s="1"/>
  <c r="U226" i="13"/>
  <c r="AF226" i="13" s="1"/>
  <c r="X226" i="13"/>
  <c r="AI226" i="13" s="1"/>
  <c r="X50" i="13"/>
  <c r="AI50" i="13" s="1"/>
  <c r="Y225" i="13"/>
  <c r="AJ225" i="13" s="1"/>
  <c r="W37" i="13"/>
  <c r="AH37" i="13" s="1"/>
  <c r="Y86" i="13"/>
  <c r="L86" i="13" s="1"/>
  <c r="Y33" i="13"/>
  <c r="AJ33" i="13" s="1"/>
  <c r="T36" i="13"/>
  <c r="G36" i="13" s="1"/>
  <c r="X188" i="13"/>
  <c r="AI188" i="13" s="1"/>
  <c r="Y168" i="13"/>
  <c r="AJ168" i="13" s="1"/>
  <c r="U148" i="13"/>
  <c r="H148" i="13" s="1"/>
  <c r="U17" i="13"/>
  <c r="H17" i="13" s="1"/>
  <c r="W226" i="13"/>
  <c r="AH226" i="13" s="1"/>
  <c r="V225" i="13"/>
  <c r="AG225" i="13" s="1"/>
  <c r="Y50" i="13"/>
  <c r="AJ50" i="13" s="1"/>
  <c r="Y17" i="13"/>
  <c r="AJ17" i="13" s="1"/>
  <c r="Y189" i="13"/>
  <c r="AJ189" i="13" s="1"/>
  <c r="T223" i="13"/>
  <c r="G223" i="13" s="1"/>
  <c r="X37" i="13"/>
  <c r="AI37" i="13" s="1"/>
  <c r="H37" i="12"/>
  <c r="J37" i="12" s="1"/>
  <c r="L37" i="12" s="1"/>
  <c r="AG148" i="12"/>
  <c r="AJ159" i="12"/>
  <c r="G17" i="12"/>
  <c r="I17" i="12" s="1"/>
  <c r="K17" i="12" s="1"/>
  <c r="AG37" i="12"/>
  <c r="AH50" i="12"/>
  <c r="H36" i="12"/>
  <c r="J36" i="12" s="1"/>
  <c r="L36" i="12" s="1"/>
  <c r="AG36" i="12"/>
  <c r="AJ148" i="12"/>
  <c r="G226" i="12"/>
  <c r="I226" i="12" s="1"/>
  <c r="K226" i="12" s="1"/>
  <c r="AG17" i="12"/>
  <c r="AH106" i="12"/>
  <c r="AI50" i="12"/>
  <c r="AJ225" i="12"/>
  <c r="L72" i="12"/>
  <c r="AG106" i="12"/>
  <c r="AH37" i="12"/>
  <c r="AJ33" i="12"/>
  <c r="G36" i="12"/>
  <c r="I36" i="12" s="1"/>
  <c r="K36" i="12" s="1"/>
  <c r="H148" i="12"/>
  <c r="J148" i="12" s="1"/>
  <c r="L148" i="12" s="1"/>
  <c r="AJ36" i="12"/>
  <c r="AH226" i="12"/>
  <c r="AG225" i="12"/>
  <c r="AJ50" i="12"/>
  <c r="AJ17" i="12"/>
  <c r="G223" i="12"/>
  <c r="I223" i="12" s="1"/>
  <c r="K223" i="12" s="1"/>
  <c r="AI189" i="12"/>
  <c r="AH148" i="12"/>
  <c r="AG226" i="12"/>
  <c r="AJ106" i="12"/>
  <c r="AH223" i="12"/>
  <c r="AE241" i="12"/>
  <c r="AE235" i="12" s="1"/>
  <c r="AE37" i="12"/>
  <c r="G37" i="12"/>
  <c r="I37" i="12" s="1"/>
  <c r="K37" i="12" s="1"/>
  <c r="AE47" i="12"/>
  <c r="G47" i="12"/>
  <c r="I47" i="12" s="1"/>
  <c r="K47" i="12" s="1"/>
  <c r="AF106" i="12"/>
  <c r="H106" i="12"/>
  <c r="J106" i="12" s="1"/>
  <c r="L106" i="12" s="1"/>
  <c r="J47" i="12"/>
  <c r="L47" i="12" s="1"/>
  <c r="AE106" i="12"/>
  <c r="G106" i="12"/>
  <c r="I106" i="12" s="1"/>
  <c r="K106" i="12" s="1"/>
  <c r="AF17" i="12"/>
  <c r="H17" i="12"/>
  <c r="J17" i="12" s="1"/>
  <c r="L17" i="12" s="1"/>
  <c r="AJ86" i="12"/>
  <c r="L86" i="12"/>
  <c r="AF223" i="12"/>
  <c r="H223" i="12"/>
  <c r="J223" i="12" s="1"/>
  <c r="L223" i="12" s="1"/>
  <c r="AF226" i="12"/>
  <c r="H226" i="12"/>
  <c r="J226" i="12" s="1"/>
  <c r="L226" i="12" s="1"/>
  <c r="AE148" i="12"/>
  <c r="G148" i="12"/>
  <c r="I148" i="12" s="1"/>
  <c r="K148" i="12" s="1"/>
  <c r="AJ72" i="12"/>
  <c r="AF37" i="12"/>
  <c r="AE223" i="12"/>
  <c r="AH17" i="12"/>
  <c r="AI36" i="12"/>
  <c r="AI223" i="12"/>
  <c r="AJ168" i="12"/>
  <c r="AH225" i="12"/>
  <c r="AI37" i="12"/>
  <c r="AE226" i="12"/>
  <c r="AI106" i="12"/>
  <c r="A241" i="12"/>
  <c r="A274" i="12"/>
  <c r="AG47" i="12"/>
  <c r="AJ191" i="12"/>
  <c r="AI226" i="12"/>
  <c r="AJ37" i="12"/>
  <c r="AF47" i="12"/>
  <c r="AJ189" i="12"/>
  <c r="AJ188" i="12"/>
  <c r="AE257" i="12"/>
  <c r="AF36" i="12"/>
  <c r="AE17" i="12"/>
  <c r="AF148" i="12"/>
  <c r="AI188" i="12"/>
  <c r="AE253" i="12"/>
  <c r="AE36" i="12"/>
  <c r="AI148" i="12"/>
  <c r="AG223" i="12"/>
  <c r="Z27" i="12"/>
  <c r="Z74" i="12"/>
  <c r="Z209" i="12"/>
  <c r="Z37" i="12"/>
  <c r="Z136" i="12"/>
  <c r="Z175" i="12"/>
  <c r="Z17" i="12"/>
  <c r="Z225" i="12"/>
  <c r="Z137" i="12"/>
  <c r="Z50" i="12"/>
  <c r="Z98" i="12"/>
  <c r="Z68" i="12"/>
  <c r="Z135" i="12"/>
  <c r="Z179" i="12"/>
  <c r="Z154" i="12"/>
  <c r="Z61" i="12"/>
  <c r="Z86" i="12"/>
  <c r="AK47" i="12"/>
  <c r="Z226" i="12"/>
  <c r="Z78" i="12"/>
  <c r="Z64" i="12"/>
  <c r="Z31" i="12"/>
  <c r="Z106" i="12"/>
  <c r="Z133" i="12"/>
  <c r="Z188" i="12"/>
  <c r="Z159" i="12"/>
  <c r="Z36" i="12"/>
  <c r="Z33" i="12"/>
  <c r="Z168" i="12"/>
  <c r="Z122" i="12"/>
  <c r="Z191" i="12"/>
  <c r="Z212" i="12"/>
  <c r="Z72" i="12"/>
  <c r="Z148" i="12"/>
  <c r="Z223" i="12"/>
  <c r="Z162" i="12"/>
  <c r="Z97" i="12"/>
  <c r="Z189" i="12"/>
  <c r="AH36" i="12"/>
  <c r="AE239" i="12"/>
  <c r="AE233" i="12" s="1"/>
  <c r="AJ226" i="12"/>
  <c r="AI17" i="12"/>
  <c r="AH47" i="12"/>
  <c r="A289" i="12"/>
  <c r="AI225" i="12"/>
  <c r="T235" i="12"/>
  <c r="T233" i="12"/>
  <c r="T236" i="12"/>
  <c r="T234" i="12"/>
  <c r="AK140" i="11"/>
  <c r="AK212" i="11"/>
  <c r="AK62" i="11"/>
  <c r="A221" i="11"/>
  <c r="AK170" i="11"/>
  <c r="AK146" i="11"/>
  <c r="AK56" i="11"/>
  <c r="A219" i="11"/>
  <c r="AE261" i="12"/>
  <c r="A239" i="12"/>
  <c r="AF304" i="12"/>
  <c r="AK80" i="11"/>
  <c r="AK115" i="11"/>
  <c r="AK43" i="11"/>
  <c r="A263" i="12"/>
  <c r="AJ223" i="12"/>
  <c r="AK22" i="11"/>
  <c r="AK130" i="11"/>
  <c r="AK213" i="11"/>
  <c r="AK59" i="11"/>
  <c r="AK26" i="11"/>
  <c r="AG304" i="12"/>
  <c r="AG305" i="12"/>
  <c r="AK179" i="11"/>
  <c r="AL303" i="12"/>
  <c r="AL302" i="12"/>
  <c r="AJ303" i="12"/>
  <c r="AE303" i="12"/>
  <c r="AK126" i="11"/>
  <c r="AK32" i="11"/>
  <c r="AK29" i="11"/>
  <c r="AK160" i="11"/>
  <c r="AK303" i="12"/>
  <c r="AK302" i="12"/>
  <c r="AF298" i="12"/>
  <c r="AE305" i="12"/>
  <c r="AK99" i="11"/>
  <c r="AK151" i="11"/>
  <c r="AK182" i="11"/>
  <c r="AK200" i="11"/>
  <c r="A257" i="12"/>
  <c r="AI302" i="12"/>
  <c r="AE298" i="12"/>
  <c r="AG302" i="12"/>
  <c r="AG298" i="12"/>
  <c r="AK154" i="11"/>
  <c r="AK90" i="11"/>
  <c r="AK180" i="11"/>
  <c r="A222" i="11"/>
  <c r="AH302" i="12"/>
  <c r="AE304" i="12"/>
  <c r="AK198" i="11"/>
  <c r="AK33" i="11"/>
  <c r="A220" i="11"/>
  <c r="AK129" i="11"/>
  <c r="AK166" i="11"/>
  <c r="AK15" i="11"/>
  <c r="AF305" i="12"/>
  <c r="AH303" i="12"/>
  <c r="AJ302" i="12"/>
  <c r="AK210" i="11"/>
  <c r="AK47" i="11"/>
  <c r="AK91" i="11"/>
  <c r="AK128" i="11"/>
  <c r="AG303" i="12"/>
  <c r="AF303" i="12"/>
  <c r="AI303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59" i="9" a="1"/>
  <c r="Z168" i="13" a="1"/>
  <c r="Z176" i="9" a="1"/>
  <c r="Z124" i="9" a="1"/>
  <c r="Z76" i="9" a="1"/>
  <c r="Z78" i="13" a="1"/>
  <c r="Z136" i="13" a="1"/>
  <c r="Z117" i="9" a="1"/>
  <c r="Z118" i="9" a="1"/>
  <c r="Z52" i="9" a="1"/>
  <c r="Z106" i="13" a="1"/>
  <c r="Z179" i="13" a="1"/>
  <c r="T233" i="13" a="1"/>
  <c r="Z36" i="13" a="1"/>
  <c r="T236" i="13" a="1"/>
  <c r="Z74" i="13" a="1"/>
  <c r="Z212" i="13" a="1"/>
  <c r="Z148" i="13" a="1"/>
  <c r="Z189" i="13" a="1"/>
  <c r="Z64" i="13" a="1"/>
  <c r="Z21" i="9" a="1"/>
  <c r="T234" i="13" a="1"/>
  <c r="Z137" i="13" a="1"/>
  <c r="Z97" i="13" a="1"/>
  <c r="Z133" i="9" a="1"/>
  <c r="Z68" i="13" a="1"/>
  <c r="Z159" i="13" a="1"/>
  <c r="Z136" i="9" a="1"/>
  <c r="Z27" i="13" a="1"/>
  <c r="Z175" i="13" a="1"/>
  <c r="Z46" i="9" a="1"/>
  <c r="Z26" i="9" a="1"/>
  <c r="Z154" i="13" a="1"/>
  <c r="Z50" i="13" a="1"/>
  <c r="Z226" i="13" a="1"/>
  <c r="Z210" i="13" a="1"/>
  <c r="Z56" i="9" a="1"/>
  <c r="Z37" i="13" a="1"/>
  <c r="Z162" i="13" a="1"/>
  <c r="Z54" i="9" a="1"/>
  <c r="Z157" i="9" a="1"/>
  <c r="Z140" i="9" a="1"/>
  <c r="T235" i="13" a="1"/>
  <c r="Z133" i="13" a="1"/>
  <c r="Z191" i="13" a="1"/>
  <c r="Z98" i="13" a="1"/>
  <c r="Z122" i="13" a="1"/>
  <c r="Z135" i="13" a="1"/>
  <c r="Z31" i="13" a="1"/>
  <c r="Z151" i="9" a="1"/>
  <c r="Z223" i="13" a="1"/>
  <c r="Z86" i="13" a="1"/>
  <c r="Z29" i="9" a="1"/>
  <c r="Z225" i="13" a="1"/>
  <c r="Z17" i="9" a="1"/>
  <c r="Z33" i="13" a="1"/>
  <c r="Z61" i="13" a="1"/>
  <c r="Z188" i="13" a="1"/>
  <c r="Z72" i="13" a="1"/>
  <c r="Z17" i="13" a="1"/>
  <c r="Z100" i="9" a="1"/>
  <c r="K303" i="13" l="1"/>
  <c r="J302" i="13"/>
  <c r="AG302" i="13"/>
  <c r="A240" i="13"/>
  <c r="AG304" i="13"/>
  <c r="A257" i="13"/>
  <c r="AE239" i="13"/>
  <c r="AE233" i="13" s="1"/>
  <c r="AF298" i="13"/>
  <c r="L302" i="13"/>
  <c r="AF303" i="13"/>
  <c r="M303" i="13"/>
  <c r="AL303" i="13"/>
  <c r="G304" i="13"/>
  <c r="AL302" i="13"/>
  <c r="AE298" i="13"/>
  <c r="AJ303" i="13"/>
  <c r="AE289" i="13"/>
  <c r="AE303" i="13"/>
  <c r="G305" i="13"/>
  <c r="A241" i="13"/>
  <c r="M302" i="13"/>
  <c r="A239" i="13"/>
  <c r="AF304" i="13"/>
  <c r="AG303" i="13"/>
  <c r="AG298" i="13"/>
  <c r="K302" i="13"/>
  <c r="AF305" i="13"/>
  <c r="AG305" i="13"/>
  <c r="A263" i="13"/>
  <c r="A261" i="13"/>
  <c r="AH303" i="13"/>
  <c r="T234" i="13"/>
  <c r="A233" i="13" s="1"/>
  <c r="T236" i="13"/>
  <c r="A235" i="13" s="1"/>
  <c r="T235" i="13"/>
  <c r="A234" i="13" s="1"/>
  <c r="T233" i="13"/>
  <c r="A232" i="13" s="1"/>
  <c r="A233" i="12"/>
  <c r="A235" i="12"/>
  <c r="A259" i="13"/>
  <c r="A234" i="12"/>
  <c r="A232" i="12"/>
  <c r="AJ86" i="13"/>
  <c r="J148" i="13"/>
  <c r="L148" i="13" s="1"/>
  <c r="I226" i="13"/>
  <c r="K226" i="13" s="1"/>
  <c r="I223" i="13"/>
  <c r="K223" i="13" s="1"/>
  <c r="Z86" i="13"/>
  <c r="AK86" i="13" s="1"/>
  <c r="Z168" i="13"/>
  <c r="AK168" i="13" s="1"/>
  <c r="Z154" i="13"/>
  <c r="AK154" i="13" s="1"/>
  <c r="Z27" i="13"/>
  <c r="AK27" i="13" s="1"/>
  <c r="Z37" i="13"/>
  <c r="AK37" i="13" s="1"/>
  <c r="Z122" i="13"/>
  <c r="AK122" i="13" s="1"/>
  <c r="Z61" i="13"/>
  <c r="AK61" i="13" s="1"/>
  <c r="Z74" i="13"/>
  <c r="AK74" i="13" s="1"/>
  <c r="Z33" i="13"/>
  <c r="AK33" i="13" s="1"/>
  <c r="Z179" i="13"/>
  <c r="AK179" i="13" s="1"/>
  <c r="Z210" i="13"/>
  <c r="AK210" i="13" s="1"/>
  <c r="Z159" i="13"/>
  <c r="AK159" i="13" s="1"/>
  <c r="Z68" i="13"/>
  <c r="AK68" i="13" s="1"/>
  <c r="Z191" i="13"/>
  <c r="AK191" i="13" s="1"/>
  <c r="Z36" i="13"/>
  <c r="AK36" i="13" s="1"/>
  <c r="Z135" i="13"/>
  <c r="AK135" i="13" s="1"/>
  <c r="Z188" i="13"/>
  <c r="AK188" i="13" s="1"/>
  <c r="Z98" i="13"/>
  <c r="M98" i="13" s="1"/>
  <c r="Z189" i="13"/>
  <c r="AK189" i="13" s="1"/>
  <c r="Z133" i="13"/>
  <c r="AK133" i="13" s="1"/>
  <c r="Z50" i="13"/>
  <c r="AK50" i="13" s="1"/>
  <c r="Z97" i="13"/>
  <c r="M97" i="13" s="1"/>
  <c r="Z137" i="13"/>
  <c r="AK137" i="13" s="1"/>
  <c r="Z223" i="13"/>
  <c r="AK223" i="13" s="1"/>
  <c r="Z64" i="13"/>
  <c r="AK64" i="13" s="1"/>
  <c r="Z17" i="13"/>
  <c r="AK17" i="13" s="1"/>
  <c r="Z212" i="13"/>
  <c r="AK212" i="13" s="1"/>
  <c r="Z106" i="13"/>
  <c r="AK106" i="13" s="1"/>
  <c r="Z162" i="13"/>
  <c r="AK162" i="13" s="1"/>
  <c r="Z31" i="13"/>
  <c r="AK31" i="13" s="1"/>
  <c r="Z225" i="13"/>
  <c r="AK225" i="13" s="1"/>
  <c r="Z148" i="13"/>
  <c r="AK148" i="13" s="1"/>
  <c r="Z78" i="13"/>
  <c r="AK78" i="13" s="1"/>
  <c r="Z175" i="13"/>
  <c r="AK175" i="13" s="1"/>
  <c r="Z72" i="13"/>
  <c r="M72" i="13" s="1"/>
  <c r="Z226" i="13"/>
  <c r="AK226" i="13" s="1"/>
  <c r="Z136" i="13"/>
  <c r="AK136" i="13" s="1"/>
  <c r="J36" i="13"/>
  <c r="L36" i="13" s="1"/>
  <c r="I36" i="13"/>
  <c r="K36" i="13" s="1"/>
  <c r="J223" i="13"/>
  <c r="L223" i="13" s="1"/>
  <c r="J17" i="13"/>
  <c r="L17" i="13" s="1"/>
  <c r="J37" i="13"/>
  <c r="L37" i="13" s="1"/>
  <c r="AF37" i="13"/>
  <c r="AE226" i="13"/>
  <c r="AE36" i="13"/>
  <c r="G148" i="13"/>
  <c r="I148" i="13" s="1"/>
  <c r="K148" i="13" s="1"/>
  <c r="G106" i="13"/>
  <c r="I106" i="13" s="1"/>
  <c r="K106" i="13" s="1"/>
  <c r="H106" i="13"/>
  <c r="J106" i="13" s="1"/>
  <c r="L106" i="13" s="1"/>
  <c r="AF223" i="13"/>
  <c r="AE223" i="13"/>
  <c r="AF148" i="13"/>
  <c r="AF36" i="13"/>
  <c r="G17" i="13"/>
  <c r="I17" i="13" s="1"/>
  <c r="K17" i="13" s="1"/>
  <c r="H226" i="13"/>
  <c r="J226" i="13" s="1"/>
  <c r="L226" i="13" s="1"/>
  <c r="AK168" i="12"/>
  <c r="G37" i="13"/>
  <c r="I37" i="13" s="1"/>
  <c r="K37" i="13" s="1"/>
  <c r="AK36" i="12"/>
  <c r="AF17" i="13"/>
  <c r="AK191" i="12"/>
  <c r="AK209" i="12"/>
  <c r="AK188" i="12"/>
  <c r="AK133" i="12"/>
  <c r="AK106" i="12"/>
  <c r="AJ72" i="13"/>
  <c r="AK31" i="12"/>
  <c r="AK225" i="12"/>
  <c r="AK64" i="12"/>
  <c r="AK17" i="12"/>
  <c r="AK148" i="12"/>
  <c r="M78" i="12"/>
  <c r="AK175" i="12"/>
  <c r="M72" i="12"/>
  <c r="AK226" i="12"/>
  <c r="AK212" i="12"/>
  <c r="AK122" i="12"/>
  <c r="M74" i="12"/>
  <c r="M36" i="12"/>
  <c r="M148" i="12"/>
  <c r="M226" i="12"/>
  <c r="M106" i="12"/>
  <c r="AK86" i="12"/>
  <c r="M86" i="12"/>
  <c r="AK97" i="12"/>
  <c r="M97" i="12"/>
  <c r="M47" i="12"/>
  <c r="AK98" i="12"/>
  <c r="M98" i="12"/>
  <c r="M223" i="12"/>
  <c r="M37" i="12"/>
  <c r="M17" i="12"/>
  <c r="AK27" i="12"/>
  <c r="AK162" i="12"/>
  <c r="AK72" i="12"/>
  <c r="AK78" i="12"/>
  <c r="AK61" i="12"/>
  <c r="AK136" i="12"/>
  <c r="AK33" i="12"/>
  <c r="AK68" i="12"/>
  <c r="AK223" i="12"/>
  <c r="AK37" i="12"/>
  <c r="AK74" i="12"/>
  <c r="AK159" i="12"/>
  <c r="AK137" i="12"/>
  <c r="AK50" i="12"/>
  <c r="AK179" i="12"/>
  <c r="AK135" i="12"/>
  <c r="AK154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Y70" i="8" a="1"/>
  <c r="X66" i="8" a="1"/>
  <c r="T63" i="8" a="1"/>
  <c r="V70" i="8" a="1"/>
  <c r="T66" i="8" a="1"/>
  <c r="X79" i="8" a="1"/>
  <c r="Z31" i="8" a="1"/>
  <c r="X55" i="8" a="1"/>
  <c r="U70" i="8" a="1"/>
  <c r="W66" i="8" a="1"/>
  <c r="U66" i="8" a="1"/>
  <c r="V63" i="8" a="1"/>
  <c r="U63" i="8" a="1"/>
  <c r="V56" i="8" a="1"/>
  <c r="T187" i="8" a="1"/>
  <c r="T55" i="8" a="1"/>
  <c r="X70" i="8" a="1"/>
  <c r="X63" i="8" a="1"/>
  <c r="X60" i="8" a="1"/>
  <c r="T31" i="8" a="1"/>
  <c r="W55" i="8" a="1"/>
  <c r="T70" i="8" a="1"/>
  <c r="T79" i="8" a="1"/>
  <c r="V66" i="8" a="1"/>
  <c r="U60" i="8" a="1"/>
  <c r="V31" i="8" a="1"/>
  <c r="X56" i="8" a="1"/>
  <c r="Z36" i="8" a="1"/>
  <c r="V58" i="8" a="1"/>
  <c r="Z66" i="8" a="1"/>
  <c r="Y31" i="8" a="1"/>
  <c r="Y55" i="8" a="1"/>
  <c r="U79" i="8" a="1"/>
  <c r="T58" i="8" a="1"/>
  <c r="W58" i="8" a="1"/>
  <c r="V60" i="8" a="1"/>
  <c r="W31" i="8" a="1"/>
  <c r="U31" i="8" a="1"/>
  <c r="W60" i="8" a="1"/>
  <c r="W56" i="8" a="1"/>
  <c r="U55" i="8" a="1"/>
  <c r="W79" i="8" a="1"/>
  <c r="V55" i="8" a="1"/>
  <c r="X31" i="8" a="1"/>
  <c r="W70" i="8" a="1"/>
  <c r="T56" i="8" a="1"/>
  <c r="U58" i="8" a="1"/>
  <c r="Z55" i="8" a="1"/>
  <c r="Z176" i="8" a="1"/>
  <c r="W63" i="8" a="1"/>
  <c r="T60" i="8" a="1"/>
  <c r="V79" i="8" a="1"/>
  <c r="X58" i="8" a="1"/>
  <c r="U56" i="8" a="1"/>
  <c r="M36" i="13" l="1"/>
  <c r="M37" i="13"/>
  <c r="M106" i="13"/>
  <c r="AK97" i="13"/>
  <c r="M223" i="13"/>
  <c r="M74" i="13"/>
  <c r="M86" i="13"/>
  <c r="AK98" i="13"/>
  <c r="AK72" i="13"/>
  <c r="M78" i="13"/>
  <c r="M226" i="13"/>
  <c r="M17" i="13"/>
  <c r="M148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V35" i="10" a="1"/>
  <c r="U35" i="10" a="1"/>
  <c r="T35" i="10" a="1"/>
  <c r="W35" i="10" a="1"/>
  <c r="Z35" i="10" a="1"/>
  <c r="Y35" i="10" a="1"/>
  <c r="X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7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U41" i="8" a="1"/>
  <c r="Z116" i="8" a="1"/>
  <c r="Y84" i="8" a="1"/>
  <c r="X90" i="8" a="1"/>
  <c r="Y42" i="8" a="1"/>
  <c r="U67" i="10" a="1"/>
  <c r="W165" i="8" a="1"/>
  <c r="Y8" i="8" a="1"/>
  <c r="Z47" i="8" a="1"/>
  <c r="V107" i="8" a="1"/>
  <c r="X44" i="8" a="1"/>
  <c r="Y116" i="8" a="1"/>
  <c r="T142" i="8" a="1"/>
  <c r="V139" i="8" a="1"/>
  <c r="X120" i="8" a="1"/>
  <c r="Y77" i="10" a="1"/>
  <c r="V66" i="7" a="1"/>
  <c r="W68" i="7" a="1"/>
  <c r="W113" i="8" a="1"/>
  <c r="V44" i="8" a="1"/>
  <c r="U64" i="7" a="1"/>
  <c r="U151" i="8" a="1"/>
  <c r="X108" i="8" a="1"/>
  <c r="X99" i="8" a="1"/>
  <c r="U52" i="8" a="1"/>
  <c r="U36" i="8" a="1"/>
  <c r="U11" i="8" a="1"/>
  <c r="T85" i="8" a="1"/>
  <c r="V63" i="10" a="1"/>
  <c r="V91" i="8" a="1"/>
  <c r="Z25" i="8" a="1"/>
  <c r="T173" i="8" a="1"/>
  <c r="W52" i="8" a="1"/>
  <c r="T114" i="8" a="1"/>
  <c r="W158" i="8" a="1"/>
  <c r="X42" i="8" a="1"/>
  <c r="U63" i="10" a="1"/>
  <c r="X106" i="8" a="1"/>
  <c r="Z146" i="8" a="1"/>
  <c r="V65" i="10" a="1"/>
  <c r="V78" i="10" a="1"/>
  <c r="X21" i="8" a="1"/>
  <c r="V114" i="8" a="1"/>
  <c r="X62" i="8" a="1"/>
  <c r="Z87" i="8" a="1"/>
  <c r="Z137" i="8" a="1"/>
  <c r="W100" i="8" a="1"/>
  <c r="X165" i="8" a="1"/>
  <c r="V51" i="7" a="1"/>
  <c r="Y87" i="8" a="1"/>
  <c r="U128" i="8" a="1"/>
  <c r="T21" i="8" a="1"/>
  <c r="X118" i="8" a="1"/>
  <c r="X28" i="8" a="1"/>
  <c r="V84" i="10" a="1"/>
  <c r="Y57" i="7" a="1"/>
  <c r="V170" i="8" a="1"/>
  <c r="V48" i="7" a="1"/>
  <c r="W41" i="8" a="1"/>
  <c r="Z132" i="8" a="1"/>
  <c r="X16" i="8" a="1"/>
  <c r="U154" i="8" a="1"/>
  <c r="U40" i="11" a="1"/>
  <c r="Z115" i="8" a="1"/>
  <c r="U97" i="8" a="1"/>
  <c r="U108" i="8" a="1"/>
  <c r="V135" i="8" a="1"/>
  <c r="Y102" i="8" a="1"/>
  <c r="W135" i="8" a="1"/>
  <c r="T108" i="8" a="1"/>
  <c r="W155" i="8" a="1"/>
  <c r="U25" i="8" a="1"/>
  <c r="V10" i="8" a="1"/>
  <c r="Z65" i="10" a="1"/>
  <c r="W143" i="8" a="1"/>
  <c r="V8" i="8" a="1"/>
  <c r="Z99" i="8" a="1"/>
  <c r="Y161" i="8" a="1"/>
  <c r="T11" i="8" a="1"/>
  <c r="Z85" i="11" a="1"/>
  <c r="T39" i="8" a="1"/>
  <c r="V82" i="8" a="1"/>
  <c r="T65" i="10" a="1"/>
  <c r="T62" i="8" a="1"/>
  <c r="U179" i="8" a="1"/>
  <c r="V129" i="8" a="1"/>
  <c r="T154" i="8" a="1"/>
  <c r="W18" i="8" a="1"/>
  <c r="W121" i="8" a="1"/>
  <c r="T115" i="8" a="1"/>
  <c r="Y143" i="8" a="1"/>
  <c r="Y61" i="7" a="1"/>
  <c r="W86" i="8" a="1"/>
  <c r="W171" i="8" a="1"/>
  <c r="V62" i="8" a="1"/>
  <c r="U10" i="8" a="1"/>
  <c r="Y35" i="8" a="1"/>
  <c r="Y68" i="11" a="1"/>
  <c r="T59" i="10" a="1"/>
  <c r="Y44" i="8" a="1"/>
  <c r="Z135" i="8" a="1"/>
  <c r="T102" i="8" a="1"/>
  <c r="V156" i="8" a="1"/>
  <c r="T10" i="8" a="1"/>
  <c r="W40" i="8" a="1"/>
  <c r="V158" i="8" a="1"/>
  <c r="W164" i="8" a="1"/>
  <c r="W131" i="8" a="1"/>
  <c r="T110" i="8" a="1"/>
  <c r="X102" i="8" a="1"/>
  <c r="U112" i="8" a="1"/>
  <c r="Y79" i="10" a="1"/>
  <c r="T125" i="8" a="1"/>
  <c r="V112" i="8" a="1"/>
  <c r="U124" i="8" a="1"/>
  <c r="X84" i="8" a="1"/>
  <c r="W84" i="10" a="1"/>
  <c r="T165" i="8" a="1"/>
  <c r="U9" i="8" a="1"/>
  <c r="U82" i="8" a="1"/>
  <c r="U73" i="10" a="1"/>
  <c r="Z19" i="8" a="1"/>
  <c r="Y97" i="8" a="1"/>
  <c r="W147" i="8" a="1"/>
  <c r="V113" i="8" a="1"/>
  <c r="Z11" i="8" a="1"/>
  <c r="T151" i="8" a="1"/>
  <c r="W120" i="8" a="1"/>
  <c r="U115" i="8" a="1"/>
  <c r="W53" i="7" a="1"/>
  <c r="U89" i="8" a="1"/>
  <c r="T55" i="7" a="1"/>
  <c r="Z63" i="7" a="1"/>
  <c r="Y120" i="8" a="1"/>
  <c r="Y25" i="8" a="1"/>
  <c r="X161" i="8" a="1"/>
  <c r="U155" i="8" a="1"/>
  <c r="V130" i="8" a="1"/>
  <c r="W69" i="8" a="1"/>
  <c r="X189" i="8" a="1"/>
  <c r="U141" i="8" a="1"/>
  <c r="Z77" i="10" a="1"/>
  <c r="T133" i="8" a="1"/>
  <c r="Z109" i="8" a="1"/>
  <c r="U17" i="8" a="1"/>
  <c r="Y176" i="8" a="1"/>
  <c r="X130" i="8" a="1"/>
  <c r="Z154" i="8" a="1"/>
  <c r="T48" i="7" a="1"/>
  <c r="V67" i="10" a="1"/>
  <c r="Y30" i="8" a="1"/>
  <c r="W126" i="8" a="1"/>
  <c r="Z91" i="7" a="1"/>
  <c r="U38" i="8" a="1"/>
  <c r="X143" i="8" a="1"/>
  <c r="Y137" i="8" a="1"/>
  <c r="T24" i="8" a="1"/>
  <c r="X40" i="8" a="1"/>
  <c r="Z62" i="7" a="1"/>
  <c r="U54" i="8" a="1"/>
  <c r="T62" i="7" a="1"/>
  <c r="Y164" i="8" a="1"/>
  <c r="W17" i="8" a="1"/>
  <c r="X84" i="10" a="1"/>
  <c r="U78" i="10" a="1"/>
  <c r="Z13" i="8" a="1"/>
  <c r="X123" i="8" a="1"/>
  <c r="U98" i="8" a="1"/>
  <c r="W88" i="8" a="1"/>
  <c r="W128" i="8" a="1"/>
  <c r="U170" i="8" a="1"/>
  <c r="V75" i="10" a="1"/>
  <c r="Z85" i="8" a="1"/>
  <c r="Z10" i="8" a="1"/>
  <c r="Z170" i="8" a="1"/>
  <c r="W97" i="8" a="1"/>
  <c r="X160" i="8" a="1"/>
  <c r="Z84" i="8" a="1"/>
  <c r="T52" i="8" a="1"/>
  <c r="V165" i="8" a="1"/>
  <c r="W114" i="8" a="1"/>
  <c r="Y91" i="8" a="1"/>
  <c r="W60" i="10" a="1"/>
  <c r="X81" i="10" a="1"/>
  <c r="X113" i="8" a="1"/>
  <c r="T90" i="8" a="1"/>
  <c r="V15" i="8" a="1"/>
  <c r="V102" i="8" a="1"/>
  <c r="T180" i="8" a="1"/>
  <c r="Y15" i="8" a="1"/>
  <c r="U164" i="8" a="1"/>
  <c r="T169" i="8" a="1"/>
  <c r="U88" i="8" a="1"/>
  <c r="U126" i="8" a="1"/>
  <c r="X11" i="8" a="1"/>
  <c r="Z9" i="8" a="1"/>
  <c r="U180" i="8" a="1"/>
  <c r="U50" i="7" a="1"/>
  <c r="W139" i="8" a="1"/>
  <c r="Z73" i="10" a="1"/>
  <c r="Z18" i="8" a="1"/>
  <c r="Z78" i="10" a="1"/>
  <c r="X121" i="8" a="1"/>
  <c r="Y132" i="8" a="1"/>
  <c r="T170" i="8" a="1"/>
  <c r="Z17" i="8" a="1"/>
  <c r="U51" i="7" a="1"/>
  <c r="Z189" i="8" a="1"/>
  <c r="X29" i="8" a="1"/>
  <c r="V69" i="8" a="1"/>
  <c r="W95" i="8" a="1"/>
  <c r="V108" i="8" a="1"/>
  <c r="X62" i="7" a="1"/>
  <c r="T8" i="8" a="1"/>
  <c r="V73" i="10" a="1"/>
  <c r="W91" i="8" a="1"/>
  <c r="W33" i="8" a="1"/>
  <c r="X107" i="8" a="1"/>
  <c r="V64" i="7" a="1"/>
  <c r="V173" i="8" a="1"/>
  <c r="V169" i="8" a="1"/>
  <c r="U20" i="8" a="1"/>
  <c r="V189" i="8" a="1"/>
  <c r="T79" i="10" a="1"/>
  <c r="U184" i="8" a="1"/>
  <c r="Z71" i="10" a="1"/>
  <c r="T15" i="8" a="1"/>
  <c r="Z112" i="8" a="1"/>
  <c r="X52" i="8" a="1"/>
  <c r="Z15" i="8" a="1"/>
  <c r="Z126" i="8" a="1"/>
  <c r="X49" i="7" a="1"/>
  <c r="U100" i="8" a="1"/>
  <c r="W133" i="8" a="1"/>
  <c r="U8" i="8" a="1"/>
  <c r="Y170" i="8" a="1"/>
  <c r="X184" i="8" a="1"/>
  <c r="X125" i="8" a="1"/>
  <c r="Y55" i="7" a="1"/>
  <c r="W47" i="8" a="1"/>
  <c r="V53" i="7" a="1"/>
  <c r="X63" i="10" a="1"/>
  <c r="T178" i="8" a="1"/>
  <c r="U62" i="8" a="1"/>
  <c r="V50" i="7" a="1"/>
  <c r="X132" i="8" a="1"/>
  <c r="Z40" i="11" a="1"/>
  <c r="W115" i="8" a="1"/>
  <c r="V100" i="8" a="1"/>
  <c r="X23" i="8" a="1"/>
  <c r="V36" i="8" a="1"/>
  <c r="Y92" i="8" a="1"/>
  <c r="X103" i="8" a="1"/>
  <c r="W71" i="10" a="1"/>
  <c r="U157" i="8" a="1"/>
  <c r="W66" i="10" a="1"/>
  <c r="V18" i="8" a="1"/>
  <c r="U95" i="8" a="1"/>
  <c r="T87" i="8" a="1"/>
  <c r="V144" i="8" a="1"/>
  <c r="V61" i="7" a="1"/>
  <c r="Y47" i="8" a="1"/>
  <c r="U133" i="8" a="1"/>
  <c r="U105" i="8" a="1"/>
  <c r="T176" i="8" a="1"/>
  <c r="T95" i="8" a="1"/>
  <c r="Y133" i="8" a="1"/>
  <c r="Z97" i="8" a="1"/>
  <c r="X53" i="7" a="1"/>
  <c r="V110" i="8" a="1"/>
  <c r="Z68" i="7" a="1"/>
  <c r="V142" i="8" a="1"/>
  <c r="T161" i="8" a="1"/>
  <c r="U19" i="8" a="1"/>
  <c r="W85" i="8" a="1"/>
  <c r="Y109" i="8" a="1"/>
  <c r="U64" i="8" a="1"/>
  <c r="X78" i="8" a="1"/>
  <c r="Z35" i="8" a="1"/>
  <c r="W173" i="8" a="1"/>
  <c r="T184" i="8" a="1"/>
  <c r="Z32" i="8" a="1"/>
  <c r="T107" i="8" a="1"/>
  <c r="V124" i="8" a="1"/>
  <c r="Y72" i="11" a="1"/>
  <c r="X139" i="8" a="1"/>
  <c r="W137" i="8" a="1"/>
  <c r="Z118" i="7" a="1"/>
  <c r="Z64" i="8" a="1"/>
  <c r="U165" i="8" a="1"/>
  <c r="V180" i="8" a="1"/>
  <c r="X33" i="8" a="1"/>
  <c r="V137" i="8" a="1"/>
  <c r="T49" i="7" a="1"/>
  <c r="X112" i="8" a="1"/>
  <c r="V40" i="11" a="1"/>
  <c r="V86" i="8" a="1"/>
  <c r="Z151" i="8" a="1"/>
  <c r="V85" i="8" a="1"/>
  <c r="Y37" i="8" a="1"/>
  <c r="Y62" i="8" a="1"/>
  <c r="V104" i="8" a="1"/>
  <c r="T18" i="8" a="1"/>
  <c r="U44" i="8" a="1"/>
  <c r="W21" i="8" a="1"/>
  <c r="T50" i="7" a="1"/>
  <c r="V128" i="8" a="1"/>
  <c r="Z66" i="7" a="1"/>
  <c r="Y108" i="8" a="1"/>
  <c r="T98" i="8" a="1"/>
  <c r="U41" i="11" a="1"/>
  <c r="T131" i="8" a="1"/>
  <c r="X88" i="8" a="1"/>
  <c r="T66" i="7" a="1"/>
  <c r="X85" i="8" a="1"/>
  <c r="Y40" i="11" a="1"/>
  <c r="U175" i="8" a="1"/>
  <c r="V146" i="8" a="1"/>
  <c r="U48" i="8" a="1"/>
  <c r="Y73" i="10" a="1"/>
  <c r="W124" i="8" a="1"/>
  <c r="T66" i="10" a="1"/>
  <c r="X47" i="7" a="1"/>
  <c r="T109" i="8" a="1"/>
  <c r="T47" i="8" a="1"/>
  <c r="U177" i="8" a="1"/>
  <c r="U29" i="8" a="1"/>
  <c r="T167" i="8" a="1"/>
  <c r="U66" i="10" a="1"/>
  <c r="W107" i="8" a="1"/>
  <c r="Y46" i="7" a="1"/>
  <c r="T64" i="8" a="1"/>
  <c r="X179" i="8" a="1"/>
  <c r="T73" i="10" a="1"/>
  <c r="X154" i="8" a="1"/>
  <c r="Y173" i="8" a="1"/>
  <c r="U35" i="8" a="1"/>
  <c r="W16" i="8" a="1"/>
  <c r="U143" i="8" a="1"/>
  <c r="X167" i="8" a="1"/>
  <c r="V97" i="8" a="1"/>
  <c r="U132" i="8" a="1"/>
  <c r="T36" i="8" a="1"/>
  <c r="V41" i="8" a="1"/>
  <c r="V116" i="8" a="1"/>
  <c r="U59" i="7" a="1"/>
  <c r="Z98" i="8" a="1"/>
  <c r="U116" i="8" a="1"/>
  <c r="T97" i="8" a="1"/>
  <c r="W35" i="8" a="1"/>
  <c r="X115" i="8" a="1"/>
  <c r="W51" i="7" a="1"/>
  <c r="Y66" i="7" a="1"/>
  <c r="U130" i="8" a="1"/>
  <c r="Y151" i="8" a="1"/>
  <c r="Z157" i="7" a="1"/>
  <c r="Y89" i="8" a="1"/>
  <c r="Z86" i="8" a="1"/>
  <c r="T84" i="8" a="1"/>
  <c r="W78" i="10" a="1"/>
  <c r="U102" i="8" a="1"/>
  <c r="U13" i="8" a="1"/>
  <c r="U125" i="8" a="1"/>
  <c r="V89" i="8" a="1"/>
  <c r="X69" i="8" a="1"/>
  <c r="Z31" i="7" a="1"/>
  <c r="V121" i="8" a="1"/>
  <c r="W175" i="8" a="1"/>
  <c r="X48" i="8" a="1"/>
  <c r="V184" i="8" a="1"/>
  <c r="X95" i="8" a="1"/>
  <c r="T63" i="10" a="1"/>
  <c r="U146" i="8" a="1"/>
  <c r="Z96" i="8" a="1"/>
  <c r="Y91" i="11" a="1"/>
  <c r="X48" i="7" a="1"/>
  <c r="W15" i="8" a="1"/>
  <c r="Y115" i="8" a="1"/>
  <c r="X97" i="8" a="1"/>
  <c r="X8" i="8" a="1"/>
  <c r="Z57" i="7" a="1"/>
  <c r="W39" i="8" a="1"/>
  <c r="Y62" i="11" a="1"/>
  <c r="Z116" i="7" a="1"/>
  <c r="V151" i="8" a="1"/>
  <c r="Z40" i="8" a="1"/>
  <c r="Y88" i="8" a="1"/>
  <c r="X177" i="8" a="1"/>
  <c r="T44" i="8" a="1"/>
  <c r="T32" i="8" a="1"/>
  <c r="X25" i="8" a="1"/>
  <c r="W141" i="8" a="1"/>
  <c r="X17" i="8" a="1"/>
  <c r="X117" i="8" a="1"/>
  <c r="V120" i="8" a="1"/>
  <c r="T157" i="8" a="1"/>
  <c r="V19" i="8" a="1"/>
  <c r="W20" i="8" a="1"/>
  <c r="V177" i="8" a="1"/>
  <c r="T69" i="8" a="1"/>
  <c r="U144" i="8" a="1"/>
  <c r="X175" i="8" a="1"/>
  <c r="X78" i="10" a="1"/>
  <c r="W79" i="10" a="1"/>
  <c r="T35" i="8" a="1"/>
  <c r="V179" i="8" a="1"/>
  <c r="T30" i="8" a="1"/>
  <c r="U110" i="8" a="1"/>
  <c r="Z113" i="8" a="1"/>
  <c r="W62" i="7" a="1"/>
  <c r="U78" i="8" a="1"/>
  <c r="T160" i="8" a="1"/>
  <c r="W63" i="10" a="1"/>
  <c r="U84" i="10" a="1"/>
  <c r="U113" i="8" a="1"/>
  <c r="X73" i="10" a="1"/>
  <c r="Y48" i="7" a="1"/>
  <c r="Y11" i="8" a="1"/>
  <c r="T158" i="8" a="1"/>
  <c r="W78" i="8" a="1"/>
  <c r="W28" i="8" a="1"/>
  <c r="Y68" i="7" a="1"/>
  <c r="U71" i="10" a="1"/>
  <c r="Z21" i="8" a="1"/>
  <c r="X92" i="8" a="1"/>
  <c r="Z37" i="8" a="1"/>
  <c r="Z117" i="8" a="1"/>
  <c r="X164" i="8" a="1"/>
  <c r="Y59" i="10" a="1"/>
  <c r="Y64" i="7" a="1"/>
  <c r="Z130" i="8" a="1"/>
  <c r="V81" i="10" a="1"/>
  <c r="Y21" i="8" a="1"/>
  <c r="X137" i="8" a="1"/>
  <c r="V84" i="8" a="1"/>
  <c r="X18" i="8" a="1"/>
  <c r="W48" i="7" a="1"/>
  <c r="T99" i="8" a="1"/>
  <c r="T67" i="10" a="1"/>
  <c r="T17" i="8" a="1"/>
  <c r="V131" i="8" a="1"/>
  <c r="Y63" i="10" a="1"/>
  <c r="T146" i="8" a="1"/>
  <c r="U49" i="7" a="1"/>
  <c r="T57" i="7" a="1"/>
  <c r="X178" i="8" a="1"/>
  <c r="V13" i="8" a="1"/>
  <c r="X173" i="8" a="1"/>
  <c r="X39" i="8" a="1"/>
  <c r="U107" i="8" a="1"/>
  <c r="W94" i="8" a="1"/>
  <c r="V175" i="8" a="1"/>
  <c r="T147" i="8" a="1"/>
  <c r="U63" i="7" a="1"/>
  <c r="V90" i="8" a="1"/>
  <c r="W61" i="7" a="1"/>
  <c r="W103" i="8" a="1"/>
  <c r="V79" i="10" a="1"/>
  <c r="Y184" i="8" a="1"/>
  <c r="T129" i="8" a="1"/>
  <c r="Z133" i="8" a="1"/>
  <c r="U167" i="8" a="1"/>
  <c r="W178" i="8" a="1"/>
  <c r="Z89" i="8" a="1"/>
  <c r="U99" i="8" a="1"/>
  <c r="V48" i="8" a="1"/>
  <c r="X79" i="10" a="1"/>
  <c r="W92" i="8" a="1"/>
  <c r="Z180" i="10" a="1"/>
  <c r="T177" i="8" a="1"/>
  <c r="V40" i="8" a="1"/>
  <c r="T139" i="8" a="1"/>
  <c r="V52" i="8" a="1"/>
  <c r="U135" i="8" a="1"/>
  <c r="T53" i="7" a="1"/>
  <c r="U158" i="8" a="1"/>
  <c r="V11" i="8" a="1"/>
  <c r="T103" i="8" a="1"/>
  <c r="V103" i="8" a="1"/>
  <c r="Y119" i="8" a="1"/>
  <c r="Z92" i="8" a="1"/>
  <c r="W96" i="8" a="1"/>
  <c r="U104" i="8" a="1"/>
  <c r="V141" i="8" a="1"/>
  <c r="X162" i="8" a="1"/>
  <c r="Z55" i="7" a="1"/>
  <c r="T155" i="8" a="1"/>
  <c r="T64" i="7" a="1"/>
  <c r="V117" i="8" a="1"/>
  <c r="Z41" i="8" a="1"/>
  <c r="X40" i="11" a="1"/>
  <c r="Z46" i="7" a="1"/>
  <c r="X13" i="8" a="1"/>
  <c r="Z142" i="8" a="1"/>
  <c r="X169" i="8" a="1"/>
  <c r="W106" i="8" a="1"/>
  <c r="Y71" i="10" a="1"/>
  <c r="Z61" i="7" a="1"/>
  <c r="V33" i="8" a="1"/>
  <c r="W104" i="8" a="1"/>
  <c r="Y98" i="8" a="1"/>
  <c r="V94" i="8" a="1"/>
  <c r="U171" i="8" a="1"/>
  <c r="X19" i="8" a="1"/>
  <c r="Z143" i="8" a="1"/>
  <c r="V42" i="8" a="1"/>
  <c r="X109" i="8" a="1"/>
  <c r="W57" i="7" a="1"/>
  <c r="W167" i="8" a="1"/>
  <c r="T28" i="8" a="1"/>
  <c r="W62" i="8" a="1"/>
  <c r="W24" i="8" a="1"/>
  <c r="W81" i="10" a="1"/>
  <c r="Y41" i="8" a="1"/>
  <c r="X105" i="8" a="1"/>
  <c r="X119" i="8" a="1"/>
  <c r="Z63" i="10" a="1"/>
  <c r="V159" i="8" a="1"/>
  <c r="V178" i="8" a="1"/>
  <c r="T137" i="8" a="1"/>
  <c r="X82" i="8" a="1"/>
  <c r="W84" i="8" a="1"/>
  <c r="X144" i="8" a="1"/>
  <c r="W132" i="8" a="1"/>
  <c r="W82" i="8" a="1"/>
  <c r="Y64" i="8" a="1"/>
  <c r="Y121" i="8" a="1"/>
  <c r="U85" i="8" a="1"/>
  <c r="V95" i="8" a="1"/>
  <c r="T92" i="8" a="1"/>
  <c r="V119" i="8" a="1"/>
  <c r="T54" i="8" a="1"/>
  <c r="V66" i="10" a="1"/>
  <c r="T94" i="8" a="1"/>
  <c r="U68" i="7" a="1"/>
  <c r="Y82" i="8" a="1"/>
  <c r="U55" i="7" a="1"/>
  <c r="T42" i="8" a="1"/>
  <c r="U131" i="8" a="1"/>
  <c r="V54" i="8" a="1"/>
  <c r="T41" i="8" a="1"/>
  <c r="X64" i="7" a="1"/>
  <c r="T61" i="7" a="1"/>
  <c r="T135" i="8" a="1"/>
  <c r="V59" i="10" a="1"/>
  <c r="U120" i="8" a="1"/>
  <c r="V126" i="8" a="1"/>
  <c r="T130" i="8" a="1"/>
  <c r="X89" i="8" a="1"/>
  <c r="T75" i="10" a="1"/>
  <c r="V154" i="8" a="1"/>
  <c r="V9" i="8" a="1"/>
  <c r="Y99" i="8" a="1"/>
  <c r="U92" i="8" a="1"/>
  <c r="W146" i="8" a="1"/>
  <c r="X55" i="7" a="1"/>
  <c r="X170" i="8" a="1"/>
  <c r="Y36" i="8" a="1"/>
  <c r="W37" i="8" a="1"/>
  <c r="X176" i="8" a="1"/>
  <c r="Z23" i="8" a="1"/>
  <c r="U178" i="8" a="1"/>
  <c r="V29" i="8" a="1"/>
  <c r="U169" i="8" a="1"/>
  <c r="Y65" i="10" a="1"/>
  <c r="U121" i="8" a="1"/>
  <c r="V155" i="8" a="1"/>
  <c r="W90" i="8" a="1"/>
  <c r="Y18" i="8" a="1"/>
  <c r="U118" i="8" a="1"/>
  <c r="W123" i="8" a="1"/>
  <c r="V23" i="8" a="1"/>
  <c r="V176" i="8" a="1"/>
  <c r="Y81" i="10" a="1"/>
  <c r="X100" i="8" a="1"/>
  <c r="Z88" i="8" a="1"/>
  <c r="W89" i="8" a="1"/>
  <c r="U103" i="8" a="1"/>
  <c r="U23" i="8" a="1"/>
  <c r="X146" i="8" a="1"/>
  <c r="U24" i="8" a="1"/>
  <c r="W161" i="8" a="1"/>
  <c r="Y13" i="8" a="1"/>
  <c r="X66" i="7" a="1"/>
  <c r="T88" i="8" a="1"/>
  <c r="V37" i="8" a="1"/>
  <c r="Y180" i="8" a="1"/>
  <c r="T132" i="8" a="1"/>
  <c r="T77" i="10" a="1"/>
  <c r="W23" i="8" a="1"/>
  <c r="W44" i="8" a="1"/>
  <c r="T123" i="8" a="1"/>
  <c r="Y96" i="8" a="1"/>
  <c r="X114" i="8" a="1"/>
  <c r="Z173" i="8" a="1"/>
  <c r="V161" i="8" a="1"/>
  <c r="Y124" i="8" a="1"/>
  <c r="T38" i="8" a="1"/>
  <c r="T112" i="8" a="1"/>
  <c r="T179" i="8" a="1"/>
  <c r="U47" i="8" a="1"/>
  <c r="V64" i="8" a="1"/>
  <c r="V21" i="8" a="1"/>
  <c r="Y69" i="8" a="1"/>
  <c r="Y39" i="8" a="1"/>
  <c r="X151" i="8" a="1"/>
  <c r="Y130" i="8" a="1"/>
  <c r="T171" i="8" a="1"/>
  <c r="Z30" i="8" a="1"/>
  <c r="T78" i="8" a="1"/>
  <c r="Y59" i="7" a="1"/>
  <c r="V125" i="8" a="1"/>
  <c r="U86" i="8" a="1"/>
  <c r="W119" i="8" a="1"/>
  <c r="Z184" i="8" a="1"/>
  <c r="U159" i="8" a="1"/>
  <c r="Z69" i="8" a="1"/>
  <c r="U65" i="10" a="1"/>
  <c r="X75" i="10" a="1"/>
  <c r="T71" i="10" a="1"/>
  <c r="W10" i="8" a="1"/>
  <c r="W73" i="10" a="1"/>
  <c r="W154" i="8" a="1"/>
  <c r="X77" i="10" a="1"/>
  <c r="W130" i="8" a="1"/>
  <c r="U119" i="8" a="1"/>
  <c r="U109" i="8" a="1"/>
  <c r="V35" i="8" a="1"/>
  <c r="U117" i="8" a="1"/>
  <c r="V87" i="8" a="1"/>
  <c r="X66" i="10" a="1"/>
  <c r="V162" i="8" a="1"/>
  <c r="U61" i="7" a="1"/>
  <c r="X98" i="8" a="1"/>
  <c r="Z59" i="7" a="1"/>
  <c r="W87" i="8" a="1"/>
  <c r="U33" i="8" a="1"/>
  <c r="W30" i="8" a="1"/>
  <c r="Z81" i="10" a="1"/>
  <c r="Y189" i="8" a="1"/>
  <c r="Z119" i="8" a="1"/>
  <c r="Z42" i="8" a="1"/>
  <c r="W29" i="8" a="1"/>
  <c r="T159" i="8" a="1"/>
  <c r="W144" i="8" a="1"/>
  <c r="T40" i="11" a="1"/>
  <c r="W129" i="8" a="1"/>
  <c r="T121" i="8" a="1"/>
  <c r="U21" i="8" a="1"/>
  <c r="Z62" i="8" a="1"/>
  <c r="W170" i="8" a="1"/>
  <c r="T16" i="8" a="1"/>
  <c r="V17" i="8" a="1"/>
  <c r="W36" i="8" a="1"/>
  <c r="X147" i="8" a="1"/>
  <c r="U123" i="8" a="1"/>
  <c r="U59" i="10" a="1"/>
  <c r="U87" i="8" a="1"/>
  <c r="W180" i="8" a="1"/>
  <c r="W65" i="10" a="1"/>
  <c r="Y126" i="8" a="1"/>
  <c r="U114" i="8" a="1"/>
  <c r="T29" i="8" a="1"/>
  <c r="W25" i="8" a="1"/>
  <c r="Z102" i="8" a="1"/>
  <c r="Z44" i="8" a="1"/>
  <c r="V78" i="8" a="1"/>
  <c r="X30" i="8" a="1"/>
  <c r="W102" i="8" a="1"/>
  <c r="X96" i="8" a="1"/>
  <c r="U39" i="8" a="1"/>
  <c r="Y10" i="8" a="1"/>
  <c r="Z33" i="8" a="1"/>
  <c r="T119" i="8" a="1"/>
  <c r="U96" i="8" a="1"/>
  <c r="V99" i="8" a="1"/>
  <c r="V96" i="8" a="1"/>
  <c r="U160" i="8" a="1"/>
  <c r="V20" i="8" a="1"/>
  <c r="W105" i="8" a="1"/>
  <c r="V123" i="8" a="1"/>
  <c r="X128" i="8" a="1"/>
  <c r="Y52" i="8" a="1"/>
  <c r="T162" i="8" a="1"/>
  <c r="T100" i="8" a="1"/>
  <c r="W109" i="8" a="1"/>
  <c r="V171" i="8" a="1"/>
  <c r="V132" i="8" a="1"/>
  <c r="U162" i="8" a="1"/>
  <c r="X37" i="8" a="1"/>
  <c r="X35" i="8" a="1"/>
  <c r="U15" i="8" a="1"/>
  <c r="Y85" i="8" a="1"/>
  <c r="U66" i="7" a="1"/>
  <c r="Y40" i="8" a="1"/>
  <c r="W13" i="8" a="1"/>
  <c r="T86" i="8" a="1"/>
  <c r="X20" i="8" a="1"/>
  <c r="T118" i="8" a="1"/>
  <c r="U284" i="11" a="1"/>
  <c r="U84" i="8" a="1"/>
  <c r="V49" i="7" a="1"/>
  <c r="X57" i="7" a="1"/>
  <c r="W189" i="8" a="1"/>
  <c r="U81" i="10" a="1"/>
  <c r="X60" i="10" a="1"/>
  <c r="U79" i="10" a="1"/>
  <c r="Y142" i="8" a="1"/>
  <c r="V55" i="7" a="1"/>
  <c r="W99" i="8" a="1"/>
  <c r="W59" i="10" a="1"/>
  <c r="U137" i="8" a="1"/>
  <c r="T13" i="8" a="1"/>
  <c r="X71" i="10" a="1"/>
  <c r="W75" i="10" a="1"/>
  <c r="W98" i="8" a="1"/>
  <c r="U139" i="8" a="1"/>
  <c r="W108" i="8" a="1"/>
  <c r="U129" i="8" a="1"/>
  <c r="U42" i="8" a="1"/>
  <c r="T106" i="8" a="1"/>
  <c r="Y86" i="8" a="1"/>
  <c r="U30" i="8" a="1"/>
  <c r="Y113" i="8" a="1"/>
  <c r="U94" i="8" a="1"/>
  <c r="T173" i="7" a="1"/>
  <c r="V47" i="8" a="1"/>
  <c r="V167" i="8" a="1"/>
  <c r="Y62" i="7" a="1"/>
  <c r="W8" i="8" a="1"/>
  <c r="V133" i="8" a="1"/>
  <c r="U161" i="8" a="1"/>
  <c r="V105" i="8" a="1"/>
  <c r="V71" i="10" a="1"/>
  <c r="U75" i="10" a="1"/>
  <c r="X116" i="8" a="1"/>
  <c r="T63" i="7" a="1"/>
  <c r="Y162" i="8" a="1"/>
  <c r="V28" i="8" a="1"/>
  <c r="Y32" i="8" a="1"/>
  <c r="Y29" i="8" a="1"/>
  <c r="T141" i="8" a="1"/>
  <c r="X94" i="8" a="1"/>
  <c r="W63" i="7" a="1"/>
  <c r="Z40" i="10" a="1"/>
  <c r="Y112" i="8" a="1"/>
  <c r="X67" i="10" a="1"/>
  <c r="W179" i="8" a="1"/>
  <c r="X91" i="8" a="1"/>
  <c r="X135" i="8" a="1"/>
  <c r="U18" i="8" a="1"/>
  <c r="W48" i="8" a="1"/>
  <c r="X59" i="7" a="1"/>
  <c r="W40" i="11" a="1"/>
  <c r="T23" i="8" a="1"/>
  <c r="U173" i="8" a="1"/>
  <c r="T175" i="8" a="1"/>
  <c r="Y28" i="8" a="1"/>
  <c r="W116" i="8" a="1"/>
  <c r="T81" i="10" a="1"/>
  <c r="T124" i="8" a="1"/>
  <c r="W117" i="8" a="1"/>
  <c r="Z64" i="7" a="1"/>
  <c r="X133" i="8" a="1"/>
  <c r="X32" i="8" a="1"/>
  <c r="Z134" i="10" a="1"/>
  <c r="Y169" i="8" a="1"/>
  <c r="X10" i="8" a="1"/>
  <c r="T104" i="8" a="1"/>
  <c r="W151" i="8" a="1"/>
  <c r="X64" i="8" a="1"/>
  <c r="Z90" i="8" a="1"/>
  <c r="Y135" i="8" a="1"/>
  <c r="U77" i="10" a="1"/>
  <c r="W59" i="7" a="1"/>
  <c r="X65" i="10" a="1"/>
  <c r="V62" i="7" a="1"/>
  <c r="T40" i="8" a="1"/>
  <c r="U53" i="7" a="1"/>
  <c r="Y75" i="10" a="1"/>
  <c r="U40" i="8" a="1"/>
  <c r="W176" i="8" a="1"/>
  <c r="X86" i="8" a="1"/>
  <c r="T25" i="8" a="1"/>
  <c r="X126" i="8" a="1"/>
  <c r="T89" i="8" a="1"/>
  <c r="W118" i="8" a="1"/>
  <c r="V143" i="8" a="1"/>
  <c r="U37" i="8" a="1"/>
  <c r="X87" i="8" a="1"/>
  <c r="T33" i="8" a="1"/>
  <c r="X9" i="8" a="1"/>
  <c r="V92" i="8" a="1"/>
  <c r="W64" i="8" a="1"/>
  <c r="W9" i="8" a="1"/>
  <c r="W169" i="8" a="1"/>
  <c r="Y146" i="8" a="1"/>
  <c r="V77" i="10" a="1"/>
  <c r="T164" i="8" a="1"/>
  <c r="X180" i="8" a="1"/>
  <c r="Z48" i="7" a="1"/>
  <c r="Z52" i="8" a="1"/>
  <c r="T196" i="10" a="1"/>
  <c r="T156" i="8" a="1"/>
  <c r="T84" i="10" a="1"/>
  <c r="V16" i="8" a="1"/>
  <c r="X15" i="8" a="1"/>
  <c r="T117" i="8" a="1"/>
  <c r="V88" i="8" a="1"/>
  <c r="U212" i="11" a="1"/>
  <c r="T68" i="7" a="1"/>
  <c r="W110" i="8" a="1"/>
  <c r="U147" i="8" a="1"/>
  <c r="Y23" i="8" a="1"/>
  <c r="V164" i="8" a="1"/>
  <c r="T20" i="8" a="1"/>
  <c r="X124" i="8" a="1"/>
  <c r="V30" i="8" a="1"/>
  <c r="W32" i="8" a="1"/>
  <c r="V147" i="8" a="1"/>
  <c r="Z91" i="8" a="1"/>
  <c r="W162" i="8" a="1"/>
  <c r="T128" i="8" a="1"/>
  <c r="W42" i="8" a="1"/>
  <c r="T91" i="8" a="1"/>
  <c r="V57" i="7" a="1"/>
  <c r="T96" i="8" a="1"/>
  <c r="V98" i="8" a="1"/>
  <c r="X59" i="10" a="1"/>
  <c r="W77" i="10" a="1"/>
  <c r="Y154" i="8" a="1"/>
  <c r="Y171" i="8" a="1"/>
  <c r="U69" i="8" a="1"/>
  <c r="Y9" i="8" a="1"/>
  <c r="Z59" i="10" a="1"/>
  <c r="Y78" i="10" a="1"/>
  <c r="T116" i="8" a="1"/>
  <c r="T78" i="10" a="1"/>
  <c r="U16" i="8" a="1"/>
  <c r="Z81" i="11" a="1"/>
  <c r="X68" i="7" a="1"/>
  <c r="W11" i="8" a="1"/>
  <c r="T105" i="8" a="1"/>
  <c r="V109" i="8" a="1"/>
  <c r="T144" i="8" a="1"/>
  <c r="Z161" i="8" a="1"/>
  <c r="X63" i="7" a="1"/>
  <c r="T37" i="8" a="1"/>
  <c r="X131" i="8" a="1"/>
  <c r="T19" i="8" a="1"/>
  <c r="T126" i="8" a="1"/>
  <c r="T113" i="8" a="1"/>
  <c r="Y19" i="8" a="1"/>
  <c r="W47" i="7" a="1"/>
  <c r="Z8" i="8" a="1"/>
  <c r="X110" i="8" a="1"/>
  <c r="U176" i="8" a="1"/>
  <c r="X171" i="8" a="1"/>
  <c r="V106" i="8" a="1"/>
  <c r="T120" i="8" a="1"/>
  <c r="W184" i="8" a="1"/>
  <c r="W177" i="8" a="1"/>
  <c r="V24" i="8" a="1"/>
  <c r="X47" i="8" a="1"/>
  <c r="X104" i="8" a="1"/>
  <c r="Y90" i="8" a="1"/>
  <c r="W125" i="8" a="1"/>
  <c r="T284" i="11" a="1"/>
  <c r="T82" i="8" a="1"/>
  <c r="T189" i="8" a="1"/>
  <c r="V25" i="8" a="1"/>
  <c r="Z108" i="8" a="1"/>
  <c r="V32" i="8" a="1"/>
  <c r="V157" i="8" a="1"/>
  <c r="W67" i="10" a="1"/>
  <c r="V39" i="8" a="1"/>
  <c r="V118" i="8" a="1"/>
  <c r="V115" i="8" a="1"/>
  <c r="X41" i="8" a="1"/>
  <c r="Y117" i="8" a="1"/>
  <c r="T143" i="8" a="1"/>
  <c r="W64" i="7" a="1"/>
  <c r="Y33" i="8" a="1"/>
  <c r="U91" i="8" a="1"/>
  <c r="U28" i="8" a="1"/>
  <c r="W159" i="8" a="1"/>
  <c r="Z164" i="8" a="1"/>
  <c r="X36" i="8" a="1"/>
  <c r="U156" i="8" a="1"/>
  <c r="T9" i="8" a="1"/>
  <c r="V68" i="7" a="1"/>
  <c r="Y118" i="8" a="1"/>
  <c r="W19" i="8" a="1"/>
  <c r="T48" i="8" a="1"/>
  <c r="Y17" i="8" a="1"/>
  <c r="U189" i="8" a="1"/>
  <c r="U90" i="8" a="1"/>
  <c r="T51" i="7" a="1"/>
  <c r="X61" i="7" a="1"/>
  <c r="W112" i="8" a="1"/>
  <c r="Y65" i="10" l="1"/>
  <c r="V99" i="8"/>
  <c r="I99" i="8" s="1"/>
  <c r="U47" i="8"/>
  <c r="AF47" i="8" s="1"/>
  <c r="U112" i="8"/>
  <c r="H112" i="8" s="1"/>
  <c r="T162" i="8"/>
  <c r="AE162" i="8" s="1"/>
  <c r="W32" i="8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AE47" i="8" s="1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99" i="8"/>
  <c r="AG104" i="8"/>
  <c r="AE71" i="10"/>
  <c r="AE159" i="8"/>
  <c r="K117" i="8"/>
  <c r="J171" i="8"/>
  <c r="AF112" i="8"/>
  <c r="H66" i="10"/>
  <c r="L126" i="8"/>
  <c r="G79" i="10"/>
  <c r="AH121" i="8"/>
  <c r="L65" i="10"/>
  <c r="J32" i="8"/>
  <c r="H177" i="8"/>
  <c r="L143" i="8"/>
  <c r="AF113" i="8"/>
  <c r="L59" i="11"/>
  <c r="AJ59" i="11"/>
  <c r="Y15" i="10" a="1"/>
  <c r="Y77" i="11" a="1"/>
  <c r="Y68" i="12" a="1"/>
  <c r="Y67" i="11" a="1"/>
  <c r="V15" i="10" a="1"/>
  <c r="W36" i="10" a="1"/>
  <c r="U225" i="12" a="1"/>
  <c r="Z87" i="12" a="1"/>
  <c r="U44" i="12" a="1"/>
  <c r="Z77" i="11" a="1"/>
  <c r="Z92" i="12" a="1"/>
  <c r="Y85" i="11" a="1"/>
  <c r="U45" i="12" a="1"/>
  <c r="Z36" i="10" a="1"/>
  <c r="Y74" i="12" a="1"/>
  <c r="Z67" i="11" a="1"/>
  <c r="X36" i="10" a="1"/>
  <c r="Z44" i="12" a="1"/>
  <c r="U297" i="12" a="1"/>
  <c r="Y81" i="11" a="1"/>
  <c r="Z88" i="11" a="1"/>
  <c r="X62" i="11" a="1"/>
  <c r="X15" i="10" a="1"/>
  <c r="Z83" i="11" a="1"/>
  <c r="V44" i="12" a="1"/>
  <c r="T212" i="11" a="1"/>
  <c r="T36" i="10" a="1"/>
  <c r="Y44" i="12" a="1"/>
  <c r="V36" i="10" a="1"/>
  <c r="X44" i="12" a="1"/>
  <c r="T44" i="12" a="1"/>
  <c r="Z15" i="10" a="1"/>
  <c r="Y88" i="11" a="1"/>
  <c r="Y61" i="11" a="1"/>
  <c r="Z79" i="11" a="1"/>
  <c r="Y79" i="11" a="1"/>
  <c r="W44" i="12" a="1"/>
  <c r="T15" i="10" a="1"/>
  <c r="Z84" i="11" a="1"/>
  <c r="Y84" i="11" a="1"/>
  <c r="Y36" i="10" a="1"/>
  <c r="Z61" i="11" a="1"/>
  <c r="Y98" i="12" a="1"/>
  <c r="Y78" i="12" a="1"/>
  <c r="U15" i="10" a="1"/>
  <c r="W15" i="10" a="1"/>
  <c r="AF86" i="8" l="1"/>
  <c r="I20" i="8"/>
  <c r="AE21" i="8"/>
  <c r="G162" i="8"/>
  <c r="K30" i="8"/>
  <c r="H124" i="8"/>
  <c r="AH158" i="8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4" i="12"/>
  <c r="AG44" i="12" s="1"/>
  <c r="Z92" i="12"/>
  <c r="AK92" i="12" s="1"/>
  <c r="Z67" i="11"/>
  <c r="AK67" i="11" s="1"/>
  <c r="X44" i="12"/>
  <c r="AI44" i="12" s="1"/>
  <c r="U44" i="12"/>
  <c r="AF44" i="12" s="1"/>
  <c r="T36" i="10"/>
  <c r="G36" i="10" s="1"/>
  <c r="Y15" i="10"/>
  <c r="AJ15" i="10" s="1"/>
  <c r="Y44" i="12"/>
  <c r="Y68" i="12"/>
  <c r="Y84" i="11"/>
  <c r="W15" i="10"/>
  <c r="Z15" i="10"/>
  <c r="Y79" i="11"/>
  <c r="L79" i="11" s="1"/>
  <c r="Y98" i="12"/>
  <c r="L98" i="12" s="1"/>
  <c r="T15" i="10"/>
  <c r="G15" i="10" s="1"/>
  <c r="X15" i="10"/>
  <c r="Y78" i="12"/>
  <c r="AJ78" i="12" s="1"/>
  <c r="V36" i="10"/>
  <c r="Z88" i="11"/>
  <c r="M88" i="11" s="1"/>
  <c r="Y85" i="11"/>
  <c r="AJ85" i="11" s="1"/>
  <c r="Z79" i="11"/>
  <c r="AK79" i="11" s="1"/>
  <c r="Y77" i="11"/>
  <c r="AJ77" i="11" s="1"/>
  <c r="U45" i="12"/>
  <c r="H45" i="12" s="1"/>
  <c r="T44" i="12"/>
  <c r="Y74" i="12"/>
  <c r="Y36" i="10"/>
  <c r="AJ36" i="10" s="1"/>
  <c r="Z44" i="12"/>
  <c r="Y88" i="11"/>
  <c r="AJ88" i="11" s="1"/>
  <c r="U225" i="12"/>
  <c r="H225" i="12" s="1"/>
  <c r="J225" i="12" s="1"/>
  <c r="L225" i="12" s="1"/>
  <c r="Z83" i="11"/>
  <c r="AK83" i="11" s="1"/>
  <c r="X36" i="10"/>
  <c r="K36" i="10" s="1"/>
  <c r="V15" i="10"/>
  <c r="AG15" i="10" s="1"/>
  <c r="U15" i="10"/>
  <c r="AF15" i="10" s="1"/>
  <c r="W44" i="12"/>
  <c r="Z61" i="11"/>
  <c r="AK61" i="11" s="1"/>
  <c r="Z84" i="11"/>
  <c r="W36" i="10"/>
  <c r="AH36" i="10" s="1"/>
  <c r="Z36" i="10"/>
  <c r="AK36" i="10" s="1"/>
  <c r="U297" i="12"/>
  <c r="H297" i="12" s="1"/>
  <c r="Z87" i="12"/>
  <c r="AK87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Z91" i="12" a="1"/>
  <c r="Y95" i="12" a="1"/>
  <c r="X44" i="13" a="1"/>
  <c r="X41" i="11" a="1"/>
  <c r="Y87" i="12" a="1"/>
  <c r="T44" i="13" a="1"/>
  <c r="Y92" i="12" a="1"/>
  <c r="Y73" i="12" a="1"/>
  <c r="X68" i="12" a="1"/>
  <c r="U18" i="11" a="1"/>
  <c r="Z83" i="12" a="1"/>
  <c r="T41" i="11" a="1"/>
  <c r="Z67" i="12" a="1"/>
  <c r="Z89" i="12" a="1"/>
  <c r="W44" i="13" a="1"/>
  <c r="U297" i="13" a="1"/>
  <c r="V44" i="13" a="1"/>
  <c r="Z85" i="12" a="1"/>
  <c r="U225" i="13" a="1"/>
  <c r="Z92" i="13" a="1"/>
  <c r="Z73" i="12" a="1"/>
  <c r="W41" i="11" a="1"/>
  <c r="Y83" i="12" a="1"/>
  <c r="Y67" i="12" a="1"/>
  <c r="Z87" i="13" a="1"/>
  <c r="W18" i="11" a="1"/>
  <c r="Z18" i="11" a="1"/>
  <c r="Y78" i="13" a="1"/>
  <c r="Y98" i="13" a="1"/>
  <c r="T18" i="11" a="1"/>
  <c r="Z95" i="12" a="1"/>
  <c r="Z44" i="13" a="1"/>
  <c r="V18" i="11" a="1"/>
  <c r="Y41" i="11" a="1"/>
  <c r="T225" i="12" a="1"/>
  <c r="U45" i="13" a="1"/>
  <c r="Y85" i="12" a="1"/>
  <c r="U44" i="13" a="1"/>
  <c r="Z41" i="11" a="1"/>
  <c r="Y44" i="13" a="1"/>
  <c r="Y18" i="11" a="1"/>
  <c r="Y68" i="13" a="1"/>
  <c r="Y74" i="13" a="1"/>
  <c r="V41" i="11" a="1"/>
  <c r="X18" i="11" a="1"/>
  <c r="Y91" i="12" a="1"/>
  <c r="AJ98" i="12" l="1"/>
  <c r="Z18" i="11"/>
  <c r="M18" i="11" s="1"/>
  <c r="Y74" i="13"/>
  <c r="AJ74" i="13" s="1"/>
  <c r="U45" i="13"/>
  <c r="AF45" i="13" s="1"/>
  <c r="Z67" i="12"/>
  <c r="M67" i="12" s="1"/>
  <c r="Z85" i="12"/>
  <c r="AK85" i="12" s="1"/>
  <c r="Y18" i="11"/>
  <c r="L18" i="11" s="1"/>
  <c r="W18" i="11"/>
  <c r="J18" i="11" s="1"/>
  <c r="Z91" i="12"/>
  <c r="AK91" i="12" s="1"/>
  <c r="Y44" i="13"/>
  <c r="AJ44" i="13" s="1"/>
  <c r="W44" i="13"/>
  <c r="AH44" i="13" s="1"/>
  <c r="Y92" i="12"/>
  <c r="T41" i="11"/>
  <c r="AE41" i="11" s="1"/>
  <c r="T44" i="13"/>
  <c r="AE44" i="13" s="1"/>
  <c r="Y83" i="12"/>
  <c r="AJ83" i="12" s="1"/>
  <c r="U18" i="11"/>
  <c r="H18" i="11" s="1"/>
  <c r="Z95" i="12"/>
  <c r="AK95" i="12" s="1"/>
  <c r="U44" i="13"/>
  <c r="AF44" i="13" s="1"/>
  <c r="Z41" i="11"/>
  <c r="AK41" i="11" s="1"/>
  <c r="V18" i="11"/>
  <c r="AG18" i="11" s="1"/>
  <c r="V41" i="11"/>
  <c r="AG41" i="11" s="1"/>
  <c r="X44" i="13"/>
  <c r="AI44" i="13" s="1"/>
  <c r="X41" i="11"/>
  <c r="AI41" i="11" s="1"/>
  <c r="Y78" i="13"/>
  <c r="AJ78" i="13" s="1"/>
  <c r="Z73" i="12"/>
  <c r="M73" i="12" s="1"/>
  <c r="Y68" i="13"/>
  <c r="AJ68" i="13" s="1"/>
  <c r="Y73" i="12"/>
  <c r="Z89" i="12"/>
  <c r="M89" i="12" s="1"/>
  <c r="X18" i="11"/>
  <c r="Z92" i="13"/>
  <c r="AK92" i="13" s="1"/>
  <c r="Z83" i="12"/>
  <c r="AK83" i="12" s="1"/>
  <c r="U225" i="13"/>
  <c r="AF225" i="13" s="1"/>
  <c r="T18" i="11"/>
  <c r="G18" i="11" s="1"/>
  <c r="V44" i="13"/>
  <c r="AG44" i="13" s="1"/>
  <c r="Z87" i="13"/>
  <c r="M87" i="13" s="1"/>
  <c r="U297" i="13"/>
  <c r="H297" i="13" s="1"/>
  <c r="Y91" i="12"/>
  <c r="L91" i="12" s="1"/>
  <c r="W41" i="11"/>
  <c r="X68" i="12"/>
  <c r="AI68" i="12" s="1"/>
  <c r="Y95" i="12"/>
  <c r="AJ95" i="12" s="1"/>
  <c r="Y98" i="13"/>
  <c r="L98" i="13" s="1"/>
  <c r="Y67" i="12"/>
  <c r="Y41" i="11"/>
  <c r="T225" i="12"/>
  <c r="AE225" i="12" s="1"/>
  <c r="Z44" i="13"/>
  <c r="AK44" i="13" s="1"/>
  <c r="Y85" i="12"/>
  <c r="L85" i="12" s="1"/>
  <c r="Y87" i="12"/>
  <c r="L87" i="12" s="1"/>
  <c r="AK15" i="10"/>
  <c r="AJ74" i="12"/>
  <c r="M15" i="10"/>
  <c r="AF45" i="12"/>
  <c r="M61" i="11"/>
  <c r="M79" i="11"/>
  <c r="L15" i="10"/>
  <c r="AH15" i="10"/>
  <c r="M84" i="11"/>
  <c r="AJ44" i="12"/>
  <c r="AK84" i="11"/>
  <c r="AH44" i="12"/>
  <c r="L85" i="11"/>
  <c r="AE36" i="10"/>
  <c r="AE44" i="12"/>
  <c r="L77" i="11"/>
  <c r="H15" i="10"/>
  <c r="AK88" i="11"/>
  <c r="H44" i="12"/>
  <c r="J44" i="12" s="1"/>
  <c r="L44" i="12" s="1"/>
  <c r="M36" i="10"/>
  <c r="I15" i="10"/>
  <c r="AG36" i="10"/>
  <c r="AI36" i="10"/>
  <c r="L78" i="12"/>
  <c r="M67" i="11"/>
  <c r="AJ68" i="12"/>
  <c r="AJ67" i="11"/>
  <c r="M83" i="11"/>
  <c r="AI15" i="10"/>
  <c r="M92" i="12"/>
  <c r="I36" i="10"/>
  <c r="K15" i="10"/>
  <c r="M77" i="11"/>
  <c r="AF225" i="12"/>
  <c r="AE15" i="10"/>
  <c r="M87" i="12"/>
  <c r="AJ84" i="11"/>
  <c r="J36" i="10"/>
  <c r="L74" i="12"/>
  <c r="AI62" i="11"/>
  <c r="L88" i="11"/>
  <c r="L61" i="11"/>
  <c r="L36" i="10"/>
  <c r="J15" i="10"/>
  <c r="L84" i="11"/>
  <c r="AF297" i="12"/>
  <c r="G44" i="12"/>
  <c r="I44" i="12" s="1"/>
  <c r="K44" i="12" s="1"/>
  <c r="M44" i="12" s="1"/>
  <c r="AE212" i="11"/>
  <c r="AK44" i="12"/>
  <c r="AJ79" i="11"/>
  <c r="AJ81" i="11"/>
  <c r="AG14" i="12"/>
  <c r="AI14" i="12"/>
  <c r="AJ14" i="12"/>
  <c r="AK14" i="12"/>
  <c r="AH14" i="12"/>
  <c r="X45" i="12" a="1"/>
  <c r="V22" i="12" a="1"/>
  <c r="Z95" i="13" a="1"/>
  <c r="Z89" i="13" a="1"/>
  <c r="T22" i="12" a="1"/>
  <c r="Y95" i="13" a="1"/>
  <c r="Y83" i="13" a="1"/>
  <c r="Z73" i="13" a="1"/>
  <c r="X22" i="12" a="1"/>
  <c r="Z45" i="12" a="1"/>
  <c r="Y85" i="13" a="1"/>
  <c r="Z83" i="13" a="1"/>
  <c r="W22" i="12" a="1"/>
  <c r="U22" i="12" a="1"/>
  <c r="W45" i="12" a="1"/>
  <c r="Y45" i="12" a="1"/>
  <c r="T225" i="13" a="1"/>
  <c r="Y67" i="13" a="1"/>
  <c r="Z85" i="13" a="1"/>
  <c r="V45" i="12" a="1"/>
  <c r="Z91" i="13" a="1"/>
  <c r="Y92" i="13" a="1"/>
  <c r="T45" i="12" a="1"/>
  <c r="Z22" i="12" a="1"/>
  <c r="Z67" i="13" a="1"/>
  <c r="Y22" i="12" a="1"/>
  <c r="Y91" i="13" a="1"/>
  <c r="Y73" i="13" a="1"/>
  <c r="Y87" i="13" a="1"/>
  <c r="X68" i="13" a="1"/>
  <c r="H44" i="13" l="1"/>
  <c r="J44" i="13" s="1"/>
  <c r="L44" i="13" s="1"/>
  <c r="L74" i="13"/>
  <c r="M92" i="13"/>
  <c r="H45" i="13"/>
  <c r="H225" i="13"/>
  <c r="J225" i="13" s="1"/>
  <c r="L225" i="13" s="1"/>
  <c r="K41" i="11"/>
  <c r="AF297" i="13"/>
  <c r="G41" i="11"/>
  <c r="X22" i="12"/>
  <c r="Y67" i="13"/>
  <c r="AJ67" i="13" s="1"/>
  <c r="Y95" i="13"/>
  <c r="AJ95" i="13" s="1"/>
  <c r="Y91" i="13"/>
  <c r="AJ91" i="13" s="1"/>
  <c r="X45" i="12"/>
  <c r="Z91" i="13"/>
  <c r="M91" i="13" s="1"/>
  <c r="W22" i="12"/>
  <c r="Y45" i="12"/>
  <c r="X68" i="13"/>
  <c r="K68" i="13" s="1"/>
  <c r="M68" i="13" s="1"/>
  <c r="Z73" i="13"/>
  <c r="M73" i="13" s="1"/>
  <c r="Y22" i="12"/>
  <c r="V22" i="12"/>
  <c r="Z85" i="13"/>
  <c r="AK85" i="13" s="1"/>
  <c r="Y73" i="13"/>
  <c r="L73" i="13" s="1"/>
  <c r="Y87" i="13"/>
  <c r="AJ87" i="13" s="1"/>
  <c r="T22" i="12"/>
  <c r="AE22" i="12" s="1"/>
  <c r="Z45" i="12"/>
  <c r="Z67" i="13"/>
  <c r="AK67" i="13" s="1"/>
  <c r="Z89" i="13"/>
  <c r="AK89" i="13" s="1"/>
  <c r="Y85" i="13"/>
  <c r="AJ85" i="13" s="1"/>
  <c r="Y83" i="13"/>
  <c r="AJ83" i="13" s="1"/>
  <c r="T45" i="12"/>
  <c r="Y92" i="13"/>
  <c r="L92" i="13" s="1"/>
  <c r="W45" i="12"/>
  <c r="V45" i="12"/>
  <c r="Z83" i="13"/>
  <c r="AK83" i="13" s="1"/>
  <c r="Z95" i="13"/>
  <c r="AK95" i="13" s="1"/>
  <c r="T225" i="13"/>
  <c r="G225" i="13" s="1"/>
  <c r="I225" i="13" s="1"/>
  <c r="K225" i="13" s="1"/>
  <c r="M225" i="13" s="1"/>
  <c r="U22" i="12"/>
  <c r="H22" i="12" s="1"/>
  <c r="Z22" i="12"/>
  <c r="AI18" i="11"/>
  <c r="L67" i="12"/>
  <c r="L95" i="12"/>
  <c r="AJ91" i="12"/>
  <c r="M91" i="12"/>
  <c r="AH18" i="11"/>
  <c r="AJ41" i="11"/>
  <c r="K68" i="12"/>
  <c r="M68" i="12" s="1"/>
  <c r="AJ67" i="12"/>
  <c r="L41" i="11"/>
  <c r="AK87" i="13"/>
  <c r="I18" i="11"/>
  <c r="M85" i="12"/>
  <c r="AJ73" i="12"/>
  <c r="AJ18" i="11"/>
  <c r="AJ87" i="12"/>
  <c r="AE18" i="11"/>
  <c r="M41" i="11"/>
  <c r="AK67" i="12"/>
  <c r="AK89" i="12"/>
  <c r="L78" i="13"/>
  <c r="AJ98" i="13"/>
  <c r="AJ85" i="12"/>
  <c r="G44" i="13"/>
  <c r="I44" i="13" s="1"/>
  <c r="K44" i="13" s="1"/>
  <c r="M44" i="13" s="1"/>
  <c r="L83" i="12"/>
  <c r="L73" i="12"/>
  <c r="AJ92" i="12"/>
  <c r="K18" i="11"/>
  <c r="AH41" i="11"/>
  <c r="AK73" i="12"/>
  <c r="I41" i="11"/>
  <c r="J41" i="11"/>
  <c r="M83" i="12"/>
  <c r="M95" i="12"/>
  <c r="L92" i="12"/>
  <c r="G225" i="12"/>
  <c r="I225" i="12" s="1"/>
  <c r="K225" i="12" s="1"/>
  <c r="M225" i="12" s="1"/>
  <c r="AF18" i="11"/>
  <c r="AK18" i="11"/>
  <c r="AF14" i="12"/>
  <c r="H14" i="12"/>
  <c r="J14" i="12" s="1"/>
  <c r="L14" i="12" s="1"/>
  <c r="AE14" i="12"/>
  <c r="G14" i="12"/>
  <c r="I14" i="12" s="1"/>
  <c r="K14" i="12" s="1"/>
  <c r="M14" i="12" s="1"/>
  <c r="T22" i="13" a="1"/>
  <c r="W22" i="13" a="1"/>
  <c r="Z22" i="13" a="1"/>
  <c r="Y45" i="13" a="1"/>
  <c r="T45" i="13" a="1"/>
  <c r="U22" i="13" a="1"/>
  <c r="W45" i="13" a="1"/>
  <c r="V45" i="13" a="1"/>
  <c r="X22" i="13" a="1"/>
  <c r="Z45" i="13" a="1"/>
  <c r="V22" i="13" a="1"/>
  <c r="Y22" i="13" a="1"/>
  <c r="X45" i="13" a="1"/>
  <c r="AK73" i="13" l="1"/>
  <c r="AK91" i="13"/>
  <c r="L67" i="13"/>
  <c r="M67" i="13"/>
  <c r="L95" i="13"/>
  <c r="L83" i="13"/>
  <c r="M89" i="13"/>
  <c r="L91" i="13"/>
  <c r="L87" i="13"/>
  <c r="AJ92" i="13"/>
  <c r="J22" i="12"/>
  <c r="L22" i="12" s="1"/>
  <c r="L85" i="13"/>
  <c r="Y45" i="13"/>
  <c r="AJ45" i="13" s="1"/>
  <c r="W22" i="13"/>
  <c r="AH22" i="13" s="1"/>
  <c r="V22" i="13"/>
  <c r="AG22" i="13" s="1"/>
  <c r="Y22" i="13"/>
  <c r="AJ22" i="13" s="1"/>
  <c r="T45" i="13"/>
  <c r="G45" i="13" s="1"/>
  <c r="W45" i="13"/>
  <c r="AH45" i="13" s="1"/>
  <c r="X45" i="13"/>
  <c r="AI45" i="13" s="1"/>
  <c r="Z45" i="13"/>
  <c r="AK45" i="13" s="1"/>
  <c r="V45" i="13"/>
  <c r="AG45" i="13" s="1"/>
  <c r="Z22" i="13"/>
  <c r="AK22" i="13" s="1"/>
  <c r="T22" i="13"/>
  <c r="G22" i="13" s="1"/>
  <c r="U22" i="13"/>
  <c r="H22" i="13" s="1"/>
  <c r="X22" i="13"/>
  <c r="AI22" i="13" s="1"/>
  <c r="AJ45" i="12"/>
  <c r="AH22" i="12"/>
  <c r="AG22" i="12"/>
  <c r="AJ73" i="13"/>
  <c r="G45" i="12"/>
  <c r="I45" i="12" s="1"/>
  <c r="K45" i="12" s="1"/>
  <c r="M45" i="12" s="1"/>
  <c r="AE45" i="12"/>
  <c r="J45" i="12"/>
  <c r="L45" i="12" s="1"/>
  <c r="AI45" i="12"/>
  <c r="AJ22" i="12"/>
  <c r="AI68" i="13"/>
  <c r="AK45" i="12"/>
  <c r="AG45" i="12"/>
  <c r="AE225" i="13"/>
  <c r="M83" i="13"/>
  <c r="M85" i="13"/>
  <c r="M95" i="13"/>
  <c r="AK22" i="12"/>
  <c r="G22" i="12"/>
  <c r="I22" i="12" s="1"/>
  <c r="K22" i="12" s="1"/>
  <c r="M22" i="12" s="1"/>
  <c r="AH45" i="12"/>
  <c r="AF22" i="12"/>
  <c r="AI22" i="12"/>
  <c r="AH28" i="12"/>
  <c r="AK28" i="12"/>
  <c r="AF28" i="12"/>
  <c r="AI28" i="12"/>
  <c r="AE28" i="12"/>
  <c r="AG28" i="12"/>
  <c r="AJ28" i="12"/>
  <c r="H28" i="12"/>
  <c r="J28" i="12" s="1"/>
  <c r="L28" i="12" s="1"/>
  <c r="I22" i="13" l="1"/>
  <c r="K22" i="13" s="1"/>
  <c r="M22" i="13" s="1"/>
  <c r="J22" i="13"/>
  <c r="L22" i="13" s="1"/>
  <c r="AE45" i="13"/>
  <c r="AF22" i="13"/>
  <c r="J45" i="13"/>
  <c r="L45" i="13" s="1"/>
  <c r="I45" i="13"/>
  <c r="K45" i="13" s="1"/>
  <c r="M45" i="13" s="1"/>
  <c r="AE22" i="13"/>
  <c r="G28" i="12"/>
  <c r="I28" i="12" s="1"/>
  <c r="K28" i="12" s="1"/>
  <c r="M28" i="12" s="1"/>
  <c r="AJ145" i="12" l="1"/>
  <c r="AI145" i="12"/>
  <c r="AK145" i="12"/>
  <c r="AG145" i="12"/>
  <c r="AH145" i="12"/>
  <c r="AF145" i="12" l="1"/>
  <c r="H145" i="12"/>
  <c r="J145" i="12" s="1"/>
  <c r="L145" i="12" s="1"/>
  <c r="AE145" i="12"/>
  <c r="G145" i="12"/>
  <c r="I145" i="12" s="1"/>
  <c r="K145" i="12" s="1"/>
  <c r="M145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2" i="12" l="1"/>
  <c r="AK222" i="12"/>
  <c r="AH222" i="12"/>
  <c r="AG222" i="12"/>
  <c r="AI222" i="12"/>
  <c r="G222" i="12" l="1"/>
  <c r="I222" i="12" s="1"/>
  <c r="K222" i="12" s="1"/>
  <c r="M222" i="12" s="1"/>
  <c r="AE222" i="12"/>
  <c r="H222" i="12"/>
  <c r="J222" i="12" s="1"/>
  <c r="L222" i="12" s="1"/>
  <c r="AF222" i="12"/>
  <c r="AK51" i="12" l="1"/>
  <c r="AH51" i="12" l="1"/>
  <c r="AG51" i="12"/>
  <c r="AI51" i="12"/>
  <c r="AJ51" i="12"/>
  <c r="AF51" i="12" l="1"/>
  <c r="H51" i="12"/>
  <c r="J51" i="12" s="1"/>
  <c r="L51" i="12" s="1"/>
  <c r="AE51" i="12"/>
  <c r="G51" i="12"/>
  <c r="I51" i="12" s="1"/>
  <c r="K51" i="12" s="1"/>
  <c r="M51" i="12" s="1"/>
  <c r="AK15" i="12" l="1"/>
  <c r="AG15" i="12"/>
  <c r="AH15" i="12"/>
  <c r="AI15" i="12"/>
  <c r="AJ15" i="12"/>
  <c r="AE15" i="12" l="1"/>
  <c r="AF15" i="12"/>
  <c r="AH228" i="12" l="1"/>
  <c r="AG228" i="12"/>
  <c r="H228" i="12"/>
  <c r="J228" i="12" s="1"/>
  <c r="AF228" i="12"/>
  <c r="G228" i="12"/>
  <c r="I228" i="12" s="1"/>
  <c r="K228" i="12" s="1"/>
  <c r="AE228" i="12"/>
  <c r="AI228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6" i="12" l="1"/>
  <c r="G216" i="12"/>
  <c r="I216" i="12" s="1"/>
  <c r="K216" i="12" s="1"/>
  <c r="AI216" i="12"/>
  <c r="AH216" i="12"/>
  <c r="AG216" i="12"/>
  <c r="AF216" i="12"/>
  <c r="H216" i="12"/>
  <c r="J216" i="12" s="1"/>
  <c r="AH162" i="13" l="1"/>
  <c r="AI162" i="13"/>
  <c r="AG162" i="13"/>
  <c r="AF162" i="12"/>
  <c r="H162" i="12"/>
  <c r="J162" i="12" s="1"/>
  <c r="AH162" i="12"/>
  <c r="AI162" i="12"/>
  <c r="AE162" i="12"/>
  <c r="G162" i="12"/>
  <c r="I162" i="12" s="1"/>
  <c r="K162" i="12" s="1"/>
  <c r="M162" i="12" s="1"/>
  <c r="AG162" i="12"/>
  <c r="Z85" i="7" a="1"/>
  <c r="U121" i="7" a="1"/>
  <c r="U167" i="11" a="1"/>
  <c r="W40" i="10" a="1"/>
  <c r="W87" i="7" a="1"/>
  <c r="X131" i="7" a="1"/>
  <c r="T112" i="7" a="1"/>
  <c r="W191" i="10" a="1"/>
  <c r="T93" i="7" a="1"/>
  <c r="Z20" i="10" a="1"/>
  <c r="V44" i="10" a="1"/>
  <c r="U149" i="10" a="1"/>
  <c r="X132" i="7" a="1"/>
  <c r="V111" i="7" a="1"/>
  <c r="Y173" i="10" a="1"/>
  <c r="Y149" i="7" a="1"/>
  <c r="X120" i="7" a="1"/>
  <c r="Y11" i="7" a="1"/>
  <c r="Z102" i="10" a="1"/>
  <c r="V181" i="10" a="1"/>
  <c r="Y148" i="10" a="1"/>
  <c r="U120" i="7" a="1"/>
  <c r="W175" i="7" a="1"/>
  <c r="U52" i="10" a="1"/>
  <c r="V72" i="7" a="1"/>
  <c r="U127" i="7" a="1"/>
  <c r="W107" i="7" a="1"/>
  <c r="V92" i="7" a="1"/>
  <c r="Z190" i="11" a="1"/>
  <c r="T80" i="10" a="1"/>
  <c r="W72" i="10" a="1"/>
  <c r="Y137" i="7" a="1"/>
  <c r="Z135" i="10" a="1"/>
  <c r="V175" i="10" a="1"/>
  <c r="Z108" i="10" a="1"/>
  <c r="Y36" i="7" a="1"/>
  <c r="U101" i="7" a="1"/>
  <c r="V167" i="10" a="1"/>
  <c r="W55" i="7" a="1"/>
  <c r="Z8" i="10" a="1"/>
  <c r="W100" i="7" a="1"/>
  <c r="T149" i="7" a="1"/>
  <c r="W28" i="7" a="1"/>
  <c r="T119" i="7" a="1"/>
  <c r="X93" i="7" a="1"/>
  <c r="X189" i="10" a="1"/>
  <c r="T21" i="10" a="1"/>
  <c r="W92" i="10" a="1"/>
  <c r="Y161" i="7" a="1"/>
  <c r="T169" i="7" a="1"/>
  <c r="U72" i="9" a="1"/>
  <c r="Y72" i="10" a="1"/>
  <c r="W140" i="10" a="1"/>
  <c r="T69" i="7" a="1"/>
  <c r="Z167" i="7" a="1"/>
  <c r="T135" i="10" a="1"/>
  <c r="V26" i="7" a="1"/>
  <c r="V56" i="7" a="1"/>
  <c r="X123" i="7" a="1"/>
  <c r="T9" i="7" a="1"/>
  <c r="W43" i="10" a="1"/>
  <c r="Y108" i="7" a="1"/>
  <c r="X157" i="7" a="1"/>
  <c r="X144" i="10" a="1"/>
  <c r="Z21" i="10" a="1"/>
  <c r="Y109" i="10" a="1"/>
  <c r="Y99" i="7" a="1"/>
  <c r="V43" i="7" a="1"/>
  <c r="V162" i="7" a="1"/>
  <c r="U12" i="7" a="1"/>
  <c r="W141" i="10" a="1"/>
  <c r="U99" i="7" a="1"/>
  <c r="T118" i="7" a="1"/>
  <c r="U58" i="7" a="1"/>
  <c r="W28" i="10" a="1"/>
  <c r="V39" i="10" a="1"/>
  <c r="Z189" i="10" a="1"/>
  <c r="Z28" i="7" a="1"/>
  <c r="V156" i="10" a="1"/>
  <c r="V159" i="7" a="1"/>
  <c r="X148" i="7" a="1"/>
  <c r="V111" i="10" a="1"/>
  <c r="U56" i="9" a="1"/>
  <c r="X125" i="10" a="1"/>
  <c r="X161" i="10" a="1"/>
  <c r="Z162" i="7" a="1"/>
  <c r="X167" i="7" a="1"/>
  <c r="V9" i="7" a="1"/>
  <c r="W103" i="7" a="1"/>
  <c r="U139" i="10" a="1"/>
  <c r="V120" i="7" a="1"/>
  <c r="Z56" i="7" a="1"/>
  <c r="Z47" i="10" a="1"/>
  <c r="U36" i="7" a="1"/>
  <c r="Y26" i="7" a="1"/>
  <c r="Z74" i="11" a="1"/>
  <c r="Z106" i="10" a="1"/>
  <c r="Y60" i="7" a="1"/>
  <c r="X47" i="10" a="1"/>
  <c r="T14" i="10" a="1"/>
  <c r="W123" i="7" a="1"/>
  <c r="Y123" i="10" a="1"/>
  <c r="W122" i="7" a="1"/>
  <c r="Z114" i="7" a="1"/>
  <c r="X52" i="9" a="1"/>
  <c r="T83" i="10" a="1"/>
  <c r="X57" i="12" a="1"/>
  <c r="X140" i="7" a="1"/>
  <c r="T65" i="7" a="1"/>
  <c r="T143" i="7" a="1"/>
  <c r="U103" i="7" a="1"/>
  <c r="W127" i="7" a="1"/>
  <c r="X40" i="7" a="1"/>
  <c r="Z11" i="10" a="1"/>
  <c r="U47" i="10" a="1"/>
  <c r="X94" i="7" a="1"/>
  <c r="T104" i="7" a="1"/>
  <c r="W137" i="10" a="1"/>
  <c r="T157" i="7" a="1"/>
  <c r="U171" i="10" a="1"/>
  <c r="Y126" i="10" a="1"/>
  <c r="U70" i="7" a="1"/>
  <c r="Y53" i="9" a="1"/>
  <c r="W158" i="7" a="1"/>
  <c r="U163" i="10" a="1"/>
  <c r="Y101" i="10" a="1"/>
  <c r="U35" i="7" a="1"/>
  <c r="V117" i="10" a="1"/>
  <c r="W142" i="7" a="1"/>
  <c r="Y168" i="7" a="1"/>
  <c r="T123" i="10" a="1"/>
  <c r="Z83" i="7" a="1"/>
  <c r="Y87" i="7" a="1"/>
  <c r="T55" i="10" a="1"/>
  <c r="V47" i="7" a="1"/>
  <c r="W122" i="10" a="1"/>
  <c r="T159" i="10" a="1"/>
  <c r="U122" i="7" a="1"/>
  <c r="W22" i="7" a="1"/>
  <c r="Z13" i="10" a="1"/>
  <c r="X57" i="10" a="1"/>
  <c r="T124" i="7" a="1"/>
  <c r="W102" i="10" a="1"/>
  <c r="Y24" i="10" a="1"/>
  <c r="T192" i="10" a="1"/>
  <c r="Y166" i="7" a="1"/>
  <c r="Z96" i="9" a="1"/>
  <c r="V126" i="10" a="1"/>
  <c r="U135" i="7" a="1"/>
  <c r="W54" i="7" a="1"/>
  <c r="W95" i="10" a="1"/>
  <c r="W109" i="7" a="1"/>
  <c r="Y125" i="7" a="1"/>
  <c r="X111" i="10" a="1"/>
  <c r="T82" i="7" a="1"/>
  <c r="Z12" i="7" a="1"/>
  <c r="W181" i="10" a="1"/>
  <c r="U51" i="10" a="1"/>
  <c r="Z163" i="7" a="1"/>
  <c r="X9" i="10" a="1"/>
  <c r="Y104" i="7" a="1"/>
  <c r="T20" i="10" a="1"/>
  <c r="X13" i="7" a="1"/>
  <c r="U159" i="7" a="1"/>
  <c r="Y9" i="7" a="1"/>
  <c r="W170" i="7" a="1"/>
  <c r="V118" i="10" a="1"/>
  <c r="U165" i="7" a="1"/>
  <c r="Y21" i="10" a="1"/>
  <c r="V137" i="7" a="1"/>
  <c r="V88" i="7" a="1"/>
  <c r="W41" i="7" a="1"/>
  <c r="V124" i="7" a="1"/>
  <c r="U56" i="10" a="1"/>
  <c r="V119" i="7" a="1"/>
  <c r="U96" i="10" a="1"/>
  <c r="V98" i="7" a="1"/>
  <c r="T112" i="10" a="1"/>
  <c r="T40" i="10" a="1"/>
  <c r="U34" i="7" a="1"/>
  <c r="Y50" i="10" a="1"/>
  <c r="X130" i="7" a="1"/>
  <c r="U167" i="7" a="1"/>
  <c r="T80" i="7" a="1"/>
  <c r="X72" i="10" a="1"/>
  <c r="U55" i="9" a="1"/>
  <c r="U86" i="7" a="1"/>
  <c r="Z76" i="7" a="1"/>
  <c r="Y102" i="7" a="1"/>
  <c r="W116" i="7" a="1"/>
  <c r="W20" i="7" a="1"/>
  <c r="X128" i="7" a="1"/>
  <c r="V103" i="7" a="1"/>
  <c r="U118" i="7" a="1"/>
  <c r="W46" i="10" a="1"/>
  <c r="U104" i="10" a="1"/>
  <c r="T188" i="13" a="1"/>
  <c r="T81" i="7" a="1"/>
  <c r="X87" i="10" a="1"/>
  <c r="V101" i="10" a="1"/>
  <c r="W10" i="7" a="1"/>
  <c r="X155" i="10" a="1"/>
  <c r="X88" i="7" a="1"/>
  <c r="U127" i="10" a="1"/>
  <c r="W37" i="7" a="1"/>
  <c r="Y125" i="10" a="1"/>
  <c r="V177" i="10" a="1"/>
  <c r="T182" i="10" a="1"/>
  <c r="Y200" i="11" a="1"/>
  <c r="T20" i="7" a="1"/>
  <c r="W124" i="7" a="1"/>
  <c r="V143" i="7" a="1"/>
  <c r="Z126" i="7" a="1"/>
  <c r="W75" i="7" a="1"/>
  <c r="X46" i="7" a="1"/>
  <c r="U97" i="10" a="1"/>
  <c r="V115" i="7" a="1"/>
  <c r="V31" i="7" a="1"/>
  <c r="Z73" i="7" a="1"/>
  <c r="Y154" i="10" a="1"/>
  <c r="T41" i="10" a="1"/>
  <c r="Z121" i="7" a="1"/>
  <c r="T55" i="9" a="1"/>
  <c r="X42" i="7" a="1"/>
  <c r="T37" i="7" a="1"/>
  <c r="T31" i="7" a="1"/>
  <c r="V98" i="10" a="1"/>
  <c r="Z197" i="11" a="1"/>
  <c r="T95" i="7" a="1"/>
  <c r="V183" i="10" a="1"/>
  <c r="X158" i="10" a="1"/>
  <c r="V139" i="10" a="1"/>
  <c r="X95" i="10" a="1"/>
  <c r="W128" i="10" a="1"/>
  <c r="V163" i="10" a="1"/>
  <c r="V162" i="10" a="1"/>
  <c r="W50" i="7" a="1"/>
  <c r="X80" i="10" a="1"/>
  <c r="W152" i="10" a="1"/>
  <c r="Y130" i="11" a="1"/>
  <c r="W133" i="10" a="1"/>
  <c r="W144" i="10" a="1"/>
  <c r="U141" i="10" a="1"/>
  <c r="Z58" i="7" a="1"/>
  <c r="X99" i="7" a="1"/>
  <c r="X166" i="10" a="1"/>
  <c r="X191" i="10" a="1"/>
  <c r="X182" i="11" a="1"/>
  <c r="X134" i="7" a="1"/>
  <c r="X55" i="10" a="1"/>
  <c r="T142" i="10" a="1"/>
  <c r="W152" i="7" a="1"/>
  <c r="Z188" i="11" a="1"/>
  <c r="X132" i="10" a="1"/>
  <c r="V168" i="7" a="1"/>
  <c r="U32" i="7" a="1"/>
  <c r="T16" i="7" a="1"/>
  <c r="Y54" i="7" a="1"/>
  <c r="T33" i="7" a="1"/>
  <c r="V60" i="9" a="1"/>
  <c r="W160" i="7" a="1"/>
  <c r="X112" i="7" a="1"/>
  <c r="X109" i="10" a="1"/>
  <c r="Z69" i="7" a="1"/>
  <c r="V130" i="7" a="1"/>
  <c r="V102" i="10" a="1"/>
  <c r="W164" i="7" a="1"/>
  <c r="Z120" i="9" a="1"/>
  <c r="Y127" i="10" a="1"/>
  <c r="Y169" i="7" a="1"/>
  <c r="W53" i="10" a="1"/>
  <c r="T60" i="10" a="1"/>
  <c r="V38" i="7" a="1"/>
  <c r="T151" i="10" a="1"/>
  <c r="W117" i="7" a="1"/>
  <c r="U157" i="7" a="1"/>
  <c r="V169" i="7" a="1"/>
  <c r="Y96" i="10" a="1"/>
  <c r="V188" i="10" a="1"/>
  <c r="V88" i="10" a="1"/>
  <c r="Z140" i="10" a="1"/>
  <c r="U92" i="7" a="1"/>
  <c r="T179" i="9" a="1"/>
  <c r="Y18" i="7" a="1"/>
  <c r="Y91" i="7" a="1"/>
  <c r="W164" i="10" a="1"/>
  <c r="X146" i="10" a="1"/>
  <c r="X152" i="7" a="1"/>
  <c r="Z124" i="7" a="1"/>
  <c r="W198" i="10" a="1"/>
  <c r="X22" i="10" a="1"/>
  <c r="Y74" i="11" a="1"/>
  <c r="T92" i="7" a="1"/>
  <c r="U40" i="7" a="1"/>
  <c r="Y48" i="10" a="1"/>
  <c r="U30" i="11" a="1"/>
  <c r="T184" i="10" a="1"/>
  <c r="W166" i="10" a="1"/>
  <c r="Z117" i="7" a="1"/>
  <c r="T170" i="7" a="1"/>
  <c r="Z44" i="7" a="1"/>
  <c r="U120" i="10" a="1"/>
  <c r="W128" i="7" a="1"/>
  <c r="V188" i="13" a="1"/>
  <c r="W185" i="10" a="1"/>
  <c r="T109" i="10" a="1"/>
  <c r="Z48" i="11" a="1"/>
  <c r="V137" i="10" a="1"/>
  <c r="Z67" i="7" a="1"/>
  <c r="X64" i="12" a="1"/>
  <c r="Z88" i="7" a="1"/>
  <c r="U137" i="10" a="1"/>
  <c r="U38" i="7" a="1"/>
  <c r="Y128" i="11" a="1"/>
  <c r="X25" i="7" a="1"/>
  <c r="X169" i="7" a="1"/>
  <c r="Y180" i="10" a="1"/>
  <c r="W151" i="7" a="1"/>
  <c r="T46" i="7" a="1"/>
  <c r="Z99" i="10" a="1"/>
  <c r="V29" i="7" a="1"/>
  <c r="X10" i="7" a="1"/>
  <c r="X168" i="10" a="1"/>
  <c r="T171" i="10" a="1"/>
  <c r="T97" i="10" a="1"/>
  <c r="U26" i="10" a="1"/>
  <c r="X162" i="7" a="1"/>
  <c r="U26" i="7" a="1"/>
  <c r="U121" i="10" a="1"/>
  <c r="T175" i="7" a="1"/>
  <c r="V23" i="7" a="1"/>
  <c r="V155" i="10" a="1"/>
  <c r="Z133" i="10" a="1"/>
  <c r="U116" i="10" a="1"/>
  <c r="X97" i="7" a="1"/>
  <c r="X90" i="7" a="1"/>
  <c r="W70" i="9" a="1"/>
  <c r="Y74" i="9" a="1"/>
  <c r="W153" i="7" a="1"/>
  <c r="Y198" i="11" a="1"/>
  <c r="Y10" i="7" a="1"/>
  <c r="W25" i="7" a="1"/>
  <c r="V14" i="7" a="1"/>
  <c r="T106" i="10" a="1"/>
  <c r="Y106" i="10" a="1"/>
  <c r="Y141" i="10" a="1"/>
  <c r="W71" i="7" a="1"/>
  <c r="U33" i="7" a="1"/>
  <c r="Y132" i="7" a="1"/>
  <c r="W30" i="7" a="1"/>
  <c r="W56" i="10" a="1"/>
  <c r="Y85" i="7" a="1"/>
  <c r="W105" i="10" a="1"/>
  <c r="V153" i="7" a="1"/>
  <c r="Z96" i="10" a="1"/>
  <c r="Y117" i="7" a="1"/>
  <c r="X111" i="7" a="1"/>
  <c r="W135" i="10" a="1"/>
  <c r="X158" i="7" a="1"/>
  <c r="Z149" i="10" a="1"/>
  <c r="Y96" i="7" a="1"/>
  <c r="T49" i="10" a="1"/>
  <c r="Y45" i="7" a="1"/>
  <c r="X86" i="7" a="1"/>
  <c r="V142" i="7" a="1"/>
  <c r="X70" i="9" a="1"/>
  <c r="W76" i="10" a="1"/>
  <c r="Z105" i="10" a="1"/>
  <c r="X171" i="10" a="1"/>
  <c r="V54" i="9" a="1"/>
  <c r="Y8" i="10" a="1"/>
  <c r="W57" i="12" a="1"/>
  <c r="T118" i="10" a="1"/>
  <c r="W62" i="9" a="1"/>
  <c r="Z95" i="10" a="1"/>
  <c r="U43" i="10" a="1"/>
  <c r="Y11" i="10" a="1"/>
  <c r="T155" i="7" a="1"/>
  <c r="V57" i="12" a="1"/>
  <c r="X185" i="10" a="1"/>
  <c r="U19" i="10" a="1"/>
  <c r="Y110" i="7" a="1"/>
  <c r="Z57" i="10" a="1"/>
  <c r="V132" i="10" a="1"/>
  <c r="Z94" i="10" a="1"/>
  <c r="X56" i="7" a="1"/>
  <c r="T76" i="10" a="1"/>
  <c r="U87" i="7" a="1"/>
  <c r="V62" i="10" a="1"/>
  <c r="Z65" i="7" a="1"/>
  <c r="U18" i="10" a="1"/>
  <c r="T47" i="7" a="1"/>
  <c r="T191" i="10" a="1"/>
  <c r="T136" i="10" a="1"/>
  <c r="X166" i="7" a="1"/>
  <c r="V67" i="9" a="1"/>
  <c r="U19" i="7" a="1"/>
  <c r="W180" i="10" a="1"/>
  <c r="V145" i="10" a="1"/>
  <c r="T22" i="10" a="1"/>
  <c r="T58" i="7" a="1"/>
  <c r="Y32" i="10" a="1"/>
  <c r="X74" i="7" a="1"/>
  <c r="X26" i="7" a="1"/>
  <c r="U106" i="10" a="1"/>
  <c r="U58" i="9" a="1"/>
  <c r="U104" i="7" a="1"/>
  <c r="W45" i="10" a="1"/>
  <c r="V136" i="7" a="1"/>
  <c r="W31" i="7" a="1"/>
  <c r="Y118" i="10" a="1"/>
  <c r="Y116" i="7" a="1"/>
  <c r="W42" i="7" a="1"/>
  <c r="W188" i="13" a="1"/>
  <c r="W52" i="9" a="1"/>
  <c r="V165" i="7" a="1"/>
  <c r="W133" i="7" a="1"/>
  <c r="X107" i="7" a="1"/>
  <c r="V62" i="9" a="1"/>
  <c r="V94" i="10" a="1"/>
  <c r="U131" i="7" a="1"/>
  <c r="Z128" i="7" a="1"/>
  <c r="U39" i="7" a="1"/>
  <c r="T154" i="7" a="1"/>
  <c r="Y39" i="7" a="1"/>
  <c r="Y105" i="7" a="1"/>
  <c r="Z96" i="7" a="1"/>
  <c r="X54" i="7" a="1"/>
  <c r="T109" i="7" a="1"/>
  <c r="Y97" i="7" a="1"/>
  <c r="W165" i="7" a="1"/>
  <c r="X104" i="10" a="1"/>
  <c r="X69" i="9" a="1"/>
  <c r="V55" i="9" a="1"/>
  <c r="X45" i="7" a="1"/>
  <c r="V147" i="7" a="1"/>
  <c r="T169" i="10" a="1"/>
  <c r="Z62" i="10" a="1"/>
  <c r="U8" i="10" a="1"/>
  <c r="Y69" i="7" a="1"/>
  <c r="V129" i="7" a="1"/>
  <c r="X155" i="7" a="1"/>
  <c r="W134" i="10" a="1"/>
  <c r="V25" i="10" a="1"/>
  <c r="U134" i="7" a="1"/>
  <c r="Z53" i="10" a="1"/>
  <c r="Z148" i="10" a="1"/>
  <c r="Y12" i="7" a="1"/>
  <c r="X28" i="7" a="1"/>
  <c r="W118" i="7" a="1"/>
  <c r="V13" i="7" a="1"/>
  <c r="W30" i="11" a="1"/>
  <c r="X77" i="7" a="1"/>
  <c r="U49" i="10" a="1"/>
  <c r="W192" i="10" a="1"/>
  <c r="U91" i="7" a="1"/>
  <c r="Y156" i="7" a="1"/>
  <c r="Y88" i="7" a="1"/>
  <c r="T185" i="10" a="1"/>
  <c r="T108" i="10" a="1"/>
  <c r="U168" i="10" a="1"/>
  <c r="T95" i="10" a="1"/>
  <c r="Z198" i="10" a="1"/>
  <c r="X101" i="10" a="1"/>
  <c r="V71" i="7" a="1"/>
  <c r="T79" i="7" a="1"/>
  <c r="T116" i="7" a="1"/>
  <c r="Y95" i="10" a="1"/>
  <c r="Z23" i="7" a="1"/>
  <c r="Z151" i="7" a="1"/>
  <c r="U186" i="10" a="1"/>
  <c r="Y157" i="7" a="1"/>
  <c r="Z100" i="7" a="1"/>
  <c r="Z21" i="7" a="1"/>
  <c r="W22" i="10" a="1"/>
  <c r="V134" i="7" a="1"/>
  <c r="W165" i="10" a="1"/>
  <c r="X118" i="7" a="1"/>
  <c r="T167" i="10" a="1"/>
  <c r="W144" i="7" a="1"/>
  <c r="V198" i="10" a="1"/>
  <c r="W126" i="7" a="1"/>
  <c r="V30" i="11" a="1"/>
  <c r="V126" i="7" a="1"/>
  <c r="X179" i="10" a="1"/>
  <c r="Y10" i="10" a="1"/>
  <c r="X130" i="10" a="1"/>
  <c r="Y22" i="11" a="1"/>
  <c r="V161" i="10" a="1"/>
  <c r="Y68" i="9" a="1"/>
  <c r="T85" i="7" a="1"/>
  <c r="Z67" i="9" a="1"/>
  <c r="Y80" i="7" a="1"/>
  <c r="U13" i="7" a="1"/>
  <c r="X104" i="7" a="1"/>
  <c r="T40" i="7" a="1"/>
  <c r="W132" i="10" a="1"/>
  <c r="X18" i="10" a="1"/>
  <c r="Z119" i="7" a="1"/>
  <c r="U88" i="10" a="1"/>
  <c r="U155" i="10" a="1"/>
  <c r="Y193" i="10" a="1"/>
  <c r="W89" i="7" a="1"/>
  <c r="Y79" i="7" a="1"/>
  <c r="V154" i="7" a="1"/>
  <c r="Y14" i="7" a="1"/>
  <c r="T53" i="10" a="1"/>
  <c r="T10" i="7" a="1"/>
  <c r="V120" i="10" a="1"/>
  <c r="T147" i="10" a="1"/>
  <c r="V72" i="10" a="1"/>
  <c r="W177" i="10" a="1"/>
  <c r="Z171" i="7" a="1"/>
  <c r="Z133" i="7" a="1"/>
  <c r="X24" i="10" a="1"/>
  <c r="Y166" i="11" a="1"/>
  <c r="T39" i="10" a="1"/>
  <c r="W62" i="10" a="1"/>
  <c r="U11" i="7" a="1"/>
  <c r="V47" i="10" a="1"/>
  <c r="X8" i="10" a="1"/>
  <c r="U164" i="7" a="1"/>
  <c r="W93" i="7" a="1"/>
  <c r="Y159" i="10" a="1"/>
  <c r="Z87" i="10" a="1"/>
  <c r="U98" i="10" a="1"/>
  <c r="W43" i="7" a="1"/>
  <c r="T38" i="7" a="1"/>
  <c r="X52" i="10" a="1"/>
  <c r="T62" i="9" a="1"/>
  <c r="Z44" i="10" a="1"/>
  <c r="V58" i="7" a="1"/>
  <c r="Z77" i="7" a="1"/>
  <c r="X175" i="7" a="1"/>
  <c r="T60" i="9" a="1"/>
  <c r="X73" i="7" a="1"/>
  <c r="V35" i="7" a="1"/>
  <c r="X23" i="7" a="1"/>
  <c r="U175" i="7" a="1"/>
  <c r="W64" i="12" a="1"/>
  <c r="W99" i="10" a="1"/>
  <c r="V136" i="10" a="1"/>
  <c r="T123" i="7" a="1"/>
  <c r="V70" i="9" a="1"/>
  <c r="W193" i="10" a="1"/>
  <c r="Z149" i="7" a="1"/>
  <c r="V113" i="7" a="1"/>
  <c r="Z74" i="9" a="1"/>
  <c r="X188" i="10" a="1"/>
  <c r="W24" i="10" a="1"/>
  <c r="Y153" i="7" a="1"/>
  <c r="U64" i="12" a="1"/>
  <c r="W60" i="7" a="1"/>
  <c r="V145" i="7" a="1"/>
  <c r="X88" i="10" a="1"/>
  <c r="U39" i="10" a="1"/>
  <c r="Z126" i="10" a="1"/>
  <c r="T166" i="7" a="1"/>
  <c r="Z146" i="10" a="1"/>
  <c r="X113" i="7" a="1"/>
  <c r="Y123" i="7" a="1"/>
  <c r="U123" i="10" a="1"/>
  <c r="X89" i="7" a="1"/>
  <c r="Z98" i="10" a="1"/>
  <c r="U111" i="7" a="1"/>
  <c r="V141" i="7" a="1"/>
  <c r="X126" i="7" a="1"/>
  <c r="W99" i="7" a="1"/>
  <c r="Y121" i="7" a="1"/>
  <c r="Y159" i="7" a="1"/>
  <c r="V150" i="7" a="1"/>
  <c r="Z30" i="7" a="1"/>
  <c r="U48" i="10" a="1"/>
  <c r="Z139" i="10" a="1"/>
  <c r="X19" i="7" a="1"/>
  <c r="V166" i="7" a="1"/>
  <c r="X11" i="7" a="1"/>
  <c r="W143" i="7" a="1"/>
  <c r="Z39" i="7" a="1"/>
  <c r="Y34" i="10" a="1"/>
  <c r="Y129" i="11" a="1"/>
  <c r="V18" i="10" a="1"/>
  <c r="U163" i="7" a="1"/>
  <c r="T22" i="7" a="1"/>
  <c r="Z97" i="7" a="1"/>
  <c r="T131" i="10" a="1"/>
  <c r="V108" i="7" a="1"/>
  <c r="V146" i="10" a="1"/>
  <c r="Y151" i="10" a="1"/>
  <c r="U28" i="10" a="1"/>
  <c r="V89" i="7" a="1"/>
  <c r="U15" i="7" a="1"/>
  <c r="U70" i="9" a="1"/>
  <c r="T148" i="7" a="1"/>
  <c r="T187" i="10" a="1"/>
  <c r="Y58" i="7" a="1"/>
  <c r="U158" i="10" a="1"/>
  <c r="W92" i="7" a="1"/>
  <c r="U126" i="7" a="1"/>
  <c r="Y80" i="10" a="1"/>
  <c r="V45" i="10" a="1"/>
  <c r="Z14" i="7" a="1"/>
  <c r="Z143" i="11" a="1"/>
  <c r="Z158" i="7" a="1"/>
  <c r="T30" i="11" a="1"/>
  <c r="U184" i="10" a="1"/>
  <c r="W13" i="7" a="1"/>
  <c r="X50" i="10" a="1"/>
  <c r="U100" i="10" a="1"/>
  <c r="V116" i="7" a="1"/>
  <c r="X183" i="10" a="1"/>
  <c r="Z142" i="7" a="1"/>
  <c r="X115" i="10" a="1"/>
  <c r="Z110" i="10" a="1"/>
  <c r="W123" i="10" a="1"/>
  <c r="U142" i="7" a="1"/>
  <c r="T111" i="10" a="1"/>
  <c r="U151" i="7" a="1"/>
  <c r="T103" i="7" a="1"/>
  <c r="V96" i="7" a="1"/>
  <c r="V50" i="10" a="1"/>
  <c r="T175" i="10" a="1"/>
  <c r="U75" i="7" a="1"/>
  <c r="X39" i="10" a="1"/>
  <c r="Z74" i="7" a="1"/>
  <c r="T89" i="7" a="1"/>
  <c r="X159" i="7" a="1"/>
  <c r="U27" i="7" a="1"/>
  <c r="U67" i="9" a="1"/>
  <c r="W21" i="10" a="1"/>
  <c r="W88" i="7" a="1"/>
  <c r="T114" i="7" a="1"/>
  <c r="T67" i="9" a="1"/>
  <c r="U117" i="10" a="1"/>
  <c r="X143" i="7" a="1"/>
  <c r="Y150" i="7" a="1"/>
  <c r="Z168" i="7" a="1"/>
  <c r="Y28" i="7" a="1"/>
  <c r="Y109" i="7" a="1"/>
  <c r="V171" i="10" a="1"/>
  <c r="Z105" i="7" a="1"/>
  <c r="V113" i="10" a="1"/>
  <c r="Z205" i="11" a="1"/>
  <c r="V56" i="10" a="1"/>
  <c r="U114" i="7" a="1"/>
  <c r="Y90" i="7" a="1"/>
  <c r="V165" i="10" a="1"/>
  <c r="Z155" i="10" a="1"/>
  <c r="Y114" i="7" a="1"/>
  <c r="T59" i="7" a="1"/>
  <c r="Y87" i="10" a="1"/>
  <c r="T57" i="12" a="1"/>
  <c r="X97" i="10" a="1"/>
  <c r="T18" i="7" a="1"/>
  <c r="U155" i="7" a="1"/>
  <c r="Y37" i="10" a="1"/>
  <c r="W19" i="7" a="1"/>
  <c r="Y43" i="10" a="1"/>
  <c r="X119" i="10" a="1"/>
  <c r="T39" i="7" a="1"/>
  <c r="V121" i="7" a="1"/>
  <c r="U83" i="7" a="1"/>
  <c r="V48" i="10" a="1"/>
  <c r="V80" i="7" a="1"/>
  <c r="W150" i="10" a="1"/>
  <c r="U171" i="7" a="1"/>
  <c r="X145" i="7" a="1"/>
  <c r="U69" i="9" a="1"/>
  <c r="V91" i="7" a="1"/>
  <c r="V107" i="7" a="1"/>
  <c r="V109" i="7" a="1"/>
  <c r="X35" i="7" a="1"/>
  <c r="V95" i="7" a="1"/>
  <c r="U13" i="10" a="1"/>
  <c r="X41" i="7" a="1"/>
  <c r="X164" i="10" a="1"/>
  <c r="Z166" i="10" a="1"/>
  <c r="V87" i="10" a="1"/>
  <c r="U141" i="7" a="1"/>
  <c r="X156" i="10" a="1"/>
  <c r="W118" i="10" a="1"/>
  <c r="T186" i="10" a="1"/>
  <c r="Y22" i="10" a="1"/>
  <c r="W125" i="7" a="1"/>
  <c r="U37" i="10" a="1"/>
  <c r="W137" i="7" a="1"/>
  <c r="X96" i="7" a="1"/>
  <c r="V151" i="7" a="1"/>
  <c r="U93" i="7" a="1"/>
  <c r="X67" i="7" a="1"/>
  <c r="V101" i="7" a="1"/>
  <c r="W110" i="7" a="1"/>
  <c r="Z69" i="9" a="1"/>
  <c r="U74" i="9" a="1"/>
  <c r="T28" i="10" a="1"/>
  <c r="X38" i="7" a="1"/>
  <c r="Z37" i="11" a="1"/>
  <c r="W52" i="10" a="1"/>
  <c r="Z18" i="7" a="1"/>
  <c r="Y71" i="7" a="1"/>
  <c r="U78" i="7" a="1"/>
  <c r="W51" i="10" a="1"/>
  <c r="T87" i="10" a="1"/>
  <c r="Y97" i="10" a="1"/>
  <c r="X109" i="7" a="1"/>
  <c r="X180" i="10" a="1"/>
  <c r="X159" i="10" a="1"/>
  <c r="U198" i="10" a="1"/>
  <c r="U193" i="10" a="1"/>
  <c r="Y215" i="11" a="1"/>
  <c r="U192" i="10" a="1"/>
  <c r="T122" i="7" a="1"/>
  <c r="T90" i="7" a="1"/>
  <c r="X192" i="10" a="1"/>
  <c r="X140" i="10" a="1"/>
  <c r="T151" i="7" a="1"/>
  <c r="X14" i="10" a="1"/>
  <c r="Y172" i="7" a="1"/>
  <c r="X186" i="10" a="1"/>
  <c r="U133" i="10" a="1"/>
  <c r="Z29" i="7" a="1"/>
  <c r="U128" i="10" a="1"/>
  <c r="W29" i="7" a="1"/>
  <c r="T124" i="10" a="1"/>
  <c r="U172" i="7" a="1"/>
  <c r="X56" i="10" a="1"/>
  <c r="W102" i="7" a="1"/>
  <c r="Z35" i="7" a="1"/>
  <c r="T163" i="10" a="1"/>
  <c r="V74" i="7" a="1"/>
  <c r="X168" i="7" a="1"/>
  <c r="T57" i="10" a="1"/>
  <c r="X29" i="7" a="1"/>
  <c r="U169" i="10" a="1"/>
  <c r="V122" i="7" a="1"/>
  <c r="W156" i="7" a="1"/>
  <c r="Y23" i="7" a="1"/>
  <c r="Y122" i="7" a="1"/>
  <c r="W39" i="10" a="1"/>
  <c r="T73" i="7" a="1"/>
  <c r="T70" i="7" a="1"/>
  <c r="V42" i="7" a="1"/>
  <c r="X82" i="7" a="1"/>
  <c r="U60" i="9" a="1"/>
  <c r="X160" i="7" a="1"/>
  <c r="T106" i="7" a="1"/>
  <c r="T101" i="7" a="1"/>
  <c r="X115" i="7" a="1"/>
  <c r="Z49" i="10" a="1"/>
  <c r="V49" i="10" a="1"/>
  <c r="V125" i="7" a="1"/>
  <c r="T47" i="10" a="1"/>
  <c r="Z37" i="7" a="1"/>
  <c r="Y13" i="10" a="1"/>
  <c r="U57" i="7" a="1"/>
  <c r="X135" i="7" a="1"/>
  <c r="T176" i="10" a="1"/>
  <c r="U95" i="7" a="1"/>
  <c r="U109" i="10" a="1"/>
  <c r="Y133" i="10" a="1"/>
  <c r="Z176" i="10" a="1"/>
  <c r="U152" i="7" a="1"/>
  <c r="Y137" i="10" a="1"/>
  <c r="X105" i="7" a="1"/>
  <c r="Y118" i="7" a="1"/>
  <c r="W131" i="10" a="1"/>
  <c r="X76" i="10" a="1"/>
  <c r="U190" i="10" a="1"/>
  <c r="W130" i="10" a="1"/>
  <c r="T125" i="10" a="1"/>
  <c r="W26" i="10" a="1"/>
  <c r="W82" i="7" a="1"/>
  <c r="U172" i="10" a="1"/>
  <c r="Y184" i="10" a="1"/>
  <c r="U124" i="10" a="1"/>
  <c r="Y135" i="10" a="1"/>
  <c r="U146" i="7" a="1"/>
  <c r="T149" i="10" a="1"/>
  <c r="X60" i="7" a="1"/>
  <c r="Y134" i="10" a="1"/>
  <c r="Y90" i="11" a="1"/>
  <c r="U122" i="10" a="1"/>
  <c r="Z167" i="10" a="1"/>
  <c r="Y53" i="10" a="1"/>
  <c r="Z92" i="7" a="1"/>
  <c r="X43" i="10" a="1"/>
  <c r="U60" i="10" a="1"/>
  <c r="V82" i="7" a="1"/>
  <c r="U164" i="10" a="1"/>
  <c r="W98" i="7" a="1"/>
  <c r="Y105" i="10" a="1"/>
  <c r="Z185" i="10" a="1"/>
  <c r="Z215" i="11" a="1"/>
  <c r="T98" i="10" a="1"/>
  <c r="W20" i="10" a="1"/>
  <c r="V97" i="7" a="1"/>
  <c r="Y57" i="12" a="1"/>
  <c r="T72" i="10" a="1"/>
  <c r="W103" i="10" a="1"/>
  <c r="T77" i="7" a="1"/>
  <c r="W176" i="10" a="1"/>
  <c r="U137" i="7" a="1"/>
  <c r="Y124" i="7" a="1"/>
  <c r="Y8" i="7" a="1"/>
  <c r="W168" i="10" a="1"/>
  <c r="U173" i="10" a="1"/>
  <c r="U8" i="7" a="1"/>
  <c r="Z51" i="10" a="1"/>
  <c r="Z142" i="10" a="1"/>
  <c r="V22" i="7" a="1"/>
  <c r="T153" i="10" a="1"/>
  <c r="X151" i="10" a="1"/>
  <c r="W81" i="7" a="1"/>
  <c r="Y78" i="7" a="1"/>
  <c r="Z82" i="7" a="1"/>
  <c r="Y111" i="7" a="1"/>
  <c r="Z24" i="10" a="1"/>
  <c r="T131" i="7" a="1"/>
  <c r="Y122" i="10" a="1"/>
  <c r="T42" i="10" a="1"/>
  <c r="Y149" i="10" a="1"/>
  <c r="X58" i="7" a="1"/>
  <c r="V110" i="10" a="1"/>
  <c r="X128" i="10" a="1"/>
  <c r="W45" i="7" a="1"/>
  <c r="T45" i="10" a="1"/>
  <c r="T146" i="10" a="1"/>
  <c r="U28" i="7" a="1"/>
  <c r="V156" i="7" a="1"/>
  <c r="T141" i="10" a="1"/>
  <c r="U170" i="7" a="1"/>
  <c r="U152" i="10" a="1"/>
  <c r="Y175" i="7" a="1"/>
  <c r="Z130" i="7" a="1"/>
  <c r="V121" i="10" a="1"/>
  <c r="X193" i="10" a="1"/>
  <c r="Y81" i="7" a="1"/>
  <c r="X110" i="10" a="1"/>
  <c r="W52" i="7" a="1"/>
  <c r="Z145" i="7" a="1"/>
  <c r="Y110" i="10" a="1"/>
  <c r="X124" i="10" a="1"/>
  <c r="Z184" i="11" a="1"/>
  <c r="W23" i="7" a="1"/>
  <c r="T8" i="7" a="1"/>
  <c r="U132" i="7" a="1"/>
  <c r="V131" i="7" a="1"/>
  <c r="V60" i="10" a="1"/>
  <c r="T181" i="10" a="1"/>
  <c r="Z111" i="10" a="1"/>
  <c r="V60" i="7" a="1"/>
  <c r="U67" i="7" a="1"/>
  <c r="W8" i="10" a="1"/>
  <c r="X44" i="7" a="1"/>
  <c r="T165" i="7" a="1"/>
  <c r="Z187" i="11" a="1"/>
  <c r="W168" i="7" a="1"/>
  <c r="T180" i="10" a="1"/>
  <c r="V58" i="9" a="1"/>
  <c r="T137" i="10" a="1"/>
  <c r="T160" i="7" a="1"/>
  <c r="Z60" i="7" a="1"/>
  <c r="T152" i="10" a="1"/>
  <c r="V171" i="7" a="1"/>
  <c r="Z104" i="7" a="1"/>
  <c r="V28" i="10" a="1"/>
  <c r="U129" i="10" a="1"/>
  <c r="W216" i="13" a="1"/>
  <c r="T48" i="10" a="1"/>
  <c r="V99" i="7" a="1"/>
  <c r="U147" i="10" a="1"/>
  <c r="Y77" i="7" a="1"/>
  <c r="Z51" i="9" a="1"/>
  <c r="W83" i="10" a="1"/>
  <c r="W86" i="7" a="1"/>
  <c r="V85" i="7" a="1"/>
  <c r="U119" i="10" a="1"/>
  <c r="V106" i="7" a="1"/>
  <c r="W124" i="10" a="1"/>
  <c r="T130" i="7" a="1"/>
  <c r="V27" i="7" a="1"/>
  <c r="X149" i="10" a="1"/>
  <c r="Y152" i="7" a="1"/>
  <c r="V78" i="7" a="1"/>
  <c r="U142" i="10" a="1"/>
  <c r="Y86" i="7" a="1"/>
  <c r="U119" i="7" a="1"/>
  <c r="V189" i="10" a="1"/>
  <c r="U140" i="7" a="1"/>
  <c r="W96" i="10" a="1"/>
  <c r="T179" i="10" a="1"/>
  <c r="V84" i="7" a="1"/>
  <c r="X113" i="10" a="1"/>
  <c r="V76" i="10" a="1"/>
  <c r="W49" i="10" a="1"/>
  <c r="W74" i="9" a="1"/>
  <c r="V77" i="7" a="1"/>
  <c r="W171" i="10" a="1"/>
  <c r="W159" i="10" a="1"/>
  <c r="Z100" i="10" a="1"/>
  <c r="V103" i="10" a="1"/>
  <c r="U146" i="10" a="1"/>
  <c r="V135" i="10" a="1"/>
  <c r="V147" i="10" a="1"/>
  <c r="Z75" i="7" a="1"/>
  <c r="U50" i="10" a="1"/>
  <c r="V105" i="10" a="1"/>
  <c r="V192" i="10" a="1"/>
  <c r="V9" i="10" a="1"/>
  <c r="X114" i="10" a="1"/>
  <c r="X139" i="10" a="1"/>
  <c r="T133" i="7" a="1"/>
  <c r="U148" i="10" a="1"/>
  <c r="Z57" i="12" a="1"/>
  <c r="T44" i="7" a="1"/>
  <c r="X87" i="7" a="1"/>
  <c r="T133" i="10" a="1"/>
  <c r="U62" i="7" a="1"/>
  <c r="W53" i="9" a="1"/>
  <c r="Z41" i="7" a="1"/>
  <c r="V99" i="10" a="1"/>
  <c r="V125" i="10" a="1"/>
  <c r="U98" i="7" a="1"/>
  <c r="T161" i="10" a="1"/>
  <c r="W108" i="10" a="1"/>
  <c r="X187" i="10" a="1"/>
  <c r="U65" i="9" a="1"/>
  <c r="Y28" i="10" a="1"/>
  <c r="T56" i="9" a="1"/>
  <c r="T43" i="7" a="1"/>
  <c r="V41" i="10" a="1"/>
  <c r="T163" i="7" a="1"/>
  <c r="T156" i="10" a="1"/>
  <c r="W16" i="7" a="1"/>
  <c r="X164" i="7" a="1"/>
  <c r="X19" i="10" a="1"/>
  <c r="Z81" i="7" a="1"/>
  <c r="Y167" i="7" a="1"/>
  <c r="U188" i="13" a="1"/>
  <c r="X28" i="10" a="1"/>
  <c r="Y30" i="11" a="1"/>
  <c r="Y145" i="7" a="1"/>
  <c r="V40" i="7" a="1"/>
  <c r="U169" i="7" a="1"/>
  <c r="V18" i="7" a="1"/>
  <c r="Z101" i="10" a="1"/>
  <c r="W142" i="10" a="1"/>
  <c r="U80" i="10" a="1"/>
  <c r="T97" i="7" a="1"/>
  <c r="Y190" i="10" a="1"/>
  <c r="U40" i="10" a="1"/>
  <c r="U20" i="7" a="1"/>
  <c r="U150" i="7" a="1"/>
  <c r="X114" i="7" a="1"/>
  <c r="V180" i="10" a="1"/>
  <c r="V112" i="10" a="1"/>
  <c r="U107" i="10" a="1"/>
  <c r="V116" i="10" a="1"/>
  <c r="Y170" i="10" a="1"/>
  <c r="W173" i="10" a="1"/>
  <c r="W138" i="7" a="1"/>
  <c r="X137" i="10" a="1"/>
  <c r="X138" i="10" a="1"/>
  <c r="X175" i="10" a="1"/>
  <c r="U56" i="7" a="1"/>
  <c r="T138" i="7" a="1"/>
  <c r="T127" i="7" a="1"/>
  <c r="V92" i="10" a="1"/>
  <c r="W11" i="7" a="1"/>
  <c r="V64" i="12" a="1"/>
  <c r="Z127" i="10" a="1"/>
  <c r="T105" i="10" a="1"/>
  <c r="Z123" i="7" a="1"/>
  <c r="U54" i="9" a="1"/>
  <c r="Z84" i="7" a="1"/>
  <c r="Z111" i="7" a="1"/>
  <c r="U23" i="7" a="1"/>
  <c r="V191" i="10" a="1"/>
  <c r="V28" i="7" a="1"/>
  <c r="U123" i="7" a="1"/>
  <c r="U185" i="10" a="1"/>
  <c r="W84" i="7" a="1"/>
  <c r="Z151" i="10" a="1"/>
  <c r="X135" i="10" a="1"/>
  <c r="U41" i="10" a="1"/>
  <c r="W69" i="9" a="1"/>
  <c r="Z72" i="10" a="1"/>
  <c r="X150" i="7" a="1"/>
  <c r="T140" i="10" a="1"/>
  <c r="T150" i="7" a="1"/>
  <c r="Y25" i="7" a="1"/>
  <c r="W23" i="10" a="1"/>
  <c r="X170" i="10" a="1"/>
  <c r="T135" i="7" a="1"/>
  <c r="V26" i="10" a="1"/>
  <c r="V133" i="10" a="1"/>
  <c r="U29" i="7" a="1"/>
  <c r="V57" i="10" a="1"/>
  <c r="Z156" i="10" a="1"/>
  <c r="Z92" i="10" a="1"/>
  <c r="U228" i="13" a="1"/>
  <c r="V112" i="7" a="1"/>
  <c r="W132" i="7" a="1"/>
  <c r="W73" i="7" a="1"/>
  <c r="W161" i="10" a="1"/>
  <c r="Y56" i="7" a="1"/>
  <c r="V135" i="7" a="1"/>
  <c r="X228" i="13" a="1"/>
  <c r="W147" i="10" a="1"/>
  <c r="X103" i="7" a="1"/>
  <c r="V169" i="10" a="1"/>
  <c r="T56" i="7" a="1"/>
  <c r="V19" i="10" a="1"/>
  <c r="V124" i="10" a="1"/>
  <c r="W125" i="10" a="1"/>
  <c r="X72" i="7" a="1"/>
  <c r="Y160" i="7" a="1"/>
  <c r="X101" i="7" a="1"/>
  <c r="Z186" i="10" a="1"/>
  <c r="W131" i="7" a="1"/>
  <c r="X30" i="7" a="1"/>
  <c r="T152" i="7" a="1"/>
  <c r="V108" i="10" a="1"/>
  <c r="W34" i="10" a="1"/>
  <c r="X40" i="10" a="1"/>
  <c r="X99" i="10" a="1"/>
  <c r="W27" i="7" a="1"/>
  <c r="Y170" i="11" a="1"/>
  <c r="V19" i="7" a="1"/>
  <c r="Z87" i="7" a="1"/>
  <c r="T168" i="7" a="1"/>
  <c r="V56" i="9" a="1"/>
  <c r="Y138" i="7" a="1"/>
  <c r="Z16" i="7" a="1"/>
  <c r="V39" i="7" a="1"/>
  <c r="Y154" i="11" a="1"/>
  <c r="T172" i="7" a="1"/>
  <c r="Y94" i="10" a="1"/>
  <c r="V152" i="7" a="1"/>
  <c r="Z160" i="7" a="1"/>
  <c r="X92" i="10" a="1"/>
  <c r="X9" i="7" a="1"/>
  <c r="Y70" i="7" a="1"/>
  <c r="Z175" i="10" a="1"/>
  <c r="W187" i="10" a="1"/>
  <c r="X21" i="7" a="1"/>
  <c r="W74" i="7" a="1"/>
  <c r="T162" i="10" a="1"/>
  <c r="Z141" i="7" a="1"/>
  <c r="U182" i="10" a="1"/>
  <c r="T45" i="7" a="1"/>
  <c r="X45" i="10" a="1"/>
  <c r="V123" i="10" a="1"/>
  <c r="X123" i="10" a="1"/>
  <c r="V37" i="7" a="1"/>
  <c r="T10" i="10" a="1"/>
  <c r="V8" i="7" a="1"/>
  <c r="W49" i="7" a="1"/>
  <c r="Z40" i="7" a="1"/>
  <c r="W154" i="7" a="1"/>
  <c r="U125" i="7" a="1"/>
  <c r="Z90" i="7" a="1"/>
  <c r="Z159" i="7" a="1"/>
  <c r="U161" i="7" a="1"/>
  <c r="Y126" i="7" a="1"/>
  <c r="U99" i="10" a="1"/>
  <c r="Z78" i="7" a="1"/>
  <c r="U82" i="7" a="1"/>
  <c r="V170" i="7" a="1"/>
  <c r="T167" i="7" a="1"/>
  <c r="Y72" i="9" a="1"/>
  <c r="V90" i="7" a="1"/>
  <c r="Y156" i="10" a="1"/>
  <c r="T28" i="7" a="1"/>
  <c r="T183" i="10" a="1"/>
  <c r="V14" i="10" a="1"/>
  <c r="W162" i="7" a="1"/>
  <c r="Y142" i="7" a="1"/>
  <c r="V20" i="10" a="1"/>
  <c r="W39" i="7" a="1"/>
  <c r="V131" i="10" a="1"/>
  <c r="Y72" i="7" a="1"/>
  <c r="W148" i="7" a="1"/>
  <c r="X170" i="7" a="1"/>
  <c r="X103" i="10" a="1"/>
  <c r="X133" i="7" a="1"/>
  <c r="X147" i="7" a="1"/>
  <c r="X172" i="7" a="1"/>
  <c r="Y175" i="10" a="1"/>
  <c r="V133" i="7" a="1"/>
  <c r="U129" i="7" a="1"/>
  <c r="Y62" i="9" a="1"/>
  <c r="W136" i="7" a="1"/>
  <c r="W94" i="7" a="1"/>
  <c r="X116" i="7" a="1"/>
  <c r="U10" i="10" a="1"/>
  <c r="V37" i="10" a="1"/>
  <c r="Y33" i="10" a="1"/>
  <c r="Z109" i="10" a="1"/>
  <c r="Z9" i="10" a="1"/>
  <c r="W134" i="7" a="1"/>
  <c r="V176" i="10" a="1"/>
  <c r="Z98" i="7" a="1"/>
  <c r="W113" i="7" a="1"/>
  <c r="T142" i="7" a="1"/>
  <c r="V17" i="7" a="1"/>
  <c r="W50" i="10" a="1"/>
  <c r="U138" i="7" a="1"/>
  <c r="T98" i="7" a="1"/>
  <c r="Y128" i="10" a="1"/>
  <c r="X60" i="9" a="1"/>
  <c r="W97" i="10" a="1"/>
  <c r="W13" i="10" a="1"/>
  <c r="T121" i="10" a="1"/>
  <c r="V167" i="7" a="1"/>
  <c r="Z148" i="7" a="1"/>
  <c r="T26" i="7" a="1"/>
  <c r="Z190" i="10" a="1"/>
  <c r="T136" i="7" a="1"/>
  <c r="Y129" i="10" a="1"/>
  <c r="X122" i="10" a="1"/>
  <c r="U90" i="7" a="1"/>
  <c r="W94" i="10" a="1"/>
  <c r="W12" i="7" a="1"/>
  <c r="X53" i="9" a="1"/>
  <c r="W14" i="7" a="1"/>
  <c r="U147" i="7" a="1"/>
  <c r="U55" i="10" a="1"/>
  <c r="W66" i="7" a="1"/>
  <c r="V52" i="10" a="1"/>
  <c r="T140" i="7" a="1"/>
  <c r="U112" i="7" a="1"/>
  <c r="W148" i="10" a="1"/>
  <c r="T195" i="10" a="1"/>
  <c r="U33" i="10" a="1"/>
  <c r="X195" i="10" a="1"/>
  <c r="U22" i="10" a="1"/>
  <c r="Y65" i="9" a="1"/>
  <c r="V148" i="10" a="1"/>
  <c r="W19" i="10" a="1"/>
  <c r="V119" i="10" a="1"/>
  <c r="V105" i="7" a="1"/>
  <c r="U106" i="7" a="1"/>
  <c r="T158" i="7" a="1"/>
  <c r="Z45" i="11" a="1"/>
  <c r="W119" i="7" a="1"/>
  <c r="V74" i="9" a="1"/>
  <c r="T27" i="7" a="1"/>
  <c r="V149" i="10" a="1"/>
  <c r="X136" i="7" a="1"/>
  <c r="Y132" i="10" a="1"/>
  <c r="V34" i="10" a="1"/>
  <c r="V127" i="7" a="1"/>
  <c r="U110" i="7" a="1"/>
  <c r="Z70" i="9" a="1"/>
  <c r="V106" i="10" a="1"/>
  <c r="W25" i="10" a="1"/>
  <c r="V83" i="10" a="1"/>
  <c r="T113" i="10" a="1"/>
  <c r="Y161" i="10" a="1"/>
  <c r="X153" i="7" a="1"/>
  <c r="T141" i="7" a="1"/>
  <c r="Y29" i="7" a="1"/>
  <c r="Z137" i="10" a="1"/>
  <c r="U187" i="10" a="1"/>
  <c r="Y111" i="10" a="1"/>
  <c r="W166" i="7" a="1"/>
  <c r="W182" i="10" a="1"/>
  <c r="X39" i="7" a="1"/>
  <c r="U105" i="7" a="1"/>
  <c r="Z34" i="10" a="1"/>
  <c r="V32" i="10" a="1"/>
  <c r="X100" i="7" a="1"/>
  <c r="X142" i="10" a="1"/>
  <c r="X23" i="10" a="1"/>
  <c r="V163" i="7" a="1"/>
  <c r="V166" i="10" a="1"/>
  <c r="Y155" i="7" a="1"/>
  <c r="Z135" i="7" a="1"/>
  <c r="Z17" i="7" a="1"/>
  <c r="Y163" i="7" a="1"/>
  <c r="W180" i="11" a="1"/>
  <c r="U74" i="7" a="1"/>
  <c r="T144" i="10" a="1"/>
  <c r="T147" i="7" a="1"/>
  <c r="U9" i="10" a="1"/>
  <c r="X176" i="10" a="1"/>
  <c r="W138" i="10" a="1"/>
  <c r="Z11" i="7" a="1"/>
  <c r="V190" i="10" a="1"/>
  <c r="Z72" i="7" a="1"/>
  <c r="W85" i="7" a="1"/>
  <c r="V129" i="10" a="1"/>
  <c r="Y84" i="7" a="1"/>
  <c r="X100" i="10" a="1"/>
  <c r="W127" i="10" a="1"/>
  <c r="V34" i="7" a="1"/>
  <c r="V140" i="7" a="1"/>
  <c r="W228" i="13" a="1"/>
  <c r="W67" i="9" a="1"/>
  <c r="Y142" i="10" a="1"/>
  <c r="T23" i="10" a="1"/>
  <c r="Z37" i="10" a="1"/>
  <c r="Y165" i="7" a="1"/>
  <c r="V86" i="7" a="1"/>
  <c r="Y76" i="7" a="1"/>
  <c r="X149" i="7" a="1"/>
  <c r="W88" i="10" a="1"/>
  <c r="V142" i="10" a="1"/>
  <c r="T92" i="10" a="1"/>
  <c r="X137" i="7" a="1"/>
  <c r="Z121" i="10" a="1"/>
  <c r="Y75" i="7" a="1"/>
  <c r="X76" i="7" a="1"/>
  <c r="T138" i="10" a="1"/>
  <c r="Z41" i="10" a="1"/>
  <c r="W172" i="10" a="1"/>
  <c r="V55" i="10" a="1"/>
  <c r="W33" i="10" a="1"/>
  <c r="U162" i="10" a="1"/>
  <c r="Z159" i="10" a="1"/>
  <c r="W111" i="7" a="1"/>
  <c r="Y108" i="10" a="1"/>
  <c r="Y166" i="10" a="1"/>
  <c r="V22" i="10" a="1"/>
  <c r="X53" i="10" a="1"/>
  <c r="Y107" i="7" a="1"/>
  <c r="V132" i="7" a="1"/>
  <c r="W179" i="11" a="1"/>
  <c r="U128" i="7" a="1"/>
  <c r="W44" i="10" a="1"/>
  <c r="V159" i="10" a="1"/>
  <c r="Z119" i="10" a="1"/>
  <c r="X20" i="10" a="1"/>
  <c r="T14" i="7" a="1"/>
  <c r="V46" i="7" a="1"/>
  <c r="U18" i="7" a="1"/>
  <c r="W116" i="10" a="1"/>
  <c r="T13" i="7" a="1"/>
  <c r="Y136" i="7" a="1"/>
  <c r="Z46" i="10" a="1"/>
  <c r="V11" i="7" a="1"/>
  <c r="Z103" i="7" a="1"/>
  <c r="U71" i="7" a="1"/>
  <c r="T145" i="10" a="1"/>
  <c r="U95" i="10" a="1"/>
  <c r="X29" i="11" a="1"/>
  <c r="X161" i="7" a="1"/>
  <c r="X84" i="7" a="1"/>
  <c r="V128" i="7" a="1"/>
  <c r="U189" i="10" a="1"/>
  <c r="W172" i="7" a="1"/>
  <c r="Y51" i="10" a="1"/>
  <c r="Y21" i="7" a="1"/>
  <c r="Z80" i="10" a="1"/>
  <c r="Z211" i="11" a="1"/>
  <c r="W184" i="10" a="1"/>
  <c r="Y115" i="11" a="1"/>
  <c r="T144" i="7" a="1"/>
  <c r="W167" i="7" a="1"/>
  <c r="U168" i="7" a="1"/>
  <c r="T86" i="7" a="1"/>
  <c r="V44" i="7" a="1"/>
  <c r="X51" i="10" a="1"/>
  <c r="X131" i="10" a="1"/>
  <c r="U45" i="7" a="1"/>
  <c r="Y133" i="7" a="1"/>
  <c r="W32" i="7" a="1"/>
  <c r="X98" i="10" a="1"/>
  <c r="X20" i="7" a="1"/>
  <c r="T52" i="7" a="1"/>
  <c r="U11" i="10" a="1"/>
  <c r="U81" i="7" a="1"/>
  <c r="W101" i="10" a="1"/>
  <c r="T46" i="10" a="1"/>
  <c r="T164" i="7" a="1"/>
  <c r="Z36" i="7" a="1"/>
  <c r="Z50" i="10" a="1"/>
  <c r="V114" i="10" a="1"/>
  <c r="T19" i="10" a="1"/>
  <c r="X173" i="10" a="1"/>
  <c r="T60" i="7" a="1"/>
  <c r="X112" i="10" a="1"/>
  <c r="Y189" i="10" a="1"/>
  <c r="X141" i="7" a="1"/>
  <c r="X148" i="10" a="1"/>
  <c r="U44" i="10" a="1"/>
  <c r="Y162" i="7" a="1"/>
  <c r="U165" i="10" a="1"/>
  <c r="V168" i="10" a="1"/>
  <c r="X216" i="13" a="1"/>
  <c r="Z156" i="7" a="1"/>
  <c r="W149" i="7" a="1"/>
  <c r="Y64" i="12" a="1"/>
  <c r="X21" i="10" a="1"/>
  <c r="U85" i="7" a="1"/>
  <c r="Z9" i="7" a="1"/>
  <c r="T71" i="7" a="1"/>
  <c r="X62" i="10" a="1"/>
  <c r="W114" i="7" a="1"/>
  <c r="Z154" i="10" a="1"/>
  <c r="V10" i="7" a="1"/>
  <c r="Z52" i="7" a="1"/>
  <c r="V43" i="10" a="1"/>
  <c r="Y185" i="10" a="1"/>
  <c r="V73" i="7" a="1"/>
  <c r="Y67" i="7" a="1"/>
  <c r="V155" i="7" a="1"/>
  <c r="Y16" i="7" a="1"/>
  <c r="W58" i="9" a="1"/>
  <c r="Y158" i="10" a="1"/>
  <c r="T156" i="7" a="1"/>
  <c r="T111" i="7" a="1"/>
  <c r="Z175" i="7" a="1"/>
  <c r="Y144" i="10" a="1"/>
  <c r="X134" i="10" a="1"/>
  <c r="W48" i="10" a="1"/>
  <c r="X190" i="10" a="1"/>
  <c r="U170" i="10" a="1"/>
  <c r="V79" i="7" a="1"/>
  <c r="Z86" i="7" a="1"/>
  <c r="U112" i="10" a="1"/>
  <c r="Z107" i="10" a="1"/>
  <c r="U116" i="7" a="1"/>
  <c r="X68" i="9" a="1"/>
  <c r="Z95" i="11" a="1"/>
  <c r="Z164" i="7" a="1"/>
  <c r="Z164" i="10" a="1"/>
  <c r="T13" i="10" a="1"/>
  <c r="V51" i="10" a="1"/>
  <c r="X27" i="7" a="1"/>
  <c r="T87" i="7" a="1"/>
  <c r="X152" i="10" a="1"/>
  <c r="Y65" i="7" a="1"/>
  <c r="U159" i="10" a="1"/>
  <c r="T125" i="7" a="1"/>
  <c r="X36" i="7" a="1"/>
  <c r="Y171" i="10" a="1"/>
  <c r="U97" i="7" a="1"/>
  <c r="Z60" i="9" a="1"/>
  <c r="W149" i="10" a="1"/>
  <c r="X54" i="9" a="1"/>
  <c r="Y38" i="7" a="1"/>
  <c r="U54" i="7" a="1"/>
  <c r="Y92" i="7" a="1"/>
  <c r="U176" i="10" a="1"/>
  <c r="X116" i="10" a="1"/>
  <c r="X31" i="7" a="1"/>
  <c r="Y119" i="10" a="1"/>
  <c r="Y10" i="13" a="1"/>
  <c r="X165" i="7" a="1"/>
  <c r="W119" i="10" a="1"/>
  <c r="X151" i="11" a="1"/>
  <c r="Z149" i="11" a="1"/>
  <c r="X83" i="7" a="1"/>
  <c r="U158" i="7" a="1"/>
  <c r="V68" i="9" a="1"/>
  <c r="Y76" i="10" a="1"/>
  <c r="V109" i="10" a="1"/>
  <c r="Z192" i="10" a="1"/>
  <c r="Y151" i="7" a="1"/>
  <c r="W110" i="10" a="1"/>
  <c r="T32" i="10" a="1"/>
  <c r="T189" i="10" a="1"/>
  <c r="X127" i="10" a="1"/>
  <c r="X102" i="7" a="1"/>
  <c r="W38" i="7" a="1"/>
  <c r="X34" i="10" a="1"/>
  <c r="U113" i="7" a="1"/>
  <c r="U148" i="7" a="1"/>
  <c r="W44" i="7" a="1"/>
  <c r="W188" i="10" a="1"/>
  <c r="U145" i="7" a="1"/>
  <c r="V110" i="7" a="1"/>
  <c r="U14" i="7" a="1"/>
  <c r="X17" i="7" a="1"/>
  <c r="U156" i="10" a="1"/>
  <c r="U80" i="7" a="1"/>
  <c r="U17" i="7" a="1"/>
  <c r="Z35" i="9" a="1"/>
  <c r="V160" i="7" a="1"/>
  <c r="T50" i="10" a="1"/>
  <c r="X37" i="7" a="1"/>
  <c r="U166" i="10" a="1"/>
  <c r="V95" i="10" a="1"/>
  <c r="W32" i="10" a="1"/>
  <c r="V36" i="7" a="1"/>
  <c r="W146" i="7" a="1"/>
  <c r="T33" i="10" a="1"/>
  <c r="W115" i="10" a="1"/>
  <c r="Y102" i="10" a="1"/>
  <c r="V63" i="7" a="1"/>
  <c r="U108" i="10" a="1"/>
  <c r="T24" i="10" a="1"/>
  <c r="Z38" i="7" a="1"/>
  <c r="Z76" i="10" a="1"/>
  <c r="W175" i="10" a="1"/>
  <c r="X198" i="10" a="1"/>
  <c r="Y51" i="9" a="1"/>
  <c r="Z130" i="10" a="1"/>
  <c r="Y40" i="7" a="1"/>
  <c r="U76" i="7" a="1"/>
  <c r="V41" i="7" a="1"/>
  <c r="W15" i="7" a="1"/>
  <c r="X151" i="7" a="1"/>
  <c r="V141" i="10" a="1"/>
  <c r="T108" i="7" a="1"/>
  <c r="Z101" i="7" a="1"/>
  <c r="W56" i="7" a="1"/>
  <c r="W112" i="7" a="1"/>
  <c r="W190" i="10" a="1"/>
  <c r="V83" i="7" a="1"/>
  <c r="U136" i="10" a="1"/>
  <c r="U83" i="10" a="1"/>
  <c r="T25" i="7" a="1"/>
  <c r="U153" i="7" a="1"/>
  <c r="U20" i="10" a="1"/>
  <c r="Y40" i="10" a="1"/>
  <c r="V148" i="7" a="1"/>
  <c r="W111" i="10" a="1"/>
  <c r="W41" i="10" a="1"/>
  <c r="Y139" i="10" a="1"/>
  <c r="W140" i="7" a="1"/>
  <c r="V158" i="10" a="1"/>
  <c r="U47" i="7" a="1"/>
  <c r="V75" i="7" a="1"/>
  <c r="X182" i="10" a="1"/>
  <c r="V59" i="7" a="1"/>
  <c r="W121" i="7" a="1"/>
  <c r="Y143" i="7" a="1"/>
  <c r="Z113" i="10" a="1"/>
  <c r="Z147" i="11" a="1"/>
  <c r="V150" i="10" a="1"/>
  <c r="X121" i="7" a="1"/>
  <c r="X154" i="10" a="1"/>
  <c r="U162" i="7" a="1"/>
  <c r="X138" i="7" a="1"/>
  <c r="T78" i="7" a="1"/>
  <c r="X163" i="7" a="1"/>
  <c r="W14" i="10" a="1"/>
  <c r="Z122" i="9" a="1"/>
  <c r="T32" i="7" a="1"/>
  <c r="T74" i="9" a="1"/>
  <c r="T42" i="7" a="1"/>
  <c r="V151" i="10" a="1"/>
  <c r="Y31" i="7" a="1"/>
  <c r="X108" i="7" a="1"/>
  <c r="Y55" i="10" a="1"/>
  <c r="U94" i="10" a="1"/>
  <c r="U79" i="7" a="1"/>
  <c r="W135" i="7" a="1"/>
  <c r="T99" i="10" a="1"/>
  <c r="X14" i="7" a="1"/>
  <c r="W98" i="10" a="1"/>
  <c r="X150" i="10" a="1"/>
  <c r="Y100" i="7" a="1"/>
  <c r="W80" i="7" a="1"/>
  <c r="W156" i="10" a="1"/>
  <c r="Z140" i="7" a="1"/>
  <c r="W117" i="10" a="1"/>
  <c r="X41" i="10" a="1"/>
  <c r="X32" i="10" a="1"/>
  <c r="Y52" i="7" a="1"/>
  <c r="Z172" i="7" a="1"/>
  <c r="T53" i="9" a="1"/>
  <c r="Z25" i="10" a="1"/>
  <c r="T162" i="7" a="1"/>
  <c r="X44" i="10" a="1"/>
  <c r="W157" i="7" a="1"/>
  <c r="Y113" i="10" a="1"/>
  <c r="X72" i="9" a="1"/>
  <c r="X126" i="10" a="1"/>
  <c r="V93" i="7" a="1"/>
  <c r="V173" i="10" a="1"/>
  <c r="T228" i="13" a="1"/>
  <c r="W113" i="10" a="1"/>
  <c r="Y124" i="10" a="1"/>
  <c r="U101" i="10" a="1"/>
  <c r="Y82" i="7" a="1"/>
  <c r="Z132" i="7" a="1"/>
  <c r="U24" i="10" a="1"/>
  <c r="T161" i="7" a="1"/>
  <c r="Y146" i="10" a="1"/>
  <c r="W35" i="7" a="1"/>
  <c r="Y152" i="10" a="1"/>
  <c r="W115" i="7" a="1"/>
  <c r="U167" i="10" a="1"/>
  <c r="W79" i="7" a="1"/>
  <c r="V138" i="10" a="1"/>
  <c r="U89" i="7" a="1"/>
  <c r="U216" i="13" a="1"/>
  <c r="U100" i="7" a="1"/>
  <c r="W189" i="10" a="1"/>
  <c r="T88" i="7" a="1"/>
  <c r="X141" i="10" a="1"/>
  <c r="W161" i="7" a="1"/>
  <c r="Y37" i="7" a="1"/>
  <c r="U25" i="7" a="1"/>
  <c r="V149" i="7" a="1"/>
  <c r="Z89" i="7" a="1"/>
  <c r="U32" i="10" a="1"/>
  <c r="Z179" i="10" a="1"/>
  <c r="U10" i="7" a="1"/>
  <c r="T34" i="7" a="1"/>
  <c r="X65" i="7" a="1"/>
  <c r="Y14" i="10" a="1"/>
  <c r="T115" i="7" a="1"/>
  <c r="X110" i="7" a="1"/>
  <c r="Z38" i="11" a="1"/>
  <c r="U14" i="10" a="1"/>
  <c r="X74" i="9" a="1"/>
  <c r="V25" i="7" a="1"/>
  <c r="T72" i="9" a="1"/>
  <c r="X129" i="10" a="1"/>
  <c r="U181" i="10" a="1"/>
  <c r="X105" i="10" a="1"/>
  <c r="T23" i="7" a="1"/>
  <c r="V21" i="7" a="1"/>
  <c r="T34" i="10" a="1"/>
  <c r="T69" i="9" a="1"/>
  <c r="Y168" i="10" a="1"/>
  <c r="U107" i="7" a="1"/>
  <c r="U77" i="7" a="1"/>
  <c r="W130" i="7" a="1"/>
  <c r="Y170" i="7" a="1"/>
  <c r="W141" i="7" a="1"/>
  <c r="U188" i="10" a="1"/>
  <c r="U23" i="10" a="1"/>
  <c r="Y41" i="7" a="1"/>
  <c r="Z48" i="10" a="1"/>
  <c r="Y179" i="10" a="1"/>
  <c r="Z155" i="7" a="1"/>
  <c r="V117" i="7" a="1"/>
  <c r="V107" i="10" a="1"/>
  <c r="Y13" i="7" a="1"/>
  <c r="T159" i="7" a="1"/>
  <c r="Z10" i="10" a="1"/>
  <c r="V179" i="10" a="1"/>
  <c r="T154" i="10" a="1"/>
  <c r="Z103" i="10" a="1"/>
  <c r="Y146" i="11" a="1"/>
  <c r="W169" i="10" a="1"/>
  <c r="U105" i="10" a="1"/>
  <c r="U153" i="10" a="1"/>
  <c r="Z191" i="10" a="1"/>
  <c r="X67" i="9" a="1"/>
  <c r="X169" i="10" a="1"/>
  <c r="W158" i="10" a="1"/>
  <c r="X85" i="7" a="1"/>
  <c r="W68" i="9" a="1"/>
  <c r="U191" i="10" a="1"/>
  <c r="V21" i="10" a="1"/>
  <c r="W17" i="7" a="1"/>
  <c r="X167" i="10" a="1"/>
  <c r="Z193" i="10" a="1"/>
  <c r="X118" i="10" a="1"/>
  <c r="T99" i="7" a="1"/>
  <c r="V153" i="10" a="1"/>
  <c r="Z146" i="7" a="1"/>
  <c r="Y25" i="10" a="1"/>
  <c r="Y182" i="10" a="1"/>
  <c r="X34" i="7" a="1"/>
  <c r="T137" i="7" a="1"/>
  <c r="Z68" i="9" a="1"/>
  <c r="T132" i="10" a="1"/>
  <c r="W11" i="10" a="1"/>
  <c r="X160" i="11" a="1"/>
  <c r="T102" i="10" a="1"/>
  <c r="W155" i="7" a="1"/>
  <c r="T146" i="7" a="1"/>
  <c r="X69" i="7" a="1"/>
  <c r="U30" i="7" a="1"/>
  <c r="Y121" i="10" a="1"/>
  <c r="X133" i="10" a="1"/>
  <c r="T11" i="7" a="1"/>
  <c r="Z138" i="7" a="1"/>
  <c r="W77" i="7" a="1"/>
  <c r="U72" i="10" a="1"/>
  <c r="V87" i="7" a="1"/>
  <c r="Z143" i="7" a="1"/>
  <c r="W120" i="7" a="1"/>
  <c r="W9" i="7" a="1"/>
  <c r="V184" i="10" a="1"/>
  <c r="Z123" i="10" a="1"/>
  <c r="T126" i="7" a="1"/>
  <c r="X43" i="7" a="1"/>
  <c r="X181" i="10" a="1"/>
  <c r="T11" i="10" a="1"/>
  <c r="X156" i="7" a="1"/>
  <c r="U113" i="10" a="1"/>
  <c r="V54" i="7" a="1"/>
  <c r="X48" i="10" a="1"/>
  <c r="T96" i="7" a="1"/>
  <c r="W90" i="7" a="1"/>
  <c r="W80" i="10" a="1"/>
  <c r="W95" i="7" a="1"/>
  <c r="Y120" i="10" a="1"/>
  <c r="T164" i="10" a="1"/>
  <c r="T134" i="7" a="1"/>
  <c r="Z122" i="10" a="1"/>
  <c r="U195" i="10" a="1"/>
  <c r="W167" i="10" a="1"/>
  <c r="Z97" i="10" a="1"/>
  <c r="T117" i="7" a="1"/>
  <c r="U88" i="7" a="1"/>
  <c r="T128" i="10" a="1"/>
  <c r="X172" i="10" a="1"/>
  <c r="X62" i="9" a="1"/>
  <c r="U73" i="7" a="1"/>
  <c r="U132" i="10" a="1"/>
  <c r="W57" i="10" a="1"/>
  <c r="T58" i="9" a="1"/>
  <c r="Z125" i="10" a="1"/>
  <c r="Y45" i="10" a="1"/>
  <c r="V118" i="7" a="1"/>
  <c r="W40" i="7" a="1"/>
  <c r="T15" i="7" a="1"/>
  <c r="U34" i="10" a="1"/>
  <c r="W120" i="10" a="1"/>
  <c r="U114" i="10" a="1"/>
  <c r="W97" i="7" a="1"/>
  <c r="Y169" i="10" a="1"/>
  <c r="V157" i="7" a="1"/>
  <c r="X91" i="7" a="1"/>
  <c r="Y171" i="7" a="1"/>
  <c r="W55" i="10" a="1"/>
  <c r="Y67" i="9" a="1"/>
  <c r="Z18" i="10" a="1"/>
  <c r="Y88" i="10" a="1"/>
  <c r="Z129" i="10" a="1"/>
  <c r="W78" i="7" a="1"/>
  <c r="X146" i="7" a="1"/>
  <c r="V12" i="7" a="1"/>
  <c r="V10" i="10" a="1"/>
  <c r="W36" i="7" a="1"/>
  <c r="V158" i="7" a="1"/>
  <c r="U43" i="7" a="1"/>
  <c r="W101" i="7" a="1"/>
  <c r="V154" i="10" a="1"/>
  <c r="V175" i="7" a="1"/>
  <c r="V170" i="10" a="1"/>
  <c r="U60" i="7" a="1"/>
  <c r="T130" i="10" a="1"/>
  <c r="T110" i="7" a="1"/>
  <c r="T115" i="10" a="1"/>
  <c r="T91" i="7" a="1"/>
  <c r="Y49" i="10" a="1"/>
  <c r="U65" i="7" a="1"/>
  <c r="X16" i="7" a="1"/>
  <c r="Y103" i="10" a="1"/>
  <c r="W46" i="7" a="1"/>
  <c r="Z102" i="7" a="1"/>
  <c r="T121" i="7" a="1"/>
  <c r="T62" i="10" a="1"/>
  <c r="V97" i="10" a="1"/>
  <c r="Z30" i="11" a="1"/>
  <c r="X75" i="7" a="1"/>
  <c r="Z10" i="7" a="1"/>
  <c r="Z107" i="7" a="1"/>
  <c r="V24" i="10" a="1"/>
  <c r="Z109" i="7" a="1"/>
  <c r="V65" i="7" a="1"/>
  <c r="T96" i="10" a="1"/>
  <c r="Z45" i="7" a="1"/>
  <c r="U143" i="7" a="1"/>
  <c r="T70" i="9" a="1"/>
  <c r="U130" i="10" a="1"/>
  <c r="X177" i="10" a="1"/>
  <c r="U22" i="7" a="1"/>
  <c r="W186" i="10" a="1"/>
  <c r="X122" i="7" a="1"/>
  <c r="T29" i="7" a="1"/>
  <c r="U117" i="7" a="1"/>
  <c r="T170" i="10" a="1"/>
  <c r="U37" i="7" a="1"/>
  <c r="V104" i="7" a="1"/>
  <c r="U21" i="7" a="1"/>
  <c r="Y164" i="7" a="1"/>
  <c r="W65" i="7" a="1"/>
  <c r="Y30" i="7" a="1"/>
  <c r="T54" i="9" a="1"/>
  <c r="Z55" i="10" a="1"/>
  <c r="W10" i="10" a="1"/>
  <c r="W76" i="7" a="1"/>
  <c r="Y158" i="7" a="1"/>
  <c r="X153" i="10" a="1"/>
  <c r="X107" i="10" a="1"/>
  <c r="Y135" i="7" a="1"/>
  <c r="U160" i="7" a="1"/>
  <c r="Y140" i="7" a="1"/>
  <c r="V100" i="10" a="1"/>
  <c r="Z80" i="7" a="1"/>
  <c r="U180" i="10" a="1"/>
  <c r="V185" i="10" a="1"/>
  <c r="Y70" i="9" a="1"/>
  <c r="V70" i="7" a="1"/>
  <c r="W18" i="7" a="1"/>
  <c r="T52" i="10" a="1"/>
  <c r="U87" i="10" a="1"/>
  <c r="W62" i="11" a="1"/>
  <c r="W170" i="10" a="1"/>
  <c r="X71" i="7" a="1"/>
  <c r="Z152" i="7" a="1"/>
  <c r="V40" i="10" a="1"/>
  <c r="Y57" i="10" a="1"/>
  <c r="Y191" i="10" a="1"/>
  <c r="U102" i="10" a="1"/>
  <c r="X25" i="10" a="1"/>
  <c r="U48" i="7" a="1"/>
  <c r="Z158" i="10" a="1"/>
  <c r="Y17" i="7" a="1"/>
  <c r="U110" i="10" a="1"/>
  <c r="V172" i="10" a="1"/>
  <c r="V152" i="10" a="1"/>
  <c r="W91" i="7" a="1"/>
  <c r="T114" i="10" a="1"/>
  <c r="T26" i="10" a="1"/>
  <c r="W150" i="7" a="1"/>
  <c r="Y34" i="7" a="1"/>
  <c r="Z166" i="7" a="1"/>
  <c r="T126" i="10" a="1"/>
  <c r="U42" i="10" a="1"/>
  <c r="T54" i="7" a="1"/>
  <c r="V128" i="10" a="1"/>
  <c r="W72" i="7" a="1"/>
  <c r="U109" i="7" a="1"/>
  <c r="Y130" i="7" a="1"/>
  <c r="U130" i="7" a="1"/>
  <c r="T166" i="10" a="1"/>
  <c r="Z17" i="11" a="1"/>
  <c r="T25" i="10" a="1"/>
  <c r="T43" i="10" a="1"/>
  <c r="U149" i="7" a="1"/>
  <c r="Z72" i="9" a="1"/>
  <c r="W183" i="10" a="1"/>
  <c r="X13" i="10" a="1"/>
  <c r="Z53" i="9" a="1"/>
  <c r="U134" i="10" a="1"/>
  <c r="W70" i="7" a="1"/>
  <c r="Z22" i="10" a="1"/>
  <c r="X83" i="10" a="1"/>
  <c r="T188" i="10" a="1"/>
  <c r="Z20" i="7" a="1"/>
  <c r="U126" i="10" a="1"/>
  <c r="X106" i="10" a="1"/>
  <c r="Z79" i="7" a="1"/>
  <c r="Y155" i="10" a="1"/>
  <c r="U57" i="12" a="1"/>
  <c r="T216" i="13" a="1"/>
  <c r="X10" i="10" a="1"/>
  <c r="V195" i="10" a="1"/>
  <c r="W67" i="7" a="1"/>
  <c r="V228" i="13" a="1"/>
  <c r="V72" i="9" a="1"/>
  <c r="V100" i="7" a="1"/>
  <c r="Z99" i="7" a="1"/>
  <c r="V182" i="10" a="1"/>
  <c r="Y130" i="10" a="1"/>
  <c r="W109" i="10" a="1"/>
  <c r="Y74" i="7" a="1"/>
  <c r="T150" i="10" a="1"/>
  <c r="W69" i="7" a="1"/>
  <c r="T94" i="10" a="1"/>
  <c r="U41" i="7" a="1"/>
  <c r="U133" i="7" a="1"/>
  <c r="T107" i="10" a="1"/>
  <c r="W145" i="7" a="1"/>
  <c r="U145" i="10" a="1"/>
  <c r="Y198" i="10" a="1"/>
  <c r="V45" i="7" a="1"/>
  <c r="U46" i="10" a="1"/>
  <c r="W114" i="10" a="1"/>
  <c r="U42" i="7" a="1"/>
  <c r="Y46" i="10" a="1"/>
  <c r="X106" i="7" a="1"/>
  <c r="V146" i="7" a="1"/>
  <c r="Z54" i="7" a="1"/>
  <c r="V164" i="7" a="1"/>
  <c r="U144" i="7" a="1"/>
  <c r="X78" i="7" a="1"/>
  <c r="X95" i="7" a="1"/>
  <c r="T44" i="10" a="1"/>
  <c r="Z120" i="10" a="1"/>
  <c r="X171" i="7" a="1"/>
  <c r="W26" i="7" a="1"/>
  <c r="U46" i="7" a="1"/>
  <c r="W104" i="7" a="1"/>
  <c r="T127" i="10" a="1"/>
  <c r="Y147" i="7" a="1"/>
  <c r="Z154" i="7" a="1"/>
  <c r="X8" i="7" a="1"/>
  <c r="V67" i="7" a="1"/>
  <c r="W129" i="10" a="1"/>
  <c r="U144" i="10" a="1"/>
  <c r="Y107" i="10" a="1"/>
  <c r="V23" i="10" a="1"/>
  <c r="V102" i="7" a="1"/>
  <c r="W105" i="7" a="1"/>
  <c r="Z177" i="10" a="1"/>
  <c r="U96" i="7" a="1"/>
  <c r="T116" i="10" a="1"/>
  <c r="U156" i="7" a="1"/>
  <c r="Z187" i="10" a="1"/>
  <c r="V115" i="10" a="1"/>
  <c r="U92" i="10" a="1"/>
  <c r="V138" i="7" a="1"/>
  <c r="W9" i="10" a="1"/>
  <c r="Y106" i="7" a="1"/>
  <c r="X94" i="10" a="1"/>
  <c r="T100" i="10" a="1"/>
  <c r="Y113" i="7" a="1"/>
  <c r="W18" i="10" a="1"/>
  <c r="Y43" i="7" a="1"/>
  <c r="V161" i="7" a="1"/>
  <c r="X98" i="7" a="1"/>
  <c r="W154" i="10" a="1"/>
  <c r="Z65" i="9" a="1"/>
  <c r="U44" i="7" a="1"/>
  <c r="T84" i="7" a="1"/>
  <c r="Y62" i="10" a="1"/>
  <c r="X96" i="10" a="1"/>
  <c r="V172" i="7" a="1"/>
  <c r="V76" i="7" a="1"/>
  <c r="W147" i="7" a="1"/>
  <c r="T165" i="10" a="1"/>
  <c r="Z169" i="10" a="1"/>
  <c r="V134" i="10" a="1"/>
  <c r="U111" i="10" a="1"/>
  <c r="Y117" i="10" a="1"/>
  <c r="T67" i="7" a="1"/>
  <c r="X154" i="7" a="1"/>
  <c r="X49" i="10" a="1"/>
  <c r="U179" i="10" a="1"/>
  <c r="X125" i="7" a="1"/>
  <c r="U175" i="10" a="1"/>
  <c r="T41" i="7" a="1"/>
  <c r="V104" i="10" a="1"/>
  <c r="X46" i="10" a="1"/>
  <c r="V81" i="7" a="1"/>
  <c r="Z136" i="7" a="1"/>
  <c r="W104" i="10" a="1"/>
  <c r="U131" i="10" a="1"/>
  <c r="T105" i="7" a="1"/>
  <c r="T129" i="10" a="1"/>
  <c r="W121" i="10" a="1"/>
  <c r="X58" i="9" a="1"/>
  <c r="Y172" i="10" a="1"/>
  <c r="T155" i="10" a="1"/>
  <c r="Z71" i="7" a="1"/>
  <c r="W100" i="10" a="1"/>
  <c r="V32" i="7" a="1"/>
  <c r="Y41" i="10" a="1"/>
  <c r="Z161" i="10" a="1"/>
  <c r="U94" i="7" a="1"/>
  <c r="Y177" i="10" a="1"/>
  <c r="T74" i="7" a="1"/>
  <c r="W87" i="10" a="1"/>
  <c r="X33" i="10" a="1"/>
  <c r="V130" i="10" a="1"/>
  <c r="W129" i="7" a="1"/>
  <c r="T104" i="10" a="1"/>
  <c r="U135" i="10" a="1"/>
  <c r="X142" i="7" a="1"/>
  <c r="X117" i="10" a="1"/>
  <c r="X184" i="10" a="1"/>
  <c r="X30" i="11" a="1"/>
  <c r="W159" i="7" a="1"/>
  <c r="U21" i="10" a="1"/>
  <c r="Z43" i="7" a="1"/>
  <c r="X32" i="7" a="1"/>
  <c r="U166" i="7" a="1"/>
  <c r="X108" i="10" a="1"/>
  <c r="Y18" i="10" a="1"/>
  <c r="W8" i="7" a="1"/>
  <c r="W37" i="10" a="1"/>
  <c r="X120" i="10" a="1"/>
  <c r="T177" i="10" a="1"/>
  <c r="U154" i="7" a="1"/>
  <c r="X15" i="7" a="1"/>
  <c r="T88" i="10" a="1"/>
  <c r="V122" i="10" a="1"/>
  <c r="U115" i="7" a="1"/>
  <c r="W106" i="7" a="1"/>
  <c r="T120" i="7" a="1"/>
  <c r="V123" i="7" a="1"/>
  <c r="X92" i="7" a="1"/>
  <c r="V11" i="10" a="1"/>
  <c r="Z62" i="9" a="1"/>
  <c r="X124" i="7" a="1"/>
  <c r="Z152" i="10" a="1"/>
  <c r="Y32" i="7" a="1"/>
  <c r="Y146" i="7" a="1"/>
  <c r="V33" i="10" a="1"/>
  <c r="T103" i="10" a="1"/>
  <c r="X52" i="7" a="1"/>
  <c r="Y9" i="10" a="1"/>
  <c r="W153" i="10" a="1"/>
  <c r="T83" i="7" a="1"/>
  <c r="W151" i="10" a="1"/>
  <c r="U52" i="7" a="1"/>
  <c r="Y26" i="11" a="1"/>
  <c r="U57" i="10" a="1"/>
  <c r="W96" i="7" a="1"/>
  <c r="T128" i="7" a="1"/>
  <c r="T168" i="10" a="1"/>
  <c r="Z124" i="10" a="1"/>
  <c r="Z137" i="7" a="1"/>
  <c r="X119" i="7" a="1"/>
  <c r="X11" i="10" a="1"/>
  <c r="T198" i="10" a="1"/>
  <c r="U45" i="10" a="1"/>
  <c r="Y92" i="10" a="1"/>
  <c r="T35" i="7" a="1"/>
  <c r="Y195" i="10" a="1"/>
  <c r="T18" i="10" a="1"/>
  <c r="T51" i="10" a="1"/>
  <c r="Y115" i="7" a="1"/>
  <c r="T107" i="7" a="1"/>
  <c r="T8" i="10" a="1"/>
  <c r="T134" i="10" a="1"/>
  <c r="Y154" i="7" a="1"/>
  <c r="T119" i="10" a="1"/>
  <c r="U136" i="7" a="1"/>
  <c r="V8" i="10" a="1"/>
  <c r="Y126" i="11" a="1"/>
  <c r="Z45" i="10" a="1"/>
  <c r="T148" i="10" a="1"/>
  <c r="Y47" i="10" a="1"/>
  <c r="Y73" i="7" a="1"/>
  <c r="W126" i="10" a="1"/>
  <c r="T139" i="10" a="1"/>
  <c r="Y188" i="10" a="1"/>
  <c r="V46" i="10" a="1"/>
  <c r="W195" i="10" a="1"/>
  <c r="T120" i="10" a="1"/>
  <c r="U16" i="7" a="1"/>
  <c r="T190" i="10" a="1"/>
  <c r="T145" i="7" a="1"/>
  <c r="Z118" i="10" a="1"/>
  <c r="T68" i="9" a="1"/>
  <c r="U125" i="10" a="1"/>
  <c r="Z8" i="7" a="1"/>
  <c r="Y99" i="10" a="1"/>
  <c r="X102" i="10" a="1"/>
  <c r="Y103" i="7" a="1"/>
  <c r="Y128" i="7" a="1"/>
  <c r="Z122" i="7" a="1"/>
  <c r="U69" i="7" a="1"/>
  <c r="Y83" i="7" a="1"/>
  <c r="U62" i="10" a="1"/>
  <c r="X81" i="7" a="1"/>
  <c r="T102" i="7" a="1"/>
  <c r="W112" i="10" a="1"/>
  <c r="W171" i="7" a="1"/>
  <c r="V53" i="10" a="1"/>
  <c r="V144" i="7" a="1"/>
  <c r="W179" i="10" a="1"/>
  <c r="Y63" i="7" a="1"/>
  <c r="X79" i="7" a="1"/>
  <c r="Z106" i="7" a="1"/>
  <c r="Y27" i="7" a="1"/>
  <c r="T9" i="10" a="1"/>
  <c r="T101" i="10" a="1"/>
  <c r="T129" i="7" a="1"/>
  <c r="Y20" i="10" a="1"/>
  <c r="Y56" i="11" a="1"/>
  <c r="W136" i="10" a="1"/>
  <c r="Y176" i="10" a="1"/>
  <c r="Y35" i="7" a="1"/>
  <c r="T113" i="7" a="1"/>
  <c r="Z169" i="7" a="1"/>
  <c r="Y39" i="10" a="1"/>
  <c r="Y89" i="7" a="1"/>
  <c r="W21" i="7" a="1"/>
  <c r="Y44" i="7" a="1"/>
  <c r="Z39" i="10" a="1"/>
  <c r="Z115" i="7" a="1"/>
  <c r="T37" i="10" a="1"/>
  <c r="W169" i="7" a="1"/>
  <c r="V13" i="10" a="1"/>
  <c r="V96" i="10" a="1"/>
  <c r="Y20" i="7" a="1"/>
  <c r="W155" i="10" a="1"/>
  <c r="V16" i="7" a="1"/>
  <c r="T193" i="10" a="1"/>
  <c r="T100" i="7" a="1"/>
  <c r="U108" i="7" a="1"/>
  <c r="U183" i="10" a="1"/>
  <c r="V52" i="7" a="1"/>
  <c r="U177" i="10" a="1"/>
  <c r="T72" i="7" a="1"/>
  <c r="T17" i="7" a="1"/>
  <c r="U115" i="10" a="1"/>
  <c r="U138" i="10" a="1"/>
  <c r="X117" i="7" a="1"/>
  <c r="T122" i="10" a="1"/>
  <c r="W83" i="7" a="1"/>
  <c r="Y44" i="10" a="1"/>
  <c r="Z28" i="10" a="1"/>
  <c r="X18" i="7" a="1"/>
  <c r="Z141" i="10" a="1"/>
  <c r="V140" i="10" a="1"/>
  <c r="Y187" i="10" a="1"/>
  <c r="V187" i="10" a="1"/>
  <c r="V114" i="7" a="1"/>
  <c r="V69" i="7" a="1"/>
  <c r="W163" i="7" a="1"/>
  <c r="W145" i="10" a="1"/>
  <c r="W146" i="10" a="1"/>
  <c r="V47" i="11" a="1"/>
  <c r="T158" i="10" a="1"/>
  <c r="T117" i="10" a="1"/>
  <c r="T110" i="10" a="1"/>
  <c r="T19" i="7" a="1"/>
  <c r="W106" i="10" a="1"/>
  <c r="T132" i="7" a="1"/>
  <c r="U53" i="10" a="1"/>
  <c r="W47" i="10" a="1"/>
  <c r="T76" i="7" a="1"/>
  <c r="T173" i="10" a="1"/>
  <c r="U118" i="10" a="1"/>
  <c r="Y98" i="7" a="1"/>
  <c r="T75" i="7" a="1"/>
  <c r="X12" i="7" a="1"/>
  <c r="Y101" i="7" a="1"/>
  <c r="Z117" i="10" a="1"/>
  <c r="U25" i="10" a="1"/>
  <c r="Y119" i="7" a="1"/>
  <c r="U84" i="7" a="1"/>
  <c r="U76" i="10" a="1"/>
  <c r="X37" i="10" a="1"/>
  <c r="V193" i="10" a="1"/>
  <c r="Y192" i="10" a="1"/>
  <c r="Z144" i="10" a="1"/>
  <c r="Z125" i="7" a="1"/>
  <c r="W108" i="7" a="1"/>
  <c r="Y100" i="10" a="1"/>
  <c r="Z32" i="7" a="1"/>
  <c r="U103" i="10" a="1"/>
  <c r="V15" i="7" a="1"/>
  <c r="U150" i="10" a="1"/>
  <c r="W58" i="7" a="1"/>
  <c r="T30" i="7" a="1"/>
  <c r="Y60" i="9" a="1"/>
  <c r="W107" i="10" a="1"/>
  <c r="V164" i="10" a="1"/>
  <c r="V186" i="10" a="1"/>
  <c r="Y98" i="10" a="1"/>
  <c r="X51" i="7" a="1"/>
  <c r="Y167" i="10" a="1"/>
  <c r="T21" i="7" a="1"/>
  <c r="V53" i="9" a="1"/>
  <c r="V144" i="10" a="1"/>
  <c r="Y140" i="10" a="1"/>
  <c r="Z27" i="7" a="1"/>
  <c r="W65" i="9" a="1"/>
  <c r="U124" i="7" a="1"/>
  <c r="Y164" i="10" a="1"/>
  <c r="V30" i="7" a="1"/>
  <c r="V216" i="13" a="1"/>
  <c r="U154" i="10" a="1"/>
  <c r="Y148" i="7" a="1"/>
  <c r="T94" i="7" a="1"/>
  <c r="W56" i="9" a="1"/>
  <c r="X50" i="7" a="1"/>
  <c r="U102" i="7" a="1"/>
  <c r="Z182" i="10" a="1"/>
  <c r="X121" i="10" a="1"/>
  <c r="V127" i="10" a="1"/>
  <c r="T153" i="7" a="1"/>
  <c r="X80" i="7" a="1"/>
  <c r="Y186" i="10" a="1"/>
  <c r="W34" i="7" a="1"/>
  <c r="X70" i="7" a="1"/>
  <c r="Y141" i="7" a="1"/>
  <c r="Z170" i="10" a="1"/>
  <c r="T171" i="7" a="1"/>
  <c r="T172" i="10" a="1"/>
  <c r="T12" i="7" a="1"/>
  <c r="U72" i="7" a="1"/>
  <c r="U31" i="7" a="1"/>
  <c r="V20" i="7" a="1"/>
  <c r="V80" i="10" a="1"/>
  <c r="Z164" i="9" a="1"/>
  <c r="T36" i="7" a="1"/>
  <c r="W139" i="10" a="1"/>
  <c r="X65" i="9" a="1"/>
  <c r="U161" i="10" a="1"/>
  <c r="U140" i="10" a="1"/>
  <c r="U9" i="7" a="1"/>
  <c r="V94" i="7" a="1"/>
  <c r="V94" i="7" l="1"/>
  <c r="U9" i="7"/>
  <c r="U140" i="10"/>
  <c r="U161" i="10"/>
  <c r="X65" i="9"/>
  <c r="K65" i="9" s="1"/>
  <c r="W139" i="10"/>
  <c r="T36" i="7"/>
  <c r="Z164" i="9"/>
  <c r="M164" i="9" s="1"/>
  <c r="V80" i="10"/>
  <c r="V20" i="7"/>
  <c r="U31" i="7"/>
  <c r="U72" i="7"/>
  <c r="T12" i="7"/>
  <c r="T172" i="10"/>
  <c r="T171" i="7"/>
  <c r="Z170" i="10"/>
  <c r="Y141" i="7"/>
  <c r="X70" i="7"/>
  <c r="W34" i="7"/>
  <c r="Y186" i="10"/>
  <c r="X80" i="7"/>
  <c r="T153" i="7"/>
  <c r="V127" i="10"/>
  <c r="X121" i="10"/>
  <c r="Z182" i="10"/>
  <c r="U102" i="7"/>
  <c r="X50" i="7"/>
  <c r="W56" i="9"/>
  <c r="J56" i="9" s="1"/>
  <c r="T94" i="7"/>
  <c r="Y148" i="7"/>
  <c r="U154" i="10"/>
  <c r="V216" i="13"/>
  <c r="AG216" i="13" s="1"/>
  <c r="V30" i="7"/>
  <c r="Y164" i="10"/>
  <c r="U124" i="7"/>
  <c r="W65" i="9"/>
  <c r="J65" i="9" s="1"/>
  <c r="Z27" i="7"/>
  <c r="Y140" i="10"/>
  <c r="V144" i="10"/>
  <c r="V53" i="9"/>
  <c r="I53" i="9" s="1"/>
  <c r="T21" i="7"/>
  <c r="Y167" i="10"/>
  <c r="X51" i="7"/>
  <c r="Y98" i="10"/>
  <c r="V186" i="10"/>
  <c r="V164" i="10"/>
  <c r="W107" i="10"/>
  <c r="Y60" i="9"/>
  <c r="L60" i="9" s="1"/>
  <c r="T30" i="7"/>
  <c r="W58" i="7"/>
  <c r="U150" i="10"/>
  <c r="V15" i="7"/>
  <c r="U103" i="10"/>
  <c r="Z32" i="7"/>
  <c r="Y100" i="10"/>
  <c r="W108" i="7"/>
  <c r="Z125" i="7"/>
  <c r="Z144" i="10"/>
  <c r="Y192" i="10"/>
  <c r="V193" i="10"/>
  <c r="X37" i="10"/>
  <c r="U76" i="10"/>
  <c r="U84" i="7"/>
  <c r="Y119" i="7"/>
  <c r="U25" i="10"/>
  <c r="Z117" i="10"/>
  <c r="Y101" i="7"/>
  <c r="X12" i="7"/>
  <c r="T75" i="7"/>
  <c r="Y98" i="7"/>
  <c r="U118" i="10"/>
  <c r="T173" i="10"/>
  <c r="T76" i="7"/>
  <c r="W47" i="10"/>
  <c r="U53" i="10"/>
  <c r="T132" i="7"/>
  <c r="W106" i="10"/>
  <c r="T19" i="7"/>
  <c r="T110" i="10"/>
  <c r="T117" i="10"/>
  <c r="T158" i="10"/>
  <c r="V47" i="11"/>
  <c r="W146" i="10"/>
  <c r="W145" i="10"/>
  <c r="W163" i="7"/>
  <c r="V69" i="7"/>
  <c r="V114" i="7"/>
  <c r="V187" i="10"/>
  <c r="Y187" i="10"/>
  <c r="V140" i="10"/>
  <c r="Z141" i="10"/>
  <c r="X18" i="7"/>
  <c r="Z28" i="10"/>
  <c r="Y44" i="10"/>
  <c r="W83" i="7"/>
  <c r="T122" i="10"/>
  <c r="X117" i="7"/>
  <c r="U138" i="10"/>
  <c r="U115" i="10"/>
  <c r="T17" i="7"/>
  <c r="T72" i="7"/>
  <c r="U177" i="10"/>
  <c r="V52" i="7"/>
  <c r="U183" i="10"/>
  <c r="U108" i="7"/>
  <c r="T100" i="7"/>
  <c r="T193" i="10"/>
  <c r="V16" i="7"/>
  <c r="W155" i="10"/>
  <c r="Y20" i="7"/>
  <c r="V96" i="10"/>
  <c r="V13" i="10"/>
  <c r="W169" i="7"/>
  <c r="T37" i="10"/>
  <c r="Z115" i="7"/>
  <c r="Z39" i="10"/>
  <c r="Y44" i="7"/>
  <c r="W21" i="7"/>
  <c r="Y89" i="7"/>
  <c r="Y39" i="10"/>
  <c r="Z169" i="7"/>
  <c r="T113" i="7"/>
  <c r="Y35" i="7"/>
  <c r="Y176" i="10"/>
  <c r="W136" i="10"/>
  <c r="Y56" i="11"/>
  <c r="Y20" i="10"/>
  <c r="T129" i="7"/>
  <c r="T101" i="10"/>
  <c r="T9" i="10"/>
  <c r="Y27" i="7"/>
  <c r="Z106" i="7"/>
  <c r="X79" i="7"/>
  <c r="Y63" i="7"/>
  <c r="W179" i="10"/>
  <c r="V144" i="7"/>
  <c r="V53" i="10"/>
  <c r="W171" i="7"/>
  <c r="W112" i="10"/>
  <c r="T102" i="7"/>
  <c r="X81" i="7"/>
  <c r="U62" i="10"/>
  <c r="Y83" i="7"/>
  <c r="U69" i="7"/>
  <c r="Z122" i="7"/>
  <c r="Y128" i="7"/>
  <c r="Y103" i="7"/>
  <c r="X102" i="10"/>
  <c r="Y99" i="10"/>
  <c r="Z8" i="7"/>
  <c r="U125" i="10"/>
  <c r="T68" i="9"/>
  <c r="G68" i="9" s="1"/>
  <c r="Z118" i="10"/>
  <c r="T145" i="7"/>
  <c r="T190" i="10"/>
  <c r="U16" i="7"/>
  <c r="T120" i="10"/>
  <c r="W195" i="10"/>
  <c r="V46" i="10"/>
  <c r="Y188" i="10"/>
  <c r="T139" i="10"/>
  <c r="W126" i="10"/>
  <c r="Y73" i="7"/>
  <c r="Y47" i="10"/>
  <c r="T148" i="10"/>
  <c r="Z45" i="10"/>
  <c r="Y126" i="11"/>
  <c r="V8" i="10"/>
  <c r="U136" i="7"/>
  <c r="T119" i="10"/>
  <c r="Y154" i="7"/>
  <c r="T134" i="10"/>
  <c r="T8" i="10"/>
  <c r="T107" i="7"/>
  <c r="Y115" i="7"/>
  <c r="T51" i="10"/>
  <c r="T18" i="10"/>
  <c r="Y195" i="10"/>
  <c r="T35" i="7"/>
  <c r="Y92" i="10"/>
  <c r="U45" i="10"/>
  <c r="T198" i="10"/>
  <c r="X11" i="10"/>
  <c r="X119" i="7"/>
  <c r="Z137" i="7"/>
  <c r="Z124" i="10"/>
  <c r="T168" i="10"/>
  <c r="T128" i="7"/>
  <c r="W96" i="7"/>
  <c r="U57" i="10"/>
  <c r="Y26" i="11"/>
  <c r="U52" i="7"/>
  <c r="W151" i="10"/>
  <c r="T83" i="7"/>
  <c r="W153" i="10"/>
  <c r="Y9" i="10"/>
  <c r="X52" i="7"/>
  <c r="T103" i="10"/>
  <c r="V33" i="10"/>
  <c r="Y146" i="7"/>
  <c r="Y32" i="7"/>
  <c r="Z152" i="10"/>
  <c r="X124" i="7"/>
  <c r="Z62" i="9"/>
  <c r="M62" i="9" s="1"/>
  <c r="V11" i="10"/>
  <c r="X92" i="7"/>
  <c r="V123" i="7"/>
  <c r="T120" i="7"/>
  <c r="W106" i="7"/>
  <c r="U115" i="7"/>
  <c r="V122" i="10"/>
  <c r="T88" i="10"/>
  <c r="X15" i="7"/>
  <c r="U154" i="7"/>
  <c r="T177" i="10"/>
  <c r="X120" i="10"/>
  <c r="W37" i="10"/>
  <c r="W8" i="7"/>
  <c r="Y18" i="10"/>
  <c r="X108" i="10"/>
  <c r="U166" i="7"/>
  <c r="X32" i="7"/>
  <c r="Z43" i="7"/>
  <c r="U21" i="10"/>
  <c r="W159" i="7"/>
  <c r="X30" i="11"/>
  <c r="X184" i="10"/>
  <c r="X117" i="10"/>
  <c r="X142" i="7"/>
  <c r="U135" i="10"/>
  <c r="T104" i="10"/>
  <c r="W129" i="7"/>
  <c r="V130" i="10"/>
  <c r="X33" i="10"/>
  <c r="W87" i="10"/>
  <c r="T74" i="7"/>
  <c r="Y177" i="10"/>
  <c r="U94" i="7"/>
  <c r="Z161" i="10"/>
  <c r="Y41" i="10"/>
  <c r="V32" i="7"/>
  <c r="W100" i="10"/>
  <c r="Z71" i="7"/>
  <c r="T155" i="10"/>
  <c r="Y172" i="10"/>
  <c r="X58" i="9"/>
  <c r="K58" i="9" s="1"/>
  <c r="W121" i="10"/>
  <c r="T129" i="10"/>
  <c r="T105" i="7"/>
  <c r="U131" i="10"/>
  <c r="W104" i="10"/>
  <c r="Z136" i="7"/>
  <c r="V81" i="7"/>
  <c r="X46" i="10"/>
  <c r="V104" i="10"/>
  <c r="T41" i="7"/>
  <c r="U175" i="10"/>
  <c r="X125" i="7"/>
  <c r="U179" i="10"/>
  <c r="X49" i="10"/>
  <c r="X154" i="7"/>
  <c r="T67" i="7"/>
  <c r="Y117" i="10"/>
  <c r="U111" i="10"/>
  <c r="V134" i="10"/>
  <c r="Z169" i="10"/>
  <c r="T165" i="10"/>
  <c r="W147" i="7"/>
  <c r="V76" i="7"/>
  <c r="V172" i="7"/>
  <c r="X96" i="10"/>
  <c r="Y62" i="10"/>
  <c r="T84" i="7"/>
  <c r="U44" i="7"/>
  <c r="Z65" i="9"/>
  <c r="M65" i="9" s="1"/>
  <c r="W154" i="10"/>
  <c r="X98" i="7"/>
  <c r="V161" i="7"/>
  <c r="Y43" i="7"/>
  <c r="W18" i="10"/>
  <c r="Y113" i="7"/>
  <c r="T100" i="10"/>
  <c r="X94" i="10"/>
  <c r="Y106" i="7"/>
  <c r="W9" i="10"/>
  <c r="V138" i="7"/>
  <c r="U92" i="10"/>
  <c r="V115" i="10"/>
  <c r="Z187" i="10"/>
  <c r="U156" i="7"/>
  <c r="T116" i="10"/>
  <c r="U96" i="7"/>
  <c r="Z177" i="10"/>
  <c r="W105" i="7"/>
  <c r="V102" i="7"/>
  <c r="V23" i="10"/>
  <c r="Y107" i="10"/>
  <c r="U144" i="10"/>
  <c r="W129" i="10"/>
  <c r="V67" i="7"/>
  <c r="X8" i="7"/>
  <c r="Z154" i="7"/>
  <c r="Y147" i="7"/>
  <c r="T127" i="10"/>
  <c r="W104" i="7"/>
  <c r="U46" i="7"/>
  <c r="W26" i="7"/>
  <c r="X171" i="7"/>
  <c r="Z120" i="10"/>
  <c r="T44" i="10"/>
  <c r="X95" i="7"/>
  <c r="X78" i="7"/>
  <c r="U144" i="7"/>
  <c r="V164" i="7"/>
  <c r="Z54" i="7"/>
  <c r="V146" i="7"/>
  <c r="X106" i="7"/>
  <c r="Y46" i="10"/>
  <c r="U42" i="7"/>
  <c r="W114" i="10"/>
  <c r="U46" i="10"/>
  <c r="V45" i="7"/>
  <c r="Y198" i="10"/>
  <c r="U145" i="10"/>
  <c r="W145" i="7"/>
  <c r="T107" i="10"/>
  <c r="U133" i="7"/>
  <c r="U41" i="7"/>
  <c r="T94" i="10"/>
  <c r="W69" i="7"/>
  <c r="T150" i="10"/>
  <c r="Y74" i="7"/>
  <c r="W109" i="10"/>
  <c r="Y130" i="10"/>
  <c r="V182" i="10"/>
  <c r="Z99" i="7"/>
  <c r="V100" i="7"/>
  <c r="V72" i="9"/>
  <c r="I72" i="9" s="1"/>
  <c r="V228" i="13"/>
  <c r="AG228" i="13" s="1"/>
  <c r="W67" i="7"/>
  <c r="V195" i="10"/>
  <c r="X10" i="10"/>
  <c r="T216" i="13"/>
  <c r="U57" i="12"/>
  <c r="Y155" i="10"/>
  <c r="Z79" i="7"/>
  <c r="X106" i="10"/>
  <c r="U126" i="10"/>
  <c r="Z20" i="7"/>
  <c r="T188" i="10"/>
  <c r="X83" i="10"/>
  <c r="Z22" i="10"/>
  <c r="W70" i="7"/>
  <c r="U134" i="10"/>
  <c r="Z53" i="9"/>
  <c r="M53" i="9" s="1"/>
  <c r="X13" i="10"/>
  <c r="W183" i="10"/>
  <c r="Z72" i="9"/>
  <c r="M72" i="9" s="1"/>
  <c r="U149" i="7"/>
  <c r="T43" i="10"/>
  <c r="T25" i="10"/>
  <c r="Z17" i="11"/>
  <c r="T166" i="10"/>
  <c r="U130" i="7"/>
  <c r="Y130" i="7"/>
  <c r="U109" i="7"/>
  <c r="W72" i="7"/>
  <c r="V128" i="10"/>
  <c r="T54" i="7"/>
  <c r="U42" i="10"/>
  <c r="T126" i="10"/>
  <c r="Z166" i="7"/>
  <c r="Y34" i="7"/>
  <c r="W150" i="7"/>
  <c r="T26" i="10"/>
  <c r="T114" i="10"/>
  <c r="W91" i="7"/>
  <c r="V152" i="10"/>
  <c r="V172" i="10"/>
  <c r="U110" i="10"/>
  <c r="Y17" i="7"/>
  <c r="Z158" i="10"/>
  <c r="U48" i="7"/>
  <c r="X25" i="10"/>
  <c r="U102" i="10"/>
  <c r="Y191" i="10"/>
  <c r="Y57" i="10"/>
  <c r="V40" i="10"/>
  <c r="Z152" i="7"/>
  <c r="M152" i="7" s="1"/>
  <c r="X71" i="7"/>
  <c r="W170" i="10"/>
  <c r="W62" i="11"/>
  <c r="U87" i="10"/>
  <c r="T52" i="10"/>
  <c r="W18" i="7"/>
  <c r="V70" i="7"/>
  <c r="Y70" i="9"/>
  <c r="L70" i="9" s="1"/>
  <c r="V185" i="10"/>
  <c r="U180" i="10"/>
  <c r="Z80" i="7"/>
  <c r="V100" i="10"/>
  <c r="Y140" i="7"/>
  <c r="U160" i="7"/>
  <c r="Y135" i="7"/>
  <c r="X107" i="10"/>
  <c r="X153" i="10"/>
  <c r="Y158" i="7"/>
  <c r="W76" i="7"/>
  <c r="W10" i="10"/>
  <c r="Z55" i="10"/>
  <c r="T54" i="9"/>
  <c r="G54" i="9" s="1"/>
  <c r="Y30" i="7"/>
  <c r="W65" i="7"/>
  <c r="Y164" i="7"/>
  <c r="U21" i="7"/>
  <c r="V104" i="7"/>
  <c r="U37" i="7"/>
  <c r="T170" i="10"/>
  <c r="U117" i="7"/>
  <c r="T29" i="7"/>
  <c r="X122" i="7"/>
  <c r="W186" i="10"/>
  <c r="U22" i="7"/>
  <c r="X177" i="10"/>
  <c r="U130" i="10"/>
  <c r="T70" i="9"/>
  <c r="G70" i="9" s="1"/>
  <c r="U143" i="7"/>
  <c r="Z45" i="7"/>
  <c r="T96" i="10"/>
  <c r="V65" i="7"/>
  <c r="Z109" i="7"/>
  <c r="V24" i="10"/>
  <c r="Z107" i="7"/>
  <c r="Z10" i="7"/>
  <c r="X75" i="7"/>
  <c r="Z30" i="11"/>
  <c r="V97" i="10"/>
  <c r="T62" i="10"/>
  <c r="T121" i="7"/>
  <c r="Z102" i="7"/>
  <c r="W46" i="7"/>
  <c r="Y103" i="10"/>
  <c r="X16" i="7"/>
  <c r="U65" i="7"/>
  <c r="Y49" i="10"/>
  <c r="T91" i="7"/>
  <c r="T115" i="10"/>
  <c r="T110" i="7"/>
  <c r="T130" i="10"/>
  <c r="U60" i="7"/>
  <c r="V170" i="10"/>
  <c r="V175" i="7"/>
  <c r="V154" i="10"/>
  <c r="W101" i="7"/>
  <c r="U43" i="7"/>
  <c r="V158" i="7"/>
  <c r="W36" i="7"/>
  <c r="V10" i="10"/>
  <c r="V12" i="7"/>
  <c r="X146" i="7"/>
  <c r="W78" i="7"/>
  <c r="Z129" i="10"/>
  <c r="Y88" i="10"/>
  <c r="Z18" i="10"/>
  <c r="Y67" i="9"/>
  <c r="L67" i="9" s="1"/>
  <c r="W55" i="10"/>
  <c r="Y171" i="7"/>
  <c r="X91" i="7"/>
  <c r="V157" i="7"/>
  <c r="Y169" i="10"/>
  <c r="W97" i="7"/>
  <c r="U114" i="10"/>
  <c r="W120" i="10"/>
  <c r="U34" i="10"/>
  <c r="T15" i="7"/>
  <c r="W40" i="7"/>
  <c r="V118" i="7"/>
  <c r="Y45" i="10"/>
  <c r="Z125" i="10"/>
  <c r="T58" i="9"/>
  <c r="G58" i="9" s="1"/>
  <c r="W57" i="10"/>
  <c r="U132" i="10"/>
  <c r="U73" i="7"/>
  <c r="X62" i="9"/>
  <c r="K62" i="9" s="1"/>
  <c r="X172" i="10"/>
  <c r="T128" i="10"/>
  <c r="U88" i="7"/>
  <c r="T117" i="7"/>
  <c r="Z97" i="10"/>
  <c r="W167" i="10"/>
  <c r="U195" i="10"/>
  <c r="Z122" i="10"/>
  <c r="T134" i="7"/>
  <c r="T164" i="10"/>
  <c r="Y120" i="10"/>
  <c r="W95" i="7"/>
  <c r="W80" i="10"/>
  <c r="W90" i="7"/>
  <c r="T96" i="7"/>
  <c r="X48" i="10"/>
  <c r="V54" i="7"/>
  <c r="U113" i="10"/>
  <c r="X156" i="7"/>
  <c r="T11" i="10"/>
  <c r="X181" i="10"/>
  <c r="X43" i="7"/>
  <c r="T126" i="7"/>
  <c r="Z123" i="10"/>
  <c r="V184" i="10"/>
  <c r="W9" i="7"/>
  <c r="W120" i="7"/>
  <c r="Z143" i="7"/>
  <c r="V87" i="7"/>
  <c r="U72" i="10"/>
  <c r="W77" i="7"/>
  <c r="Z138" i="7"/>
  <c r="T11" i="7"/>
  <c r="X133" i="10"/>
  <c r="Y121" i="10"/>
  <c r="U30" i="7"/>
  <c r="X69" i="7"/>
  <c r="T146" i="7"/>
  <c r="W155" i="7"/>
  <c r="T102" i="10"/>
  <c r="X160" i="11"/>
  <c r="W11" i="10"/>
  <c r="T132" i="10"/>
  <c r="Z68" i="9"/>
  <c r="M68" i="9" s="1"/>
  <c r="T137" i="7"/>
  <c r="X34" i="7"/>
  <c r="Y182" i="10"/>
  <c r="Y25" i="10"/>
  <c r="Z146" i="7"/>
  <c r="V153" i="10"/>
  <c r="T99" i="7"/>
  <c r="X118" i="10"/>
  <c r="Z193" i="10"/>
  <c r="X167" i="10"/>
  <c r="W17" i="7"/>
  <c r="V21" i="10"/>
  <c r="U191" i="10"/>
  <c r="W68" i="9"/>
  <c r="J68" i="9" s="1"/>
  <c r="X85" i="7"/>
  <c r="W158" i="10"/>
  <c r="X169" i="10"/>
  <c r="X67" i="9"/>
  <c r="K67" i="9" s="1"/>
  <c r="Z191" i="10"/>
  <c r="U153" i="10"/>
  <c r="U105" i="10"/>
  <c r="W169" i="10"/>
  <c r="Y146" i="11"/>
  <c r="Z103" i="10"/>
  <c r="T154" i="10"/>
  <c r="V179" i="10"/>
  <c r="Z10" i="10"/>
  <c r="T159" i="7"/>
  <c r="Y13" i="7"/>
  <c r="V107" i="10"/>
  <c r="V117" i="7"/>
  <c r="Z155" i="7"/>
  <c r="Y179" i="10"/>
  <c r="Z48" i="10"/>
  <c r="Y41" i="7"/>
  <c r="U23" i="10"/>
  <c r="U188" i="10"/>
  <c r="W141" i="7"/>
  <c r="Y170" i="7"/>
  <c r="W130" i="7"/>
  <c r="U77" i="7"/>
  <c r="U107" i="7"/>
  <c r="Y168" i="10"/>
  <c r="T69" i="9"/>
  <c r="G69" i="9" s="1"/>
  <c r="T34" i="10"/>
  <c r="V21" i="7"/>
  <c r="T23" i="7"/>
  <c r="X105" i="10"/>
  <c r="U181" i="10"/>
  <c r="X129" i="10"/>
  <c r="T72" i="9"/>
  <c r="G72" i="9" s="1"/>
  <c r="V25" i="7"/>
  <c r="X74" i="9"/>
  <c r="K74" i="9" s="1"/>
  <c r="U14" i="10"/>
  <c r="Z38" i="11"/>
  <c r="X110" i="7"/>
  <c r="T115" i="7"/>
  <c r="Y14" i="10"/>
  <c r="X65" i="7"/>
  <c r="T34" i="7"/>
  <c r="U10" i="7"/>
  <c r="Z179" i="10"/>
  <c r="U32" i="10"/>
  <c r="Z89" i="7"/>
  <c r="V149" i="7"/>
  <c r="U25" i="7"/>
  <c r="Y37" i="7"/>
  <c r="W161" i="7"/>
  <c r="X141" i="10"/>
  <c r="T88" i="7"/>
  <c r="W189" i="10"/>
  <c r="U100" i="7"/>
  <c r="U216" i="13"/>
  <c r="U89" i="7"/>
  <c r="V138" i="10"/>
  <c r="W79" i="7"/>
  <c r="U167" i="10"/>
  <c r="W115" i="7"/>
  <c r="Y152" i="10"/>
  <c r="W35" i="7"/>
  <c r="Y146" i="10"/>
  <c r="T161" i="7"/>
  <c r="U24" i="10"/>
  <c r="Z132" i="7"/>
  <c r="Y82" i="7"/>
  <c r="U101" i="10"/>
  <c r="Y124" i="10"/>
  <c r="W113" i="10"/>
  <c r="T228" i="13"/>
  <c r="V173" i="10"/>
  <c r="V93" i="7"/>
  <c r="X126" i="10"/>
  <c r="X72" i="9"/>
  <c r="K72" i="9" s="1"/>
  <c r="Y113" i="10"/>
  <c r="W157" i="7"/>
  <c r="X44" i="10"/>
  <c r="T162" i="7"/>
  <c r="Z25" i="10"/>
  <c r="T53" i="9"/>
  <c r="G53" i="9" s="1"/>
  <c r="Z172" i="7"/>
  <c r="Y52" i="7"/>
  <c r="X32" i="10"/>
  <c r="X41" i="10"/>
  <c r="W117" i="10"/>
  <c r="Z140" i="7"/>
  <c r="W156" i="10"/>
  <c r="W80" i="7"/>
  <c r="Y100" i="7"/>
  <c r="X150" i="10"/>
  <c r="W98" i="10"/>
  <c r="X14" i="7"/>
  <c r="T99" i="10"/>
  <c r="W135" i="7"/>
  <c r="U79" i="7"/>
  <c r="U94" i="10"/>
  <c r="Y55" i="10"/>
  <c r="X108" i="7"/>
  <c r="Y31" i="7"/>
  <c r="V151" i="10"/>
  <c r="T42" i="7"/>
  <c r="T74" i="9"/>
  <c r="G74" i="9" s="1"/>
  <c r="T32" i="7"/>
  <c r="Z122" i="9"/>
  <c r="M122" i="9" s="1"/>
  <c r="W14" i="10"/>
  <c r="X163" i="7"/>
  <c r="T78" i="7"/>
  <c r="X138" i="7"/>
  <c r="U162" i="7"/>
  <c r="X154" i="10"/>
  <c r="X121" i="7"/>
  <c r="V150" i="10"/>
  <c r="Z147" i="11"/>
  <c r="Z113" i="10"/>
  <c r="Y143" i="7"/>
  <c r="W121" i="7"/>
  <c r="V59" i="7"/>
  <c r="X182" i="10"/>
  <c r="V75" i="7"/>
  <c r="U47" i="7"/>
  <c r="V158" i="10"/>
  <c r="W140" i="7"/>
  <c r="Y139" i="10"/>
  <c r="W41" i="10"/>
  <c r="W111" i="10"/>
  <c r="V148" i="7"/>
  <c r="Y40" i="10"/>
  <c r="U20" i="10"/>
  <c r="U153" i="7"/>
  <c r="T25" i="7"/>
  <c r="U83" i="10"/>
  <c r="U136" i="10"/>
  <c r="V83" i="7"/>
  <c r="W190" i="10"/>
  <c r="W112" i="7"/>
  <c r="W56" i="7"/>
  <c r="Z101" i="7"/>
  <c r="T108" i="7"/>
  <c r="V141" i="10"/>
  <c r="X151" i="7"/>
  <c r="W15" i="7"/>
  <c r="V41" i="7"/>
  <c r="U76" i="7"/>
  <c r="Y40" i="7"/>
  <c r="Z130" i="10"/>
  <c r="Y51" i="9"/>
  <c r="L51" i="9" s="1"/>
  <c r="X198" i="10"/>
  <c r="W175" i="10"/>
  <c r="Z76" i="10"/>
  <c r="Z38" i="7"/>
  <c r="T24" i="10"/>
  <c r="U108" i="10"/>
  <c r="V63" i="7"/>
  <c r="Y102" i="10"/>
  <c r="W115" i="10"/>
  <c r="T33" i="10"/>
  <c r="W146" i="7"/>
  <c r="V36" i="7"/>
  <c r="W32" i="10"/>
  <c r="V95" i="10"/>
  <c r="U166" i="10"/>
  <c r="X37" i="7"/>
  <c r="T50" i="10"/>
  <c r="V160" i="7"/>
  <c r="Z35" i="9"/>
  <c r="M35" i="9" s="1"/>
  <c r="U17" i="7"/>
  <c r="U80" i="7"/>
  <c r="U156" i="10"/>
  <c r="X17" i="7"/>
  <c r="U14" i="7"/>
  <c r="V110" i="7"/>
  <c r="U145" i="7"/>
  <c r="W188" i="10"/>
  <c r="W44" i="7"/>
  <c r="U148" i="7"/>
  <c r="U113" i="7"/>
  <c r="X34" i="10"/>
  <c r="W38" i="7"/>
  <c r="X102" i="7"/>
  <c r="X127" i="10"/>
  <c r="T189" i="10"/>
  <c r="T32" i="10"/>
  <c r="W110" i="10"/>
  <c r="Y151" i="7"/>
  <c r="Z192" i="10"/>
  <c r="V109" i="10"/>
  <c r="Y76" i="10"/>
  <c r="V68" i="9"/>
  <c r="I68" i="9" s="1"/>
  <c r="U158" i="7"/>
  <c r="X83" i="7"/>
  <c r="Z149" i="11"/>
  <c r="X151" i="11"/>
  <c r="W119" i="10"/>
  <c r="X165" i="7"/>
  <c r="Y10" i="13"/>
  <c r="Y119" i="10"/>
  <c r="X31" i="7"/>
  <c r="X116" i="10"/>
  <c r="U176" i="10"/>
  <c r="Y92" i="7"/>
  <c r="U54" i="7"/>
  <c r="Y38" i="7"/>
  <c r="X54" i="9"/>
  <c r="K54" i="9" s="1"/>
  <c r="W149" i="10"/>
  <c r="Z60" i="9"/>
  <c r="M60" i="9" s="1"/>
  <c r="U97" i="7"/>
  <c r="Y171" i="10"/>
  <c r="X36" i="7"/>
  <c r="T125" i="7"/>
  <c r="U159" i="10"/>
  <c r="Y65" i="7"/>
  <c r="X152" i="10"/>
  <c r="T87" i="7"/>
  <c r="X27" i="7"/>
  <c r="V51" i="10"/>
  <c r="T13" i="10"/>
  <c r="Z164" i="10"/>
  <c r="Z164" i="7"/>
  <c r="Z95" i="11"/>
  <c r="X68" i="9"/>
  <c r="K68" i="9" s="1"/>
  <c r="U116" i="7"/>
  <c r="Z107" i="10"/>
  <c r="U112" i="10"/>
  <c r="Z86" i="7"/>
  <c r="V79" i="7"/>
  <c r="U170" i="10"/>
  <c r="X190" i="10"/>
  <c r="W48" i="10"/>
  <c r="X134" i="10"/>
  <c r="Y144" i="10"/>
  <c r="Z175" i="7"/>
  <c r="T111" i="7"/>
  <c r="T156" i="7"/>
  <c r="Y158" i="10"/>
  <c r="W58" i="9"/>
  <c r="J58" i="9" s="1"/>
  <c r="Y16" i="7"/>
  <c r="V155" i="7"/>
  <c r="Y67" i="7"/>
  <c r="V73" i="7"/>
  <c r="Y185" i="10"/>
  <c r="V43" i="10"/>
  <c r="Z52" i="7"/>
  <c r="V10" i="7"/>
  <c r="Z154" i="10"/>
  <c r="W114" i="7"/>
  <c r="X62" i="10"/>
  <c r="T71" i="7"/>
  <c r="Z9" i="7"/>
  <c r="U85" i="7"/>
  <c r="X21" i="10"/>
  <c r="Y64" i="12"/>
  <c r="W149" i="7"/>
  <c r="Z156" i="7"/>
  <c r="X216" i="13"/>
  <c r="AI216" i="13" s="1"/>
  <c r="V168" i="10"/>
  <c r="U165" i="10"/>
  <c r="Y162" i="7"/>
  <c r="U44" i="10"/>
  <c r="X148" i="10"/>
  <c r="X141" i="7"/>
  <c r="Y189" i="10"/>
  <c r="X112" i="10"/>
  <c r="T60" i="7"/>
  <c r="X173" i="10"/>
  <c r="T19" i="10"/>
  <c r="V114" i="10"/>
  <c r="Z50" i="10"/>
  <c r="Z36" i="7"/>
  <c r="T164" i="7"/>
  <c r="T46" i="10"/>
  <c r="W101" i="10"/>
  <c r="U81" i="7"/>
  <c r="U11" i="10"/>
  <c r="T52" i="7"/>
  <c r="X20" i="7"/>
  <c r="X98" i="10"/>
  <c r="W32" i="7"/>
  <c r="Y133" i="7"/>
  <c r="U45" i="7"/>
  <c r="X131" i="10"/>
  <c r="X51" i="10"/>
  <c r="V44" i="7"/>
  <c r="T86" i="7"/>
  <c r="U168" i="7"/>
  <c r="H168" i="7" s="1"/>
  <c r="W167" i="7"/>
  <c r="T144" i="7"/>
  <c r="Y115" i="11"/>
  <c r="W184" i="10"/>
  <c r="Z211" i="11"/>
  <c r="Z80" i="10"/>
  <c r="Y21" i="7"/>
  <c r="Y51" i="10"/>
  <c r="W172" i="7"/>
  <c r="U189" i="10"/>
  <c r="V128" i="7"/>
  <c r="X84" i="7"/>
  <c r="X161" i="7"/>
  <c r="X29" i="11"/>
  <c r="U95" i="10"/>
  <c r="T145" i="10"/>
  <c r="U71" i="7"/>
  <c r="Z103" i="7"/>
  <c r="V11" i="7"/>
  <c r="Z46" i="10"/>
  <c r="Y136" i="7"/>
  <c r="T13" i="7"/>
  <c r="W116" i="10"/>
  <c r="U18" i="7"/>
  <c r="V46" i="7"/>
  <c r="T14" i="7"/>
  <c r="X20" i="10"/>
  <c r="Z119" i="10"/>
  <c r="V159" i="10"/>
  <c r="W44" i="10"/>
  <c r="U128" i="7"/>
  <c r="W179" i="11"/>
  <c r="V132" i="7"/>
  <c r="Y107" i="7"/>
  <c r="X53" i="10"/>
  <c r="V22" i="10"/>
  <c r="Y166" i="10"/>
  <c r="Y108" i="10"/>
  <c r="W111" i="7"/>
  <c r="Z159" i="10"/>
  <c r="U162" i="10"/>
  <c r="W33" i="10"/>
  <c r="V55" i="10"/>
  <c r="W172" i="10"/>
  <c r="Z41" i="10"/>
  <c r="T138" i="10"/>
  <c r="X76" i="7"/>
  <c r="Y75" i="7"/>
  <c r="Z121" i="10"/>
  <c r="X137" i="7"/>
  <c r="T92" i="10"/>
  <c r="V142" i="10"/>
  <c r="W88" i="10"/>
  <c r="X149" i="7"/>
  <c r="Y76" i="7"/>
  <c r="V86" i="7"/>
  <c r="Y165" i="7"/>
  <c r="Z37" i="10"/>
  <c r="T23" i="10"/>
  <c r="Y142" i="10"/>
  <c r="W67" i="9"/>
  <c r="J67" i="9" s="1"/>
  <c r="W228" i="13"/>
  <c r="AH228" i="13" s="1"/>
  <c r="V140" i="7"/>
  <c r="V34" i="7"/>
  <c r="W127" i="10"/>
  <c r="X100" i="10"/>
  <c r="Y84" i="7"/>
  <c r="V129" i="10"/>
  <c r="W85" i="7"/>
  <c r="Z72" i="7"/>
  <c r="V190" i="10"/>
  <c r="Z11" i="7"/>
  <c r="W138" i="10"/>
  <c r="X176" i="10"/>
  <c r="U9" i="10"/>
  <c r="T147" i="7"/>
  <c r="T144" i="10"/>
  <c r="U74" i="7"/>
  <c r="W180" i="11"/>
  <c r="Y163" i="7"/>
  <c r="Z17" i="7"/>
  <c r="Z135" i="7"/>
  <c r="Y155" i="7"/>
  <c r="V166" i="10"/>
  <c r="V163" i="7"/>
  <c r="X23" i="10"/>
  <c r="X142" i="10"/>
  <c r="X100" i="7"/>
  <c r="V32" i="10"/>
  <c r="Z34" i="10"/>
  <c r="U105" i="7"/>
  <c r="X39" i="7"/>
  <c r="W182" i="10"/>
  <c r="W166" i="7"/>
  <c r="Y111" i="10"/>
  <c r="U187" i="10"/>
  <c r="Z137" i="10"/>
  <c r="Y29" i="7"/>
  <c r="T141" i="7"/>
  <c r="X153" i="7"/>
  <c r="Y161" i="10"/>
  <c r="T113" i="10"/>
  <c r="V83" i="10"/>
  <c r="W25" i="10"/>
  <c r="V106" i="10"/>
  <c r="Z70" i="9"/>
  <c r="M70" i="9" s="1"/>
  <c r="U110" i="7"/>
  <c r="V127" i="7"/>
  <c r="V34" i="10"/>
  <c r="Y132" i="10"/>
  <c r="X136" i="7"/>
  <c r="V149" i="10"/>
  <c r="T27" i="7"/>
  <c r="V74" i="9"/>
  <c r="I74" i="9" s="1"/>
  <c r="W119" i="7"/>
  <c r="Z45" i="11"/>
  <c r="T158" i="7"/>
  <c r="U106" i="7"/>
  <c r="V105" i="7"/>
  <c r="V119" i="10"/>
  <c r="W19" i="10"/>
  <c r="V148" i="10"/>
  <c r="Y65" i="9"/>
  <c r="L65" i="9" s="1"/>
  <c r="U22" i="10"/>
  <c r="X195" i="10"/>
  <c r="U33" i="10"/>
  <c r="T195" i="10"/>
  <c r="W148" i="10"/>
  <c r="U112" i="7"/>
  <c r="T140" i="7"/>
  <c r="V52" i="10"/>
  <c r="W66" i="7"/>
  <c r="U55" i="10"/>
  <c r="U147" i="7"/>
  <c r="W14" i="7"/>
  <c r="X53" i="9"/>
  <c r="K53" i="9" s="1"/>
  <c r="W12" i="7"/>
  <c r="W94" i="10"/>
  <c r="U90" i="7"/>
  <c r="X122" i="10"/>
  <c r="Y129" i="10"/>
  <c r="T136" i="7"/>
  <c r="Z190" i="10"/>
  <c r="T26" i="7"/>
  <c r="Z148" i="7"/>
  <c r="V167" i="7"/>
  <c r="T121" i="10"/>
  <c r="W13" i="10"/>
  <c r="W97" i="10"/>
  <c r="X60" i="9"/>
  <c r="K60" i="9" s="1"/>
  <c r="Y128" i="10"/>
  <c r="T98" i="7"/>
  <c r="U138" i="7"/>
  <c r="W50" i="10"/>
  <c r="V17" i="7"/>
  <c r="T142" i="7"/>
  <c r="W113" i="7"/>
  <c r="Z98" i="7"/>
  <c r="V176" i="10"/>
  <c r="W134" i="7"/>
  <c r="Z9" i="10"/>
  <c r="Z109" i="10"/>
  <c r="Y33" i="10"/>
  <c r="V37" i="10"/>
  <c r="U10" i="10"/>
  <c r="X116" i="7"/>
  <c r="W94" i="7"/>
  <c r="W136" i="7"/>
  <c r="Y62" i="9"/>
  <c r="L62" i="9" s="1"/>
  <c r="U129" i="7"/>
  <c r="V133" i="7"/>
  <c r="Y175" i="10"/>
  <c r="X172" i="7"/>
  <c r="X147" i="7"/>
  <c r="X133" i="7"/>
  <c r="X103" i="10"/>
  <c r="X170" i="7"/>
  <c r="W148" i="7"/>
  <c r="Y72" i="7"/>
  <c r="V131" i="10"/>
  <c r="W39" i="7"/>
  <c r="V20" i="10"/>
  <c r="Y142" i="7"/>
  <c r="W162" i="7"/>
  <c r="V14" i="10"/>
  <c r="T183" i="10"/>
  <c r="T28" i="7"/>
  <c r="Y156" i="10"/>
  <c r="V90" i="7"/>
  <c r="Y72" i="9"/>
  <c r="L72" i="9" s="1"/>
  <c r="T167" i="7"/>
  <c r="V170" i="7"/>
  <c r="U82" i="7"/>
  <c r="Z78" i="7"/>
  <c r="U99" i="10"/>
  <c r="Y126" i="7"/>
  <c r="U161" i="7"/>
  <c r="Z159" i="7"/>
  <c r="Z90" i="7"/>
  <c r="U125" i="7"/>
  <c r="W154" i="7"/>
  <c r="Z40" i="7"/>
  <c r="W49" i="7"/>
  <c r="V8" i="7"/>
  <c r="T10" i="10"/>
  <c r="V37" i="7"/>
  <c r="X123" i="10"/>
  <c r="V123" i="10"/>
  <c r="X45" i="10"/>
  <c r="T45" i="7"/>
  <c r="U182" i="10"/>
  <c r="Z141" i="7"/>
  <c r="T162" i="10"/>
  <c r="W74" i="7"/>
  <c r="X21" i="7"/>
  <c r="W187" i="10"/>
  <c r="Z175" i="10"/>
  <c r="Y70" i="7"/>
  <c r="X9" i="7"/>
  <c r="X92" i="10"/>
  <c r="Z160" i="7"/>
  <c r="V152" i="7"/>
  <c r="I152" i="7" s="1"/>
  <c r="Y94" i="10"/>
  <c r="T172" i="7"/>
  <c r="Y154" i="11"/>
  <c r="V39" i="7"/>
  <c r="Z16" i="7"/>
  <c r="Y138" i="7"/>
  <c r="V56" i="9"/>
  <c r="I56" i="9" s="1"/>
  <c r="T168" i="7"/>
  <c r="G168" i="7" s="1"/>
  <c r="Z87" i="7"/>
  <c r="V19" i="7"/>
  <c r="Y170" i="11"/>
  <c r="W27" i="7"/>
  <c r="X99" i="10"/>
  <c r="X40" i="10"/>
  <c r="W34" i="10"/>
  <c r="V108" i="10"/>
  <c r="T152" i="7"/>
  <c r="G152" i="7" s="1"/>
  <c r="X30" i="7"/>
  <c r="W131" i="7"/>
  <c r="Z186" i="10"/>
  <c r="X101" i="7"/>
  <c r="Y160" i="7"/>
  <c r="X72" i="7"/>
  <c r="W125" i="10"/>
  <c r="V124" i="10"/>
  <c r="V19" i="10"/>
  <c r="T56" i="7"/>
  <c r="V169" i="10"/>
  <c r="X103" i="7"/>
  <c r="W147" i="10"/>
  <c r="X228" i="13"/>
  <c r="AI228" i="13" s="1"/>
  <c r="V135" i="7"/>
  <c r="Y56" i="7"/>
  <c r="W161" i="10"/>
  <c r="W73" i="7"/>
  <c r="W132" i="7"/>
  <c r="V112" i="7"/>
  <c r="U228" i="13"/>
  <c r="Z92" i="10"/>
  <c r="Z156" i="10"/>
  <c r="V57" i="10"/>
  <c r="U29" i="7"/>
  <c r="V133" i="10"/>
  <c r="V26" i="10"/>
  <c r="T135" i="7"/>
  <c r="X170" i="10"/>
  <c r="W23" i="10"/>
  <c r="Y25" i="7"/>
  <c r="T150" i="7"/>
  <c r="T140" i="10"/>
  <c r="X150" i="7"/>
  <c r="Z72" i="10"/>
  <c r="W69" i="9"/>
  <c r="J69" i="9" s="1"/>
  <c r="U41" i="10"/>
  <c r="X135" i="10"/>
  <c r="Z151" i="10"/>
  <c r="W84" i="7"/>
  <c r="U185" i="10"/>
  <c r="U123" i="7"/>
  <c r="V28" i="7"/>
  <c r="V191" i="10"/>
  <c r="U23" i="7"/>
  <c r="Z111" i="7"/>
  <c r="Z84" i="7"/>
  <c r="U54" i="9"/>
  <c r="H54" i="9" s="1"/>
  <c r="Z123" i="7"/>
  <c r="T105" i="10"/>
  <c r="Z127" i="10"/>
  <c r="V64" i="12"/>
  <c r="W11" i="7"/>
  <c r="V92" i="10"/>
  <c r="T127" i="7"/>
  <c r="T138" i="7"/>
  <c r="U56" i="7"/>
  <c r="X175" i="10"/>
  <c r="X138" i="10"/>
  <c r="X137" i="10"/>
  <c r="W138" i="7"/>
  <c r="W173" i="10"/>
  <c r="Y170" i="10"/>
  <c r="V116" i="10"/>
  <c r="U107" i="10"/>
  <c r="V112" i="10"/>
  <c r="V180" i="10"/>
  <c r="X114" i="7"/>
  <c r="U150" i="7"/>
  <c r="U20" i="7"/>
  <c r="U40" i="10"/>
  <c r="Y190" i="10"/>
  <c r="T97" i="7"/>
  <c r="U80" i="10"/>
  <c r="W142" i="10"/>
  <c r="Z101" i="10"/>
  <c r="V18" i="7"/>
  <c r="U169" i="7"/>
  <c r="V40" i="7"/>
  <c r="Y145" i="7"/>
  <c r="Y30" i="11"/>
  <c r="X28" i="10"/>
  <c r="U188" i="13"/>
  <c r="Y167" i="7"/>
  <c r="Z81" i="7"/>
  <c r="X19" i="10"/>
  <c r="X164" i="7"/>
  <c r="W16" i="7"/>
  <c r="T156" i="10"/>
  <c r="T163" i="7"/>
  <c r="V41" i="10"/>
  <c r="T43" i="7"/>
  <c r="T56" i="9"/>
  <c r="G56" i="9" s="1"/>
  <c r="Y28" i="10"/>
  <c r="U65" i="9"/>
  <c r="H65" i="9" s="1"/>
  <c r="X187" i="10"/>
  <c r="W108" i="10"/>
  <c r="T161" i="10"/>
  <c r="U98" i="7"/>
  <c r="V125" i="10"/>
  <c r="V99" i="10"/>
  <c r="Z41" i="7"/>
  <c r="W53" i="9"/>
  <c r="J53" i="9" s="1"/>
  <c r="U62" i="7"/>
  <c r="T133" i="10"/>
  <c r="X87" i="7"/>
  <c r="T44" i="7"/>
  <c r="Z57" i="12"/>
  <c r="U148" i="10"/>
  <c r="T133" i="7"/>
  <c r="X139" i="10"/>
  <c r="X114" i="10"/>
  <c r="V9" i="10"/>
  <c r="V192" i="10"/>
  <c r="V105" i="10"/>
  <c r="U50" i="10"/>
  <c r="Z75" i="7"/>
  <c r="V147" i="10"/>
  <c r="V135" i="10"/>
  <c r="U146" i="10"/>
  <c r="V103" i="10"/>
  <c r="Z100" i="10"/>
  <c r="W159" i="10"/>
  <c r="W171" i="10"/>
  <c r="V77" i="7"/>
  <c r="W74" i="9"/>
  <c r="J74" i="9" s="1"/>
  <c r="W49" i="10"/>
  <c r="V76" i="10"/>
  <c r="X113" i="10"/>
  <c r="V84" i="7"/>
  <c r="T179" i="10"/>
  <c r="W96" i="10"/>
  <c r="U140" i="7"/>
  <c r="V189" i="10"/>
  <c r="U119" i="7"/>
  <c r="Y86" i="7"/>
  <c r="U142" i="10"/>
  <c r="V78" i="7"/>
  <c r="Y152" i="7"/>
  <c r="L152" i="7" s="1"/>
  <c r="X149" i="10"/>
  <c r="V27" i="7"/>
  <c r="T130" i="7"/>
  <c r="W124" i="10"/>
  <c r="V106" i="7"/>
  <c r="U119" i="10"/>
  <c r="V85" i="7"/>
  <c r="W86" i="7"/>
  <c r="W83" i="10"/>
  <c r="Z51" i="9"/>
  <c r="M51" i="9" s="1"/>
  <c r="Y77" i="7"/>
  <c r="U147" i="10"/>
  <c r="V99" i="7"/>
  <c r="T48" i="10"/>
  <c r="W216" i="13"/>
  <c r="AH216" i="13" s="1"/>
  <c r="U129" i="10"/>
  <c r="V28" i="10"/>
  <c r="Z104" i="7"/>
  <c r="V171" i="7"/>
  <c r="T152" i="10"/>
  <c r="Z60" i="7"/>
  <c r="T160" i="7"/>
  <c r="T137" i="10"/>
  <c r="V58" i="9"/>
  <c r="I58" i="9" s="1"/>
  <c r="T180" i="10"/>
  <c r="W168" i="7"/>
  <c r="J168" i="7" s="1"/>
  <c r="Z187" i="11"/>
  <c r="T165" i="7"/>
  <c r="X44" i="7"/>
  <c r="W8" i="10"/>
  <c r="U67" i="7"/>
  <c r="V60" i="7"/>
  <c r="Z111" i="10"/>
  <c r="T181" i="10"/>
  <c r="V60" i="10"/>
  <c r="V131" i="7"/>
  <c r="U132" i="7"/>
  <c r="T8" i="7"/>
  <c r="W23" i="7"/>
  <c r="Z184" i="11"/>
  <c r="X124" i="10"/>
  <c r="Y110" i="10"/>
  <c r="Z145" i="7"/>
  <c r="W52" i="7"/>
  <c r="X110" i="10"/>
  <c r="Y81" i="7"/>
  <c r="X193" i="10"/>
  <c r="V121" i="10"/>
  <c r="Z130" i="7"/>
  <c r="Y175" i="7"/>
  <c r="U152" i="10"/>
  <c r="U170" i="7"/>
  <c r="T141" i="10"/>
  <c r="V156" i="7"/>
  <c r="U28" i="7"/>
  <c r="T146" i="10"/>
  <c r="T45" i="10"/>
  <c r="W45" i="7"/>
  <c r="X128" i="10"/>
  <c r="V110" i="10"/>
  <c r="X58" i="7"/>
  <c r="Y149" i="10"/>
  <c r="T42" i="10"/>
  <c r="Y122" i="10"/>
  <c r="T131" i="7"/>
  <c r="Z24" i="10"/>
  <c r="Y111" i="7"/>
  <c r="Z82" i="7"/>
  <c r="Y78" i="7"/>
  <c r="W81" i="7"/>
  <c r="X151" i="10"/>
  <c r="T153" i="10"/>
  <c r="V22" i="7"/>
  <c r="Z142" i="10"/>
  <c r="Z51" i="10"/>
  <c r="U8" i="7"/>
  <c r="U173" i="10"/>
  <c r="W168" i="10"/>
  <c r="Y8" i="7"/>
  <c r="Y124" i="7"/>
  <c r="U137" i="7"/>
  <c r="W176" i="10"/>
  <c r="T77" i="7"/>
  <c r="W103" i="10"/>
  <c r="T72" i="10"/>
  <c r="Y57" i="12"/>
  <c r="V97" i="7"/>
  <c r="W20" i="10"/>
  <c r="T98" i="10"/>
  <c r="Z215" i="11"/>
  <c r="Z185" i="10"/>
  <c r="Y105" i="10"/>
  <c r="W98" i="7"/>
  <c r="U164" i="10"/>
  <c r="V82" i="7"/>
  <c r="U60" i="10"/>
  <c r="X43" i="10"/>
  <c r="Z92" i="7"/>
  <c r="Y53" i="10"/>
  <c r="Z167" i="10"/>
  <c r="U122" i="10"/>
  <c r="Y90" i="11"/>
  <c r="Y134" i="10"/>
  <c r="X60" i="7"/>
  <c r="T149" i="10"/>
  <c r="U146" i="7"/>
  <c r="Y135" i="10"/>
  <c r="U124" i="10"/>
  <c r="Y184" i="10"/>
  <c r="U172" i="10"/>
  <c r="W82" i="7"/>
  <c r="W26" i="10"/>
  <c r="T125" i="10"/>
  <c r="W130" i="10"/>
  <c r="U190" i="10"/>
  <c r="X76" i="10"/>
  <c r="W131" i="10"/>
  <c r="Y118" i="7"/>
  <c r="X105" i="7"/>
  <c r="Y137" i="10"/>
  <c r="U152" i="7"/>
  <c r="H152" i="7" s="1"/>
  <c r="Z176" i="10"/>
  <c r="Y133" i="10"/>
  <c r="U109" i="10"/>
  <c r="U95" i="7"/>
  <c r="T176" i="10"/>
  <c r="X135" i="7"/>
  <c r="U57" i="7"/>
  <c r="Y13" i="10"/>
  <c r="Z37" i="7"/>
  <c r="T47" i="10"/>
  <c r="V125" i="7"/>
  <c r="V49" i="10"/>
  <c r="Z49" i="10"/>
  <c r="X115" i="7"/>
  <c r="T101" i="7"/>
  <c r="T106" i="7"/>
  <c r="X160" i="7"/>
  <c r="U60" i="9"/>
  <c r="H60" i="9" s="1"/>
  <c r="X82" i="7"/>
  <c r="V42" i="7"/>
  <c r="T70" i="7"/>
  <c r="T73" i="7"/>
  <c r="W39" i="10"/>
  <c r="Y122" i="7"/>
  <c r="Y23" i="7"/>
  <c r="W156" i="7"/>
  <c r="V122" i="7"/>
  <c r="U169" i="10"/>
  <c r="X29" i="7"/>
  <c r="T57" i="10"/>
  <c r="X168" i="7"/>
  <c r="K168" i="7" s="1"/>
  <c r="V74" i="7"/>
  <c r="T163" i="10"/>
  <c r="Z35" i="7"/>
  <c r="W102" i="7"/>
  <c r="X56" i="10"/>
  <c r="U172" i="7"/>
  <c r="T124" i="10"/>
  <c r="W29" i="7"/>
  <c r="U128" i="10"/>
  <c r="Z29" i="7"/>
  <c r="U133" i="10"/>
  <c r="X186" i="10"/>
  <c r="Y172" i="7"/>
  <c r="X14" i="10"/>
  <c r="T151" i="7"/>
  <c r="X140" i="10"/>
  <c r="X192" i="10"/>
  <c r="T90" i="7"/>
  <c r="T122" i="7"/>
  <c r="U192" i="10"/>
  <c r="Y215" i="11"/>
  <c r="U193" i="10"/>
  <c r="U198" i="10"/>
  <c r="X159" i="10"/>
  <c r="X180" i="10"/>
  <c r="X109" i="7"/>
  <c r="Y97" i="10"/>
  <c r="T87" i="10"/>
  <c r="W51" i="10"/>
  <c r="U78" i="7"/>
  <c r="Y71" i="7"/>
  <c r="Z18" i="7"/>
  <c r="W52" i="10"/>
  <c r="Z37" i="11"/>
  <c r="X38" i="7"/>
  <c r="T28" i="10"/>
  <c r="U74" i="9"/>
  <c r="H74" i="9" s="1"/>
  <c r="Z69" i="9"/>
  <c r="M69" i="9" s="1"/>
  <c r="W110" i="7"/>
  <c r="V101" i="7"/>
  <c r="X67" i="7"/>
  <c r="U93" i="7"/>
  <c r="V151" i="7"/>
  <c r="X96" i="7"/>
  <c r="W137" i="7"/>
  <c r="U37" i="10"/>
  <c r="W125" i="7"/>
  <c r="Y22" i="10"/>
  <c r="T186" i="10"/>
  <c r="W118" i="10"/>
  <c r="X156" i="10"/>
  <c r="U141" i="7"/>
  <c r="V87" i="10"/>
  <c r="Z166" i="10"/>
  <c r="X164" i="10"/>
  <c r="X41" i="7"/>
  <c r="U13" i="10"/>
  <c r="V95" i="7"/>
  <c r="X35" i="7"/>
  <c r="V109" i="7"/>
  <c r="V107" i="7"/>
  <c r="V91" i="7"/>
  <c r="U69" i="9"/>
  <c r="H69" i="9" s="1"/>
  <c r="X145" i="7"/>
  <c r="U171" i="7"/>
  <c r="W150" i="10"/>
  <c r="V80" i="7"/>
  <c r="V48" i="10"/>
  <c r="U83" i="7"/>
  <c r="V121" i="7"/>
  <c r="T39" i="7"/>
  <c r="X119" i="10"/>
  <c r="Y43" i="10"/>
  <c r="W19" i="7"/>
  <c r="Y37" i="10"/>
  <c r="U155" i="7"/>
  <c r="T18" i="7"/>
  <c r="X97" i="10"/>
  <c r="T57" i="12"/>
  <c r="Y87" i="10"/>
  <c r="T59" i="7"/>
  <c r="Y114" i="7"/>
  <c r="Z155" i="10"/>
  <c r="V165" i="10"/>
  <c r="Y90" i="7"/>
  <c r="U114" i="7"/>
  <c r="V56" i="10"/>
  <c r="Z205" i="11"/>
  <c r="V113" i="10"/>
  <c r="Z105" i="7"/>
  <c r="V171" i="10"/>
  <c r="Y109" i="7"/>
  <c r="Y28" i="7"/>
  <c r="Z168" i="7"/>
  <c r="M168" i="7" s="1"/>
  <c r="Y150" i="7"/>
  <c r="X143" i="7"/>
  <c r="U117" i="10"/>
  <c r="T67" i="9"/>
  <c r="G67" i="9" s="1"/>
  <c r="T114" i="7"/>
  <c r="W88" i="7"/>
  <c r="W21" i="10"/>
  <c r="U67" i="9"/>
  <c r="H67" i="9" s="1"/>
  <c r="U27" i="7"/>
  <c r="X159" i="7"/>
  <c r="T89" i="7"/>
  <c r="Z74" i="7"/>
  <c r="X39" i="10"/>
  <c r="U75" i="7"/>
  <c r="T175" i="10"/>
  <c r="V50" i="10"/>
  <c r="V96" i="7"/>
  <c r="T103" i="7"/>
  <c r="U151" i="7"/>
  <c r="T111" i="10"/>
  <c r="U142" i="7"/>
  <c r="W123" i="10"/>
  <c r="Z110" i="10"/>
  <c r="X115" i="10"/>
  <c r="Z142" i="7"/>
  <c r="X183" i="10"/>
  <c r="V116" i="7"/>
  <c r="U100" i="10"/>
  <c r="X50" i="10"/>
  <c r="W13" i="7"/>
  <c r="U184" i="10"/>
  <c r="T30" i="11"/>
  <c r="Z158" i="7"/>
  <c r="Z143" i="11"/>
  <c r="Z14" i="7"/>
  <c r="V45" i="10"/>
  <c r="Y80" i="10"/>
  <c r="U126" i="7"/>
  <c r="W92" i="7"/>
  <c r="U158" i="10"/>
  <c r="Y58" i="7"/>
  <c r="T187" i="10"/>
  <c r="T148" i="7"/>
  <c r="U70" i="9"/>
  <c r="H70" i="9" s="1"/>
  <c r="U15" i="7"/>
  <c r="V89" i="7"/>
  <c r="U28" i="10"/>
  <c r="Y151" i="10"/>
  <c r="V146" i="10"/>
  <c r="V108" i="7"/>
  <c r="T131" i="10"/>
  <c r="Z97" i="7"/>
  <c r="T22" i="7"/>
  <c r="U163" i="7"/>
  <c r="V18" i="10"/>
  <c r="Y129" i="11"/>
  <c r="Y34" i="10"/>
  <c r="Z39" i="7"/>
  <c r="W143" i="7"/>
  <c r="X11" i="7"/>
  <c r="V166" i="7"/>
  <c r="X19" i="7"/>
  <c r="Z139" i="10"/>
  <c r="U48" i="10"/>
  <c r="Z30" i="7"/>
  <c r="V150" i="7"/>
  <c r="Y159" i="7"/>
  <c r="Y121" i="7"/>
  <c r="W99" i="7"/>
  <c r="X126" i="7"/>
  <c r="V141" i="7"/>
  <c r="U111" i="7"/>
  <c r="Z98" i="10"/>
  <c r="X89" i="7"/>
  <c r="U123" i="10"/>
  <c r="Y123" i="7"/>
  <c r="X113" i="7"/>
  <c r="Z146" i="10"/>
  <c r="T166" i="7"/>
  <c r="Z126" i="10"/>
  <c r="U39" i="10"/>
  <c r="X88" i="10"/>
  <c r="V145" i="7"/>
  <c r="W60" i="7"/>
  <c r="U64" i="12"/>
  <c r="Y153" i="7"/>
  <c r="W24" i="10"/>
  <c r="X188" i="10"/>
  <c r="Z74" i="9"/>
  <c r="M74" i="9" s="1"/>
  <c r="V113" i="7"/>
  <c r="Z149" i="7"/>
  <c r="W193" i="10"/>
  <c r="V70" i="9"/>
  <c r="I70" i="9" s="1"/>
  <c r="T123" i="7"/>
  <c r="V136" i="10"/>
  <c r="W99" i="10"/>
  <c r="W64" i="12"/>
  <c r="U175" i="7"/>
  <c r="X23" i="7"/>
  <c r="V35" i="7"/>
  <c r="X73" i="7"/>
  <c r="T60" i="9"/>
  <c r="G60" i="9" s="1"/>
  <c r="X175" i="7"/>
  <c r="Z77" i="7"/>
  <c r="V58" i="7"/>
  <c r="Z44" i="10"/>
  <c r="T62" i="9"/>
  <c r="G62" i="9" s="1"/>
  <c r="X52" i="10"/>
  <c r="T38" i="7"/>
  <c r="W43" i="7"/>
  <c r="U98" i="10"/>
  <c r="Z87" i="10"/>
  <c r="Y159" i="10"/>
  <c r="W93" i="7"/>
  <c r="U164" i="7"/>
  <c r="X8" i="10"/>
  <c r="V47" i="10"/>
  <c r="U11" i="7"/>
  <c r="W62" i="10"/>
  <c r="T39" i="10"/>
  <c r="Y166" i="11"/>
  <c r="X24" i="10"/>
  <c r="Z133" i="7"/>
  <c r="Z171" i="7"/>
  <c r="W177" i="10"/>
  <c r="V72" i="10"/>
  <c r="T147" i="10"/>
  <c r="V120" i="10"/>
  <c r="T10" i="7"/>
  <c r="T53" i="10"/>
  <c r="Y14" i="7"/>
  <c r="V154" i="7"/>
  <c r="Y79" i="7"/>
  <c r="W89" i="7"/>
  <c r="Y193" i="10"/>
  <c r="U155" i="10"/>
  <c r="U88" i="10"/>
  <c r="Z119" i="7"/>
  <c r="X18" i="10"/>
  <c r="W132" i="10"/>
  <c r="T40" i="7"/>
  <c r="X104" i="7"/>
  <c r="U13" i="7"/>
  <c r="Y80" i="7"/>
  <c r="Z67" i="9"/>
  <c r="M67" i="9" s="1"/>
  <c r="T85" i="7"/>
  <c r="Y68" i="9"/>
  <c r="L68" i="9" s="1"/>
  <c r="V161" i="10"/>
  <c r="Y22" i="11"/>
  <c r="X130" i="10"/>
  <c r="Y10" i="10"/>
  <c r="X179" i="10"/>
  <c r="V126" i="7"/>
  <c r="V30" i="11"/>
  <c r="W126" i="7"/>
  <c r="V198" i="10"/>
  <c r="W144" i="7"/>
  <c r="T167" i="10"/>
  <c r="X118" i="7"/>
  <c r="W165" i="10"/>
  <c r="V134" i="7"/>
  <c r="W22" i="10"/>
  <c r="Z21" i="7"/>
  <c r="Z100" i="7"/>
  <c r="Y157" i="7"/>
  <c r="U186" i="10"/>
  <c r="Z151" i="7"/>
  <c r="Z23" i="7"/>
  <c r="Y95" i="10"/>
  <c r="T116" i="7"/>
  <c r="T79" i="7"/>
  <c r="V71" i="7"/>
  <c r="X101" i="10"/>
  <c r="Z198" i="10"/>
  <c r="T95" i="10"/>
  <c r="U168" i="10"/>
  <c r="T108" i="10"/>
  <c r="T185" i="10"/>
  <c r="Y88" i="7"/>
  <c r="Y156" i="7"/>
  <c r="U91" i="7"/>
  <c r="W192" i="10"/>
  <c r="U49" i="10"/>
  <c r="X77" i="7"/>
  <c r="W30" i="11"/>
  <c r="V13" i="7"/>
  <c r="W118" i="7"/>
  <c r="X28" i="7"/>
  <c r="Y12" i="7"/>
  <c r="Z148" i="10"/>
  <c r="Z53" i="10"/>
  <c r="U134" i="7"/>
  <c r="V25" i="10"/>
  <c r="W134" i="10"/>
  <c r="X155" i="7"/>
  <c r="V129" i="7"/>
  <c r="Y69" i="7"/>
  <c r="U8" i="10"/>
  <c r="Z62" i="10"/>
  <c r="T169" i="10"/>
  <c r="V147" i="7"/>
  <c r="X45" i="7"/>
  <c r="V55" i="9"/>
  <c r="I55" i="9" s="1"/>
  <c r="X69" i="9"/>
  <c r="K69" i="9" s="1"/>
  <c r="X104" i="10"/>
  <c r="W165" i="7"/>
  <c r="Y97" i="7"/>
  <c r="T109" i="7"/>
  <c r="X54" i="7"/>
  <c r="Z96" i="7"/>
  <c r="Y105" i="7"/>
  <c r="Y39" i="7"/>
  <c r="T154" i="7"/>
  <c r="U39" i="7"/>
  <c r="Z128" i="7"/>
  <c r="U131" i="7"/>
  <c r="V94" i="10"/>
  <c r="V62" i="9"/>
  <c r="I62" i="9" s="1"/>
  <c r="X107" i="7"/>
  <c r="W133" i="7"/>
  <c r="V165" i="7"/>
  <c r="W52" i="9"/>
  <c r="J52" i="9" s="1"/>
  <c r="W188" i="13"/>
  <c r="AH188" i="13" s="1"/>
  <c r="W42" i="7"/>
  <c r="Y116" i="7"/>
  <c r="Y118" i="10"/>
  <c r="W31" i="7"/>
  <c r="V136" i="7"/>
  <c r="W45" i="10"/>
  <c r="U104" i="7"/>
  <c r="U58" i="9"/>
  <c r="H58" i="9" s="1"/>
  <c r="U106" i="10"/>
  <c r="X26" i="7"/>
  <c r="X74" i="7"/>
  <c r="Y32" i="10"/>
  <c r="T58" i="7"/>
  <c r="T22" i="10"/>
  <c r="V145" i="10"/>
  <c r="W180" i="10"/>
  <c r="U19" i="7"/>
  <c r="V67" i="9"/>
  <c r="I67" i="9" s="1"/>
  <c r="X166" i="7"/>
  <c r="T136" i="10"/>
  <c r="T191" i="10"/>
  <c r="T47" i="7"/>
  <c r="U18" i="10"/>
  <c r="Z65" i="7"/>
  <c r="V62" i="10"/>
  <c r="U87" i="7"/>
  <c r="T76" i="10"/>
  <c r="X56" i="7"/>
  <c r="Z94" i="10"/>
  <c r="V132" i="10"/>
  <c r="Z57" i="10"/>
  <c r="Y110" i="7"/>
  <c r="U19" i="10"/>
  <c r="X185" i="10"/>
  <c r="V57" i="12"/>
  <c r="T155" i="7"/>
  <c r="Y11" i="10"/>
  <c r="U43" i="10"/>
  <c r="Z95" i="10"/>
  <c r="W62" i="9"/>
  <c r="J62" i="9" s="1"/>
  <c r="T118" i="10"/>
  <c r="W57" i="12"/>
  <c r="Y8" i="10"/>
  <c r="V54" i="9"/>
  <c r="I54" i="9" s="1"/>
  <c r="X171" i="10"/>
  <c r="Z105" i="10"/>
  <c r="W76" i="10"/>
  <c r="X70" i="9"/>
  <c r="K70" i="9" s="1"/>
  <c r="V142" i="7"/>
  <c r="X86" i="7"/>
  <c r="Y45" i="7"/>
  <c r="T49" i="10"/>
  <c r="Y96" i="7"/>
  <c r="Z149" i="10"/>
  <c r="X158" i="7"/>
  <c r="W135" i="10"/>
  <c r="X111" i="7"/>
  <c r="Y117" i="7"/>
  <c r="Z96" i="10"/>
  <c r="V153" i="7"/>
  <c r="W105" i="10"/>
  <c r="Y85" i="7"/>
  <c r="W56" i="10"/>
  <c r="W30" i="7"/>
  <c r="Y132" i="7"/>
  <c r="U33" i="7"/>
  <c r="W71" i="7"/>
  <c r="Y141" i="10"/>
  <c r="Y106" i="10"/>
  <c r="T106" i="10"/>
  <c r="V14" i="7"/>
  <c r="W25" i="7"/>
  <c r="Y10" i="7"/>
  <c r="Y198" i="11"/>
  <c r="W153" i="7"/>
  <c r="Y74" i="9"/>
  <c r="L74" i="9" s="1"/>
  <c r="W70" i="9"/>
  <c r="J70" i="9" s="1"/>
  <c r="X90" i="7"/>
  <c r="X97" i="7"/>
  <c r="U116" i="10"/>
  <c r="Z133" i="10"/>
  <c r="V155" i="10"/>
  <c r="V23" i="7"/>
  <c r="T175" i="7"/>
  <c r="U121" i="10"/>
  <c r="U26" i="7"/>
  <c r="X162" i="7"/>
  <c r="U26" i="10"/>
  <c r="T97" i="10"/>
  <c r="T171" i="10"/>
  <c r="X168" i="10"/>
  <c r="X10" i="7"/>
  <c r="V29" i="7"/>
  <c r="Z99" i="10"/>
  <c r="T46" i="7"/>
  <c r="W151" i="7"/>
  <c r="Y180" i="10"/>
  <c r="X169" i="7"/>
  <c r="X25" i="7"/>
  <c r="Y128" i="11"/>
  <c r="U38" i="7"/>
  <c r="U137" i="10"/>
  <c r="Z88" i="7"/>
  <c r="X64" i="12"/>
  <c r="Z67" i="7"/>
  <c r="V137" i="10"/>
  <c r="Z48" i="11"/>
  <c r="T109" i="10"/>
  <c r="W185" i="10"/>
  <c r="V188" i="13"/>
  <c r="AG188" i="13" s="1"/>
  <c r="W128" i="7"/>
  <c r="U120" i="10"/>
  <c r="Z44" i="7"/>
  <c r="T170" i="7"/>
  <c r="Z117" i="7"/>
  <c r="W166" i="10"/>
  <c r="T184" i="10"/>
  <c r="U30" i="11"/>
  <c r="Y48" i="10"/>
  <c r="U40" i="7"/>
  <c r="T92" i="7"/>
  <c r="Y74" i="11"/>
  <c r="X22" i="10"/>
  <c r="W198" i="10"/>
  <c r="Z124" i="7"/>
  <c r="X152" i="7"/>
  <c r="K152" i="7" s="1"/>
  <c r="X146" i="10"/>
  <c r="W164" i="10"/>
  <c r="Y91" i="7"/>
  <c r="Y18" i="7"/>
  <c r="T179" i="9"/>
  <c r="G179" i="9" s="1"/>
  <c r="U92" i="7"/>
  <c r="Z140" i="10"/>
  <c r="V88" i="10"/>
  <c r="V188" i="10"/>
  <c r="Y96" i="10"/>
  <c r="V169" i="7"/>
  <c r="U157" i="7"/>
  <c r="W117" i="7"/>
  <c r="T151" i="10"/>
  <c r="V38" i="7"/>
  <c r="T60" i="10"/>
  <c r="W53" i="10"/>
  <c r="Y169" i="7"/>
  <c r="Y127" i="10"/>
  <c r="Z120" i="9"/>
  <c r="M120" i="9" s="1"/>
  <c r="W164" i="7"/>
  <c r="V102" i="10"/>
  <c r="V130" i="7"/>
  <c r="Z69" i="7"/>
  <c r="X109" i="10"/>
  <c r="X112" i="7"/>
  <c r="W160" i="7"/>
  <c r="V60" i="9"/>
  <c r="I60" i="9" s="1"/>
  <c r="T33" i="7"/>
  <c r="Y54" i="7"/>
  <c r="T16" i="7"/>
  <c r="U32" i="7"/>
  <c r="V168" i="7"/>
  <c r="I168" i="7" s="1"/>
  <c r="X132" i="10"/>
  <c r="Z188" i="11"/>
  <c r="W152" i="7"/>
  <c r="J152" i="7" s="1"/>
  <c r="T142" i="10"/>
  <c r="X55" i="10"/>
  <c r="X134" i="7"/>
  <c r="X182" i="11"/>
  <c r="X191" i="10"/>
  <c r="X166" i="10"/>
  <c r="X99" i="7"/>
  <c r="Z58" i="7"/>
  <c r="U141" i="10"/>
  <c r="W144" i="10"/>
  <c r="W133" i="10"/>
  <c r="Y130" i="11"/>
  <c r="W152" i="10"/>
  <c r="X80" i="10"/>
  <c r="W50" i="7"/>
  <c r="V162" i="10"/>
  <c r="V163" i="10"/>
  <c r="W128" i="10"/>
  <c r="X95" i="10"/>
  <c r="V139" i="10"/>
  <c r="X158" i="10"/>
  <c r="V183" i="10"/>
  <c r="T95" i="7"/>
  <c r="Z197" i="11"/>
  <c r="V98" i="10"/>
  <c r="T31" i="7"/>
  <c r="T37" i="7"/>
  <c r="X42" i="7"/>
  <c r="T55" i="9"/>
  <c r="G55" i="9" s="1"/>
  <c r="Z121" i="7"/>
  <c r="T41" i="10"/>
  <c r="Y154" i="10"/>
  <c r="Z73" i="7"/>
  <c r="V31" i="7"/>
  <c r="V115" i="7"/>
  <c r="U97" i="10"/>
  <c r="X46" i="7"/>
  <c r="W75" i="7"/>
  <c r="Z126" i="7"/>
  <c r="V143" i="7"/>
  <c r="W124" i="7"/>
  <c r="T20" i="7"/>
  <c r="Y200" i="11"/>
  <c r="T182" i="10"/>
  <c r="V177" i="10"/>
  <c r="Y125" i="10"/>
  <c r="W37" i="7"/>
  <c r="U127" i="10"/>
  <c r="X88" i="7"/>
  <c r="X155" i="10"/>
  <c r="W10" i="7"/>
  <c r="V101" i="10"/>
  <c r="X87" i="10"/>
  <c r="T81" i="7"/>
  <c r="T188" i="13"/>
  <c r="U104" i="10"/>
  <c r="W46" i="10"/>
  <c r="U118" i="7"/>
  <c r="V103" i="7"/>
  <c r="X128" i="7"/>
  <c r="W20" i="7"/>
  <c r="W116" i="7"/>
  <c r="Y102" i="7"/>
  <c r="Z76" i="7"/>
  <c r="U86" i="7"/>
  <c r="U55" i="9"/>
  <c r="H55" i="9" s="1"/>
  <c r="X72" i="10"/>
  <c r="T80" i="7"/>
  <c r="U167" i="7"/>
  <c r="X130" i="7"/>
  <c r="Y50" i="10"/>
  <c r="U34" i="7"/>
  <c r="T40" i="10"/>
  <c r="T112" i="10"/>
  <c r="V98" i="7"/>
  <c r="U96" i="10"/>
  <c r="V119" i="7"/>
  <c r="U56" i="10"/>
  <c r="V124" i="7"/>
  <c r="W41" i="7"/>
  <c r="V88" i="7"/>
  <c r="V137" i="7"/>
  <c r="Y21" i="10"/>
  <c r="U165" i="7"/>
  <c r="V118" i="10"/>
  <c r="W170" i="7"/>
  <c r="Y9" i="7"/>
  <c r="U159" i="7"/>
  <c r="X13" i="7"/>
  <c r="T20" i="10"/>
  <c r="Y104" i="7"/>
  <c r="X9" i="10"/>
  <c r="Z163" i="7"/>
  <c r="U51" i="10"/>
  <c r="W181" i="10"/>
  <c r="Z12" i="7"/>
  <c r="T82" i="7"/>
  <c r="X111" i="10"/>
  <c r="Y125" i="7"/>
  <c r="W109" i="7"/>
  <c r="W95" i="10"/>
  <c r="W54" i="7"/>
  <c r="U135" i="7"/>
  <c r="V126" i="10"/>
  <c r="Z96" i="9"/>
  <c r="M96" i="9" s="1"/>
  <c r="Y166" i="7"/>
  <c r="T192" i="10"/>
  <c r="Y24" i="10"/>
  <c r="W102" i="10"/>
  <c r="T124" i="7"/>
  <c r="X57" i="10"/>
  <c r="Z13" i="10"/>
  <c r="W22" i="7"/>
  <c r="U122" i="7"/>
  <c r="T159" i="10"/>
  <c r="W122" i="10"/>
  <c r="V47" i="7"/>
  <c r="T55" i="10"/>
  <c r="Y87" i="7"/>
  <c r="Z83" i="7"/>
  <c r="T123" i="10"/>
  <c r="Y168" i="7"/>
  <c r="L168" i="7" s="1"/>
  <c r="W142" i="7"/>
  <c r="V117" i="10"/>
  <c r="U35" i="7"/>
  <c r="Y101" i="10"/>
  <c r="U163" i="10"/>
  <c r="W158" i="7"/>
  <c r="Y53" i="9"/>
  <c r="L53" i="9" s="1"/>
  <c r="U70" i="7"/>
  <c r="Y126" i="10"/>
  <c r="U171" i="10"/>
  <c r="T157" i="7"/>
  <c r="W137" i="10"/>
  <c r="T104" i="7"/>
  <c r="X94" i="7"/>
  <c r="U47" i="10"/>
  <c r="Z11" i="10"/>
  <c r="X40" i="7"/>
  <c r="W127" i="7"/>
  <c r="U103" i="7"/>
  <c r="T143" i="7"/>
  <c r="T65" i="7"/>
  <c r="X140" i="7"/>
  <c r="X57" i="12"/>
  <c r="T83" i="10"/>
  <c r="X52" i="9"/>
  <c r="K52" i="9" s="1"/>
  <c r="Z114" i="7"/>
  <c r="W122" i="7"/>
  <c r="Y123" i="10"/>
  <c r="W123" i="7"/>
  <c r="T14" i="10"/>
  <c r="X47" i="10"/>
  <c r="Y60" i="7"/>
  <c r="Z106" i="10"/>
  <c r="Z74" i="11"/>
  <c r="Y26" i="7"/>
  <c r="U36" i="7"/>
  <c r="Z47" i="10"/>
  <c r="Z56" i="7"/>
  <c r="V120" i="7"/>
  <c r="U139" i="10"/>
  <c r="W103" i="7"/>
  <c r="V9" i="7"/>
  <c r="X167" i="7"/>
  <c r="Z162" i="7"/>
  <c r="X161" i="10"/>
  <c r="X125" i="10"/>
  <c r="U56" i="9"/>
  <c r="H56" i="9" s="1"/>
  <c r="V111" i="10"/>
  <c r="X148" i="7"/>
  <c r="V159" i="7"/>
  <c r="V156" i="10"/>
  <c r="Z28" i="7"/>
  <c r="Z189" i="10"/>
  <c r="V39" i="10"/>
  <c r="W28" i="10"/>
  <c r="U58" i="7"/>
  <c r="T118" i="7"/>
  <c r="U99" i="7"/>
  <c r="W141" i="10"/>
  <c r="U12" i="7"/>
  <c r="V162" i="7"/>
  <c r="V43" i="7"/>
  <c r="Y99" i="7"/>
  <c r="Y109" i="10"/>
  <c r="Z21" i="10"/>
  <c r="X144" i="10"/>
  <c r="X157" i="7"/>
  <c r="Y108" i="7"/>
  <c r="W43" i="10"/>
  <c r="T9" i="7"/>
  <c r="X123" i="7"/>
  <c r="V56" i="7"/>
  <c r="V26" i="7"/>
  <c r="T135" i="10"/>
  <c r="Z167" i="7"/>
  <c r="T69" i="7"/>
  <c r="W140" i="10"/>
  <c r="Y72" i="10"/>
  <c r="U72" i="9"/>
  <c r="H72" i="9" s="1"/>
  <c r="T169" i="7"/>
  <c r="Y161" i="7"/>
  <c r="W92" i="10"/>
  <c r="T21" i="10"/>
  <c r="X189" i="10"/>
  <c r="X93" i="7"/>
  <c r="T119" i="7"/>
  <c r="W28" i="7"/>
  <c r="T149" i="7"/>
  <c r="W100" i="7"/>
  <c r="Z8" i="10"/>
  <c r="W55" i="7"/>
  <c r="V167" i="10"/>
  <c r="U101" i="7"/>
  <c r="Y36" i="7"/>
  <c r="Z108" i="10"/>
  <c r="V175" i="10"/>
  <c r="Z135" i="10"/>
  <c r="Y137" i="7"/>
  <c r="W72" i="10"/>
  <c r="T80" i="10"/>
  <c r="Z190" i="11"/>
  <c r="V92" i="7"/>
  <c r="W107" i="7"/>
  <c r="U127" i="7"/>
  <c r="V72" i="7"/>
  <c r="U52" i="10"/>
  <c r="W175" i="7"/>
  <c r="U120" i="7"/>
  <c r="Y148" i="10"/>
  <c r="V181" i="10"/>
  <c r="Z102" i="10"/>
  <c r="Y11" i="7"/>
  <c r="X120" i="7"/>
  <c r="Y149" i="7"/>
  <c r="Y173" i="10"/>
  <c r="V111" i="7"/>
  <c r="X132" i="7"/>
  <c r="U149" i="10"/>
  <c r="V44" i="10"/>
  <c r="Z20" i="10"/>
  <c r="T93" i="7"/>
  <c r="W191" i="10"/>
  <c r="T112" i="7"/>
  <c r="X131" i="7"/>
  <c r="W87" i="7"/>
  <c r="W40" i="10"/>
  <c r="U167" i="11"/>
  <c r="U121" i="7"/>
  <c r="Z85" i="7"/>
  <c r="AF162" i="13"/>
  <c r="H162" i="13"/>
  <c r="J162" i="13" s="1"/>
  <c r="AE162" i="13"/>
  <c r="G162" i="13"/>
  <c r="I162" i="13" s="1"/>
  <c r="K162" i="13" s="1"/>
  <c r="M162" i="13" s="1"/>
  <c r="Z199" i="11" a="1"/>
  <c r="X42" i="11" a="1"/>
  <c r="W172" i="11" a="1"/>
  <c r="T134" i="11" a="1"/>
  <c r="U50" i="11" a="1"/>
  <c r="W167" i="11" a="1"/>
  <c r="V14" i="11" a="1"/>
  <c r="W42" i="11" a="1"/>
  <c r="V149" i="11" a="1"/>
  <c r="Z204" i="11" a="1"/>
  <c r="T28" i="11" a="1"/>
  <c r="U113" i="11" a="1"/>
  <c r="W13" i="11" a="1"/>
  <c r="Y54" i="11" a="1"/>
  <c r="W60" i="11" a="1"/>
  <c r="X198" i="11" a="1"/>
  <c r="T171" i="11" a="1"/>
  <c r="U205" i="11" a="1"/>
  <c r="U198" i="11" a="1"/>
  <c r="X166" i="11" a="1"/>
  <c r="Z127" i="11" a="1"/>
  <c r="V122" i="11" a="1"/>
  <c r="X130" i="11" a="1"/>
  <c r="U176" i="11" a="1"/>
  <c r="Z118" i="11" a="1"/>
  <c r="Y175" i="11" a="1"/>
  <c r="U49" i="11" a="1"/>
  <c r="T51" i="11" a="1"/>
  <c r="U206" i="11" a="1"/>
  <c r="T154" i="11" a="1"/>
  <c r="Z42" i="11" a="1"/>
  <c r="W55" i="11" a="1"/>
  <c r="V119" i="11" a="1"/>
  <c r="V185" i="11" a="1"/>
  <c r="Z173" i="11" a="1"/>
  <c r="X154" i="11" a="1"/>
  <c r="U45" i="11" a="1"/>
  <c r="T196" i="11" a="1"/>
  <c r="Z193" i="12" a="1"/>
  <c r="Y136" i="11" a="1"/>
  <c r="U208" i="11" a="1"/>
  <c r="V53" i="11" a="1"/>
  <c r="Y94" i="11" a="1"/>
  <c r="W137" i="11" a="1"/>
  <c r="Z151" i="12" a="1"/>
  <c r="U203" i="11" a="1"/>
  <c r="T202" i="11" a="1"/>
  <c r="Z164" i="11" a="1"/>
  <c r="Y132" i="11" a="1"/>
  <c r="V160" i="11" a="1"/>
  <c r="Z105" i="11" a="1"/>
  <c r="X25" i="11" a="1"/>
  <c r="W51" i="11" a="1"/>
  <c r="T188" i="11" a="1"/>
  <c r="Y156" i="11" a="1"/>
  <c r="U154" i="11" a="1"/>
  <c r="W211" i="11" a="1"/>
  <c r="T133" i="11" a="1"/>
  <c r="T214" i="11" a="1"/>
  <c r="U150" i="11" a="1"/>
  <c r="W110" i="11" a="1"/>
  <c r="X51" i="11" a="1"/>
  <c r="Z185" i="11" a="1"/>
  <c r="T118" i="11" a="1"/>
  <c r="T205" i="11" a="1"/>
  <c r="Z21" i="12" a="1"/>
  <c r="V202" i="11" a="1"/>
  <c r="Z58" i="11" a="1"/>
  <c r="W203" i="11" a="1"/>
  <c r="V13" i="11" a="1"/>
  <c r="Y185" i="11" a="1"/>
  <c r="U147" i="11" a="1"/>
  <c r="T181" i="11" a="1"/>
  <c r="X148" i="11" a="1"/>
  <c r="V196" i="11" a="1"/>
  <c r="X144" i="11" a="1"/>
  <c r="Z196" i="11" a="1"/>
  <c r="U112" i="11" a="1"/>
  <c r="Z28" i="11" a="1"/>
  <c r="W108" i="11" a="1"/>
  <c r="Y45" i="11" a="1"/>
  <c r="V157" i="11" a="1"/>
  <c r="T27" i="11" a="1"/>
  <c r="T55" i="11" a="1"/>
  <c r="U193" i="11" a="1"/>
  <c r="U126" i="11" a="1"/>
  <c r="X164" i="11" a="1"/>
  <c r="W112" i="11" a="1"/>
  <c r="W130" i="11" a="1"/>
  <c r="X57" i="11" a="1"/>
  <c r="T26" i="11" a="1"/>
  <c r="V207" i="11" a="1"/>
  <c r="Y124" i="11" a="1"/>
  <c r="V56" i="11" a="1"/>
  <c r="Z207" i="11" a="1"/>
  <c r="V60" i="11" a="1"/>
  <c r="X152" i="11" a="1"/>
  <c r="Y207" i="11" a="1"/>
  <c r="X204" i="11" a="1"/>
  <c r="Z57" i="13" a="1"/>
  <c r="U161" i="11" a="1"/>
  <c r="V31" i="11" a="1"/>
  <c r="X138" i="11" a="1"/>
  <c r="T157" i="11" a="1"/>
  <c r="U190" i="11" a="1"/>
  <c r="T108" i="11" a="1"/>
  <c r="U136" i="11" a="1"/>
  <c r="T139" i="11" a="1"/>
  <c r="U185" i="11" a="1"/>
  <c r="Y228" i="12" a="1"/>
  <c r="W56" i="11" a="1"/>
  <c r="U16" i="11" a="1"/>
  <c r="Z123" i="11" a="1"/>
  <c r="U31" i="11" a="1"/>
  <c r="V151" i="11" a="1"/>
  <c r="Z57" i="11" a="1"/>
  <c r="W197" i="11" a="1"/>
  <c r="T54" i="11" a="1"/>
  <c r="U29" i="11" a="1"/>
  <c r="Y135" i="12" a="1"/>
  <c r="U134" i="11" a="1"/>
  <c r="W214" i="11" a="1"/>
  <c r="V113" i="11" a="1"/>
  <c r="X147" i="11" a="1"/>
  <c r="W159" i="11" a="1"/>
  <c r="V200" i="11" a="1"/>
  <c r="Y139" i="11" a="1"/>
  <c r="T58" i="11" a="1"/>
  <c r="Z192" i="11" a="1"/>
  <c r="V148" i="11" a="1"/>
  <c r="X150" i="11" a="1"/>
  <c r="W190" i="11" a="1"/>
  <c r="X22" i="11" a="1"/>
  <c r="T178" i="11" a="1"/>
  <c r="Z110" i="11" a="1"/>
  <c r="Z202" i="11" a="1"/>
  <c r="U207" i="11" a="1"/>
  <c r="T60" i="11" a="1"/>
  <c r="U148" i="11" a="1"/>
  <c r="U214" i="11" a="1"/>
  <c r="Z172" i="11" a="1"/>
  <c r="X44" i="11" a="1"/>
  <c r="Y87" i="11" a="1"/>
  <c r="V161" i="11" a="1"/>
  <c r="Z108" i="11" a="1"/>
  <c r="U64" i="13" a="1"/>
  <c r="W64" i="13" a="1"/>
  <c r="Y175" i="12" a="1"/>
  <c r="Y105" i="11" a="1"/>
  <c r="V28" i="11" a="1"/>
  <c r="X115" i="11" a="1"/>
  <c r="V102" i="11" a="1"/>
  <c r="W50" i="11" a="1"/>
  <c r="V147" i="11" a="1"/>
  <c r="W57" i="13" a="1"/>
  <c r="Z165" i="11" a="1"/>
  <c r="U152" i="11" a="1"/>
  <c r="Z208" i="12" a="1"/>
  <c r="U142" i="11" a="1"/>
  <c r="Y27" i="11" a="1"/>
  <c r="W100" i="11" a="1"/>
  <c r="U56" i="11" a="1"/>
  <c r="X203" i="11" a="1"/>
  <c r="W168" i="11" a="1"/>
  <c r="T45" i="11" a="1"/>
  <c r="W113" i="11" a="1"/>
  <c r="T137" i="11" a="1"/>
  <c r="X57" i="13" a="1"/>
  <c r="V49" i="11" a="1"/>
  <c r="U156" i="11" a="1"/>
  <c r="V159" i="11" a="1"/>
  <c r="U166" i="11" a="1"/>
  <c r="U129" i="11" a="1"/>
  <c r="W196" i="11" a="1"/>
  <c r="V51" i="11" a="1"/>
  <c r="X14" i="11" a="1"/>
  <c r="W170" i="11" a="1"/>
  <c r="Y21" i="11" a="1"/>
  <c r="T115" i="11" a="1"/>
  <c r="V115" i="11" a="1"/>
  <c r="T182" i="11" a="1"/>
  <c r="T130" i="11" a="1"/>
  <c r="T29" i="11" a="1"/>
  <c r="Y60" i="11" a="1"/>
  <c r="U197" i="11" a="1"/>
  <c r="T129" i="11" a="1"/>
  <c r="Y134" i="11" a="1"/>
  <c r="Y135" i="11" a="1"/>
  <c r="Y199" i="11" a="1"/>
  <c r="Z13" i="11" a="1"/>
  <c r="U37" i="11" a="1"/>
  <c r="V154" i="11" a="1"/>
  <c r="Y138" i="11" a="1"/>
  <c r="U23" i="11" a="1"/>
  <c r="U119" i="11" a="1"/>
  <c r="X168" i="11" a="1"/>
  <c r="V25" i="11" a="1"/>
  <c r="U204" i="11" a="1"/>
  <c r="V133" i="11" a="1"/>
  <c r="V146" i="11" a="1"/>
  <c r="W204" i="11" a="1"/>
  <c r="U46" i="11" a="1"/>
  <c r="W119" i="11" a="1"/>
  <c r="U164" i="11" a="1"/>
  <c r="V114" i="11" a="1"/>
  <c r="U133" i="11" a="1"/>
  <c r="W10" i="11" a="1"/>
  <c r="Y123" i="11" a="1"/>
  <c r="Z27" i="11" a="1"/>
  <c r="W184" i="11" a="1"/>
  <c r="Z228" i="12" a="1"/>
  <c r="Y97" i="12" a="1"/>
  <c r="W145" i="11" a="1"/>
  <c r="T193" i="11" a="1"/>
  <c r="U209" i="11" a="1"/>
  <c r="Z41" i="12" a="1"/>
  <c r="U42" i="11" a="1"/>
  <c r="X129" i="11" a="1"/>
  <c r="V50" i="11" a="1"/>
  <c r="Y167" i="11" a="1"/>
  <c r="W109" i="11" a="1"/>
  <c r="X56" i="11" a="1"/>
  <c r="T44" i="11" a="1"/>
  <c r="V214" i="11" a="1"/>
  <c r="Z102" i="11" a="1"/>
  <c r="T132" i="11" a="1"/>
  <c r="T107" i="11" a="1"/>
  <c r="Z199" i="12" a="1"/>
  <c r="W148" i="11" a="1"/>
  <c r="Y55" i="11" a="1"/>
  <c r="Y24" i="11" a="1"/>
  <c r="W198" i="11" a="1"/>
  <c r="T208" i="11" a="1"/>
  <c r="Y141" i="11" a="1"/>
  <c r="Z117" i="11" a="1"/>
  <c r="X178" i="11" a="1"/>
  <c r="W48" i="11" a="1"/>
  <c r="U187" i="11" a="1"/>
  <c r="U165" i="11" a="1"/>
  <c r="X176" i="11" a="1"/>
  <c r="W208" i="11" a="1"/>
  <c r="W149" i="11" a="1"/>
  <c r="Z60" i="11" a="1"/>
  <c r="Y10" i="11" a="1"/>
  <c r="X184" i="11" a="1"/>
  <c r="V108" i="11" a="1"/>
  <c r="V132" i="11" a="1"/>
  <c r="U178" i="11" a="1"/>
  <c r="Z186" i="11" a="1"/>
  <c r="V204" i="11" a="1"/>
  <c r="V16" i="11" a="1"/>
  <c r="Y193" i="11" a="1"/>
  <c r="X113" i="11" a="1"/>
  <c r="Y205" i="11" a="1"/>
  <c r="T149" i="11" a="1"/>
  <c r="Y12" i="11" a="1"/>
  <c r="X119" i="11" a="1"/>
  <c r="T172" i="11" a="1"/>
  <c r="W21" i="11" a="1"/>
  <c r="T142" i="11" a="1"/>
  <c r="Z25" i="11" a="1"/>
  <c r="T128" i="11" a="1"/>
  <c r="V45" i="11" a="1"/>
  <c r="X194" i="11" a="1"/>
  <c r="Z34" i="12" a="1"/>
  <c r="U128" i="11" a="1"/>
  <c r="Z137" i="11" a="1"/>
  <c r="Y28" i="11" a="1"/>
  <c r="W175" i="11" a="1"/>
  <c r="W127" i="11" a="1"/>
  <c r="T109" i="11" a="1"/>
  <c r="W17" i="11" a="1"/>
  <c r="X39" i="11" a="1"/>
  <c r="Y206" i="11" a="1"/>
  <c r="U14" i="11" a="1"/>
  <c r="Z135" i="11" a="1"/>
  <c r="W154" i="11" a="1"/>
  <c r="Z152" i="11" a="1"/>
  <c r="V39" i="11" a="1"/>
  <c r="W22" i="11" a="1"/>
  <c r="U58" i="11" a="1"/>
  <c r="T13" i="11" a="1"/>
  <c r="T116" i="11" a="1"/>
  <c r="V206" i="11" a="1"/>
  <c r="Y149" i="11" a="1"/>
  <c r="T187" i="11" a="1"/>
  <c r="Y137" i="12" a="1"/>
  <c r="U107" i="11" a="1"/>
  <c r="Z80" i="12" a="1"/>
  <c r="X139" i="11" a="1"/>
  <c r="Y25" i="11" a="1"/>
  <c r="X122" i="11" a="1"/>
  <c r="W157" i="11" a="1"/>
  <c r="Z119" i="11" a="1"/>
  <c r="U114" i="11" a="1"/>
  <c r="U28" i="11" a="1"/>
  <c r="W117" i="11" a="1"/>
  <c r="Y204" i="11" a="1"/>
  <c r="W151" i="11" a="1"/>
  <c r="Y109" i="11" a="1"/>
  <c r="T155" i="11" a="1"/>
  <c r="T10" i="11" a="1"/>
  <c r="V145" i="11" a="1"/>
  <c r="Y188" i="11" a="1"/>
  <c r="U192" i="11" a="1"/>
  <c r="Z194" i="11" a="1"/>
  <c r="T102" i="11" a="1"/>
  <c r="V211" i="11" a="1"/>
  <c r="V110" i="11" a="1"/>
  <c r="U145" i="11" a="1"/>
  <c r="V107" i="11" a="1"/>
  <c r="T145" i="11" a="1"/>
  <c r="W134" i="11" a="1"/>
  <c r="X188" i="11" a="1"/>
  <c r="X185" i="11" a="1"/>
  <c r="X199" i="11" a="1"/>
  <c r="Y113" i="11" a="1"/>
  <c r="U186" i="11" a="1"/>
  <c r="X24" i="11" a="1"/>
  <c r="X126" i="11" a="1"/>
  <c r="X33" i="12" a="1"/>
  <c r="Y119" i="11" a="1"/>
  <c r="X193" i="11" a="1"/>
  <c r="X26" i="11" a="1"/>
  <c r="Y147" i="11" a="1"/>
  <c r="V164" i="11" a="1"/>
  <c r="V23" i="11" a="1"/>
  <c r="Z203" i="11" a="1"/>
  <c r="V29" i="11" a="1"/>
  <c r="Z167" i="11" a="1"/>
  <c r="Z142" i="11" a="1"/>
  <c r="Y186" i="11" a="1"/>
  <c r="X155" i="11" a="1"/>
  <c r="W176" i="11" a="1"/>
  <c r="T168" i="11" a="1"/>
  <c r="T161" i="11" a="1"/>
  <c r="Y116" i="11" a="1"/>
  <c r="T31" i="11" a="1"/>
  <c r="X133" i="11" a="1"/>
  <c r="V182" i="11" a="1"/>
  <c r="X200" i="11" a="1"/>
  <c r="X27" i="11" a="1"/>
  <c r="X161" i="11" a="1"/>
  <c r="T24" i="11" a="1"/>
  <c r="W155" i="11" a="1"/>
  <c r="Y183" i="11" a="1"/>
  <c r="Z131" i="11" a="1"/>
  <c r="V156" i="11" a="1"/>
  <c r="U194" i="11" a="1"/>
  <c r="T42" i="11" a="1"/>
  <c r="Y61" i="12" a="1"/>
  <c r="W141" i="11" a="1"/>
  <c r="Z138" i="11" a="1"/>
  <c r="T114" i="11" a="1"/>
  <c r="X38" i="11" a="1"/>
  <c r="T110" i="11" a="1"/>
  <c r="Y51" i="11" a="1"/>
  <c r="X13" i="11" a="1"/>
  <c r="U149" i="11" a="1"/>
  <c r="V168" i="11" a="1"/>
  <c r="Z144" i="11" a="1"/>
  <c r="U39" i="11" a="1"/>
  <c r="V170" i="11" a="1"/>
  <c r="V118" i="11" a="1"/>
  <c r="U17" i="11" a="1"/>
  <c r="V190" i="11" a="1"/>
  <c r="X37" i="11" a="1"/>
  <c r="W129" i="11" a="1"/>
  <c r="Z157" i="12" a="1"/>
  <c r="X207" i="11" a="1"/>
  <c r="Y64" i="13" a="1"/>
  <c r="Y122" i="12" a="1"/>
  <c r="U105" i="11" a="1"/>
  <c r="X23" i="11" a="1"/>
  <c r="T100" i="11" a="1"/>
  <c r="U12" i="11" a="1"/>
  <c r="T135" i="11" a="1"/>
  <c r="V193" i="11" a="1"/>
  <c r="U109" i="11" a="1"/>
  <c r="X137" i="11" a="1"/>
  <c r="V64" i="13" a="1"/>
  <c r="V130" i="11" a="1"/>
  <c r="Z112" i="11" a="1"/>
  <c r="V139" i="11" a="1"/>
  <c r="X128" i="11" a="1"/>
  <c r="W187" i="11" a="1"/>
  <c r="Z124" i="11" a="1"/>
  <c r="X123" i="11" a="1"/>
  <c r="T50" i="11" a="1"/>
  <c r="T165" i="11" a="1"/>
  <c r="W146" i="11" a="1"/>
  <c r="Y16" i="11" a="1"/>
  <c r="X197" i="11" a="1"/>
  <c r="T203" i="11" a="1"/>
  <c r="Y48" i="11" a="1"/>
  <c r="U131" i="11" a="1"/>
  <c r="T192" i="11" a="1"/>
  <c r="T146" i="11" a="1"/>
  <c r="Z155" i="11" a="1"/>
  <c r="U137" i="11" a="1"/>
  <c r="W27" i="11" a="1"/>
  <c r="U108" i="11" a="1"/>
  <c r="Y209" i="11" a="1"/>
  <c r="U54" i="11" a="1"/>
  <c r="T151" i="11" a="1"/>
  <c r="W150" i="11" a="1"/>
  <c r="Y157" i="11" a="1"/>
  <c r="U130" i="11" a="1"/>
  <c r="X64" i="13" a="1"/>
  <c r="W181" i="11" a="1"/>
  <c r="T167" i="11" a="1"/>
  <c r="X58" i="11" a="1"/>
  <c r="X172" i="11" a="1"/>
  <c r="T126" i="11" a="1"/>
  <c r="X124" i="11" a="1"/>
  <c r="W152" i="11" a="1"/>
  <c r="V124" i="11" a="1"/>
  <c r="X206" i="11" a="1"/>
  <c r="V192" i="11" a="1"/>
  <c r="Z23" i="11" a="1"/>
  <c r="U171" i="11" a="1"/>
  <c r="Y110" i="11" a="1"/>
  <c r="T123" i="11" a="1"/>
  <c r="Z157" i="11" a="1"/>
  <c r="Y23" i="11" a="1"/>
  <c r="W126" i="11" a="1"/>
  <c r="U139" i="11" a="1"/>
  <c r="T184" i="11" a="1"/>
  <c r="V38" i="11" a="1"/>
  <c r="V136" i="11" a="1"/>
  <c r="W135" i="11" a="1"/>
  <c r="U196" i="11" a="1"/>
  <c r="X102" i="11" a="1"/>
  <c r="T166" i="11" a="1"/>
  <c r="V188" i="11" a="1"/>
  <c r="W186" i="11" a="1"/>
  <c r="V186" i="11" a="1"/>
  <c r="Y95" i="11" a="1"/>
  <c r="Y184" i="11" a="1"/>
  <c r="Z42" i="12" a="1"/>
  <c r="Y168" i="11" a="1"/>
  <c r="X46" i="11" a="1"/>
  <c r="U102" i="11" a="1"/>
  <c r="U151" i="11" a="1"/>
  <c r="T38" i="11" a="1"/>
  <c r="U173" i="11" a="1"/>
  <c r="X142" i="11" a="1"/>
  <c r="X159" i="12" a="1"/>
  <c r="W165" i="11" a="1"/>
  <c r="T16" i="11" a="1"/>
  <c r="W53" i="11" a="1"/>
  <c r="Y202" i="11" a="1"/>
  <c r="X190" i="11" a="1"/>
  <c r="X108" i="11" a="1"/>
  <c r="T160" i="11" a="1"/>
  <c r="Z133" i="11" a="1"/>
  <c r="Z176" i="11" a="1"/>
  <c r="V165" i="11" a="1"/>
  <c r="U25" i="11" a="1"/>
  <c r="W16" i="11" a="1"/>
  <c r="Y192" i="11" a="1"/>
  <c r="V137" i="11" a="1"/>
  <c r="X100" i="11" a="1"/>
  <c r="W178" i="11" a="1"/>
  <c r="X186" i="11" a="1"/>
  <c r="U202" i="11" a="1"/>
  <c r="U118" i="11" a="1"/>
  <c r="T173" i="11" a="1"/>
  <c r="V109" i="11" a="1"/>
  <c r="V12" i="11" a="1"/>
  <c r="T198" i="11" a="1"/>
  <c r="W193" i="11" a="1"/>
  <c r="U181" i="11" a="1"/>
  <c r="T180" i="11" a="1"/>
  <c r="X17" i="11" a="1"/>
  <c r="W132" i="11" a="1"/>
  <c r="V55" i="11" a="1"/>
  <c r="U110" i="11" a="1"/>
  <c r="U175" i="11" a="1"/>
  <c r="U53" i="11" a="1"/>
  <c r="X205" i="11" a="1"/>
  <c r="Z94" i="11" a="1"/>
  <c r="U172" i="11" a="1"/>
  <c r="V178" i="11" a="1"/>
  <c r="W182" i="11" a="1"/>
  <c r="U117" i="11" a="1"/>
  <c r="U22" i="11" a="1"/>
  <c r="X187" i="11" a="1"/>
  <c r="Y117" i="11" a="1"/>
  <c r="Z148" i="11" a="1"/>
  <c r="X60" i="11" a="1"/>
  <c r="Z150" i="11" a="1"/>
  <c r="Y164" i="11" a="1"/>
  <c r="Y203" i="11" a="1"/>
  <c r="Y108" i="11" a="1"/>
  <c r="T131" i="11" a="1"/>
  <c r="U200" i="11" a="1"/>
  <c r="Z44" i="11" a="1"/>
  <c r="U24" i="11" a="1"/>
  <c r="T144" i="11" a="1"/>
  <c r="X54" i="11" a="1"/>
  <c r="Y64" i="11" a="1"/>
  <c r="V26" i="11" a="1"/>
  <c r="W128" i="11" a="1"/>
  <c r="U57" i="13" a="1"/>
  <c r="X16" i="11" a="1"/>
  <c r="U123" i="11" a="1"/>
  <c r="W68" i="12" a="1"/>
  <c r="Z21" i="11" a="1"/>
  <c r="X53" i="11" a="1"/>
  <c r="T113" i="11" a="1"/>
  <c r="X132" i="11" a="1"/>
  <c r="U170" i="11" a="1"/>
  <c r="X141" i="11" a="1"/>
  <c r="W131" i="11" a="1"/>
  <c r="Y58" i="11" a="1"/>
  <c r="V175" i="11" a="1"/>
  <c r="Z145" i="11" a="1"/>
  <c r="T206" i="11" a="1"/>
  <c r="W133" i="11" a="1"/>
  <c r="Z181" i="11" a="1"/>
  <c r="X149" i="11" a="1"/>
  <c r="V48" i="11" a="1"/>
  <c r="T22" i="11" a="1"/>
  <c r="Z224" i="12" a="1"/>
  <c r="V176" i="11" a="1"/>
  <c r="U179" i="11" a="1"/>
  <c r="W142" i="11" a="1"/>
  <c r="T159" i="11" a="1"/>
  <c r="V37" i="11" a="1"/>
  <c r="Y178" i="11" a="1"/>
  <c r="X211" i="11" a="1"/>
  <c r="W107" i="11" a="1"/>
  <c r="Z12" i="11" a="1"/>
  <c r="V17" i="11" a="1"/>
  <c r="X50" i="11" a="1"/>
  <c r="Y179" i="12" a="1"/>
  <c r="W26" i="11" a="1"/>
  <c r="V100" i="11" a="1"/>
  <c r="V126" i="11" a="1"/>
  <c r="V208" i="11" a="1"/>
  <c r="T152" i="11" a="1"/>
  <c r="X209" i="11" a="1"/>
  <c r="X167" i="11" a="1"/>
  <c r="Y150" i="11" a="1"/>
  <c r="Y107" i="11" a="1"/>
  <c r="X173" i="11" a="1"/>
  <c r="Y42" i="11" a="1"/>
  <c r="X55" i="11" a="1"/>
  <c r="Y176" i="11" a="1"/>
  <c r="W194" i="11" a="1"/>
  <c r="Y27" i="12" a="1"/>
  <c r="X112" i="11" a="1"/>
  <c r="W34" i="12" a="1"/>
  <c r="X202" i="11" a="1"/>
  <c r="Z116" i="11" a="1"/>
  <c r="T117" i="11" a="1"/>
  <c r="V172" i="11" a="1"/>
  <c r="Z109" i="11" a="1"/>
  <c r="V152" i="11" a="1"/>
  <c r="U34" i="12" a="1"/>
  <c r="X191" i="12" a="1"/>
  <c r="V179" i="11" a="1"/>
  <c r="V112" i="11" a="1"/>
  <c r="Z16" i="11" a="1"/>
  <c r="V131" i="11" a="1"/>
  <c r="T150" i="11" a="1"/>
  <c r="V198" i="11" a="1"/>
  <c r="V203" i="11" a="1"/>
  <c r="T175" i="11" a="1"/>
  <c r="Z31" i="11" a="1"/>
  <c r="T112" i="11" a="1"/>
  <c r="Z132" i="11" a="1"/>
  <c r="T164" i="11" a="1"/>
  <c r="T21" i="11" a="1"/>
  <c r="Y194" i="11" a="1"/>
  <c r="W12" i="11" a="1"/>
  <c r="Y118" i="11" a="1"/>
  <c r="Z134" i="11" a="1"/>
  <c r="U51" i="11" a="1"/>
  <c r="W122" i="11" a="1"/>
  <c r="Y172" i="11" a="1"/>
  <c r="W200" i="11" a="1"/>
  <c r="X118" i="11" a="1"/>
  <c r="V171" i="11" a="1"/>
  <c r="Z107" i="11" a="1"/>
  <c r="X168" i="12" a="1"/>
  <c r="Z209" i="11" a="1"/>
  <c r="U116" i="11" a="1"/>
  <c r="Y196" i="11" a="1"/>
  <c r="T39" i="11" a="1"/>
  <c r="X157" i="11" a="1"/>
  <c r="Y161" i="11" a="1"/>
  <c r="X171" i="11" a="1"/>
  <c r="W207" i="11" a="1"/>
  <c r="T37" i="11" a="1"/>
  <c r="Y159" i="11" a="1"/>
  <c r="V128" i="11" a="1"/>
  <c r="Z87" i="11" a="1"/>
  <c r="W49" i="11" a="1"/>
  <c r="W38" i="11" a="1"/>
  <c r="X110" i="11" a="1"/>
  <c r="Z39" i="11" a="1"/>
  <c r="T127" i="11" a="1"/>
  <c r="U38" i="11" a="1"/>
  <c r="W102" i="11" a="1"/>
  <c r="Z122" i="11" a="1"/>
  <c r="T200" i="11" a="1"/>
  <c r="W139" i="11" a="1"/>
  <c r="V197" i="11" a="1"/>
  <c r="V46" i="11" a="1"/>
  <c r="V116" i="11" a="1"/>
  <c r="W54" i="11" a="1"/>
  <c r="V135" i="11" a="1"/>
  <c r="V123" i="11" a="1"/>
  <c r="T170" i="11" a="1"/>
  <c r="W114" i="11" a="1"/>
  <c r="U138" i="11" a="1"/>
  <c r="Y152" i="11" a="1"/>
  <c r="W44" i="11" a="1"/>
  <c r="X156" i="11" a="1"/>
  <c r="Z217" i="12" a="1"/>
  <c r="T204" i="11" a="1"/>
  <c r="Z161" i="11" a="1"/>
  <c r="X145" i="11" a="1"/>
  <c r="W25" i="11" a="1"/>
  <c r="Z214" i="11" a="1"/>
  <c r="U10" i="11" a="1"/>
  <c r="U21" i="11" a="1"/>
  <c r="V57" i="13" a="1"/>
  <c r="Z52" i="12" a="1"/>
  <c r="Y53" i="11" a="1"/>
  <c r="W57" i="11" a="1"/>
  <c r="V180" i="11" a="1"/>
  <c r="W105" i="11" a="1"/>
  <c r="V173" i="11" a="1"/>
  <c r="Z113" i="11" a="1"/>
  <c r="Y181" i="11" a="1"/>
  <c r="V181" i="11" a="1"/>
  <c r="Z159" i="11" a="1"/>
  <c r="V50" i="12" a="1"/>
  <c r="Y49" i="11" a="1"/>
  <c r="T12" i="11" a="1"/>
  <c r="Z50" i="11" a="1"/>
  <c r="Y211" i="11" a="1"/>
  <c r="U60" i="11" a="1"/>
  <c r="Z168" i="11" a="1"/>
  <c r="X34" i="12" a="1"/>
  <c r="U146" i="11" a="1"/>
  <c r="U159" i="11" a="1"/>
  <c r="T49" i="11" a="1"/>
  <c r="Y145" i="11" a="1"/>
  <c r="U47" i="11" a="1"/>
  <c r="Z175" i="11" a="1"/>
  <c r="T56" i="11" a="1"/>
  <c r="X170" i="11" a="1"/>
  <c r="T186" i="11" a="1"/>
  <c r="Y114" i="11" a="1"/>
  <c r="W58" i="11" a="1"/>
  <c r="Y50" i="11" a="1"/>
  <c r="U127" i="11" a="1"/>
  <c r="W14" i="11" a="1"/>
  <c r="W185" i="11" a="1"/>
  <c r="Z53" i="11" a="1"/>
  <c r="Y17" i="11" a="1"/>
  <c r="Y127" i="11" a="1"/>
  <c r="W173" i="11" a="1"/>
  <c r="Y155" i="11" a="1"/>
  <c r="X214" i="11" a="1"/>
  <c r="W37" i="11" a="1"/>
  <c r="W123" i="11" a="1"/>
  <c r="Y187" i="11" a="1"/>
  <c r="Z102" i="12" a="1"/>
  <c r="V184" i="11" a="1"/>
  <c r="Z55" i="11" a="1"/>
  <c r="V58" i="11" a="1"/>
  <c r="W189" i="12" a="1"/>
  <c r="T211" i="11" a="1"/>
  <c r="Y38" i="11" a="1"/>
  <c r="U199" i="11" a="1"/>
  <c r="Y102" i="11" a="1"/>
  <c r="X109" i="11" a="1"/>
  <c r="V138" i="11" a="1"/>
  <c r="U55" i="11" a="1"/>
  <c r="X165" i="11" a="1"/>
  <c r="T197" i="11" a="1"/>
  <c r="X48" i="11" a="1"/>
  <c r="V54" i="11" a="1"/>
  <c r="X208" i="11" a="1"/>
  <c r="V127" i="11" a="1"/>
  <c r="W24" i="11" a="1"/>
  <c r="V21" i="11" a="1"/>
  <c r="X21" i="11" a="1"/>
  <c r="Y13" i="11" a="1"/>
  <c r="T105" i="11" a="1"/>
  <c r="Z64" i="11" a="1"/>
  <c r="Y37" i="11" a="1"/>
  <c r="T122" i="11" a="1"/>
  <c r="T23" i="11" a="1"/>
  <c r="Y112" i="11" a="1"/>
  <c r="Z14" i="11" a="1"/>
  <c r="Y137" i="11" a="1"/>
  <c r="U155" i="11" a="1"/>
  <c r="Y122" i="11" a="1"/>
  <c r="V142" i="11" a="1"/>
  <c r="W118" i="11" a="1"/>
  <c r="Y208" i="11" a="1"/>
  <c r="U132" i="11" a="1"/>
  <c r="W161" i="11" a="1"/>
  <c r="T209" i="11" a="1"/>
  <c r="T207" i="11" a="1"/>
  <c r="Y133" i="12" a="1"/>
  <c r="Y31" i="12" a="1"/>
  <c r="T194" i="11" a="1"/>
  <c r="Z178" i="11" a="1"/>
  <c r="W115" i="11" a="1"/>
  <c r="Y131" i="11" a="1"/>
  <c r="U100" i="11" a="1"/>
  <c r="W144" i="11" a="1"/>
  <c r="Y214" i="11" a="1"/>
  <c r="V199" i="11" a="1"/>
  <c r="X117" i="11" a="1"/>
  <c r="T141" i="11" a="1"/>
  <c r="Z139" i="11" a="1"/>
  <c r="U211" i="11" a="1"/>
  <c r="T147" i="11" a="1"/>
  <c r="Y154" i="12" a="1"/>
  <c r="W206" i="11" a="1"/>
  <c r="U27" i="11" a="1"/>
  <c r="V167" i="11" a="1"/>
  <c r="V166" i="11" a="1"/>
  <c r="W46" i="11" a="1"/>
  <c r="W192" i="11" a="1"/>
  <c r="V105" i="11" a="1"/>
  <c r="Y133" i="11" a="1"/>
  <c r="Z171" i="11" a="1"/>
  <c r="U182" i="11" a="1"/>
  <c r="X146" i="11" a="1"/>
  <c r="Z51" i="11" a="1"/>
  <c r="W188" i="11" a="1"/>
  <c r="V144" i="11" a="1"/>
  <c r="W28" i="11" a="1"/>
  <c r="Z48" i="12" a="1"/>
  <c r="W164" i="11" a="1"/>
  <c r="X136" i="11" a="1"/>
  <c r="V42" i="11" a="1"/>
  <c r="X114" i="11" a="1"/>
  <c r="Y173" i="11" a="1"/>
  <c r="X45" i="11" a="1"/>
  <c r="V22" i="11" a="1"/>
  <c r="T156" i="11" a="1"/>
  <c r="Y34" i="12" a="1"/>
  <c r="T148" i="11" a="1"/>
  <c r="X127" i="11" a="1"/>
  <c r="T53" i="11" a="1"/>
  <c r="Y165" i="11" a="1"/>
  <c r="Y57" i="13" a="1"/>
  <c r="U188" i="11" a="1"/>
  <c r="Z193" i="11" a="1"/>
  <c r="Z54" i="11" a="1"/>
  <c r="W166" i="11" a="1"/>
  <c r="X107" i="11" a="1"/>
  <c r="T124" i="11" a="1"/>
  <c r="T34" i="12" a="1"/>
  <c r="Y136" i="12" a="1"/>
  <c r="Z141" i="11" a="1"/>
  <c r="W209" i="11" a="1"/>
  <c r="X10" i="11" a="1"/>
  <c r="V134" i="11" a="1"/>
  <c r="W147" i="11" a="1"/>
  <c r="X196" i="11" a="1"/>
  <c r="U184" i="11" a="1"/>
  <c r="T185" i="11" a="1"/>
  <c r="Y14" i="11" a="1"/>
  <c r="W116" i="11" a="1"/>
  <c r="U135" i="11" a="1"/>
  <c r="Y197" i="11" a="1"/>
  <c r="W202" i="11" a="1"/>
  <c r="Z156" i="11" a="1"/>
  <c r="Y142" i="11" a="1"/>
  <c r="X105" i="11" a="1"/>
  <c r="T46" i="11" a="1"/>
  <c r="Y212" i="12" a="1"/>
  <c r="T176" i="11" a="1"/>
  <c r="U180" i="11" a="1"/>
  <c r="Z206" i="11" a="1"/>
  <c r="Z24" i="11" a="1"/>
  <c r="W156" i="11" a="1"/>
  <c r="Z201" i="12" a="1"/>
  <c r="U176" i="12" a="1"/>
  <c r="X135" i="11" a="1"/>
  <c r="V209" i="11" a="1"/>
  <c r="T190" i="11" a="1"/>
  <c r="W160" i="11" a="1"/>
  <c r="T136" i="11" a="1"/>
  <c r="Y44" i="11" a="1"/>
  <c r="V10" i="11" a="1"/>
  <c r="Y100" i="11" a="1"/>
  <c r="X134" i="11" a="1"/>
  <c r="X131" i="11" a="1"/>
  <c r="Y46" i="11" a="1"/>
  <c r="U124" i="11" a="1"/>
  <c r="W171" i="11" a="1"/>
  <c r="V129" i="11" a="1"/>
  <c r="U160" i="11" a="1"/>
  <c r="U141" i="11" a="1"/>
  <c r="T48" i="11" a="1"/>
  <c r="X28" i="11" a="1"/>
  <c r="V27" i="11" a="1"/>
  <c r="Z136" i="11" a="1"/>
  <c r="T14" i="11" a="1"/>
  <c r="V24" i="11" a="1"/>
  <c r="Z114" i="11" a="1"/>
  <c r="U26" i="11" a="1"/>
  <c r="X116" i="11" a="1"/>
  <c r="X49" i="11" a="1"/>
  <c r="Z155" i="12" a="1"/>
  <c r="W124" i="11" a="1"/>
  <c r="W205" i="11" a="1"/>
  <c r="Z208" i="11" a="1"/>
  <c r="Z46" i="11" a="1"/>
  <c r="W199" i="11" a="1"/>
  <c r="V117" i="11" a="1"/>
  <c r="Y144" i="11" a="1"/>
  <c r="U13" i="11" a="1"/>
  <c r="T179" i="11" a="1"/>
  <c r="Y162" i="12" a="1"/>
  <c r="W39" i="11" a="1"/>
  <c r="Z100" i="11" a="1"/>
  <c r="X192" i="11" a="1"/>
  <c r="X31" i="11" a="1"/>
  <c r="Y31" i="11" a="1"/>
  <c r="Z197" i="12" a="1"/>
  <c r="U168" i="11" a="1"/>
  <c r="T47" i="11" a="1"/>
  <c r="Y57" i="11" a="1"/>
  <c r="Y148" i="11" a="1"/>
  <c r="T138" i="11" a="1"/>
  <c r="X181" i="11" a="1"/>
  <c r="T57" i="13" a="1"/>
  <c r="V187" i="11" a="1"/>
  <c r="Y39" i="11" a="1"/>
  <c r="U44" i="11" a="1"/>
  <c r="T119" i="11" a="1"/>
  <c r="T25" i="11" a="1"/>
  <c r="U48" i="11" a="1"/>
  <c r="Y209" i="12" a="1"/>
  <c r="Y80" i="12" a="1"/>
  <c r="V155" i="11" a="1"/>
  <c r="Y171" i="11" a="1"/>
  <c r="T199" i="11" a="1"/>
  <c r="U115" i="11" a="1"/>
  <c r="X12" i="11" a="1"/>
  <c r="V141" i="11" a="1"/>
  <c r="W136" i="11" a="1"/>
  <c r="T17" i="11" a="1"/>
  <c r="V44" i="11" a="1"/>
  <c r="X159" i="11" a="1"/>
  <c r="Z10" i="11" a="1"/>
  <c r="W45" i="11" a="1"/>
  <c r="V150" i="11" a="1"/>
  <c r="W138" i="11" a="1"/>
  <c r="U144" i="11" a="1"/>
  <c r="W23" i="11" a="1"/>
  <c r="Z183" i="11" a="1"/>
  <c r="W29" i="11" a="1"/>
  <c r="U122" i="11" a="1"/>
  <c r="Z49" i="11" a="1"/>
  <c r="V34" i="12" a="1"/>
  <c r="V205" i="11" a="1"/>
  <c r="U157" i="11" a="1"/>
  <c r="X175" i="11" a="1"/>
  <c r="V194" i="11" a="1"/>
  <c r="W31" i="11" a="1"/>
  <c r="Y190" i="11" a="1"/>
  <c r="Y190" i="11" l="1"/>
  <c r="W31" i="11"/>
  <c r="V194" i="11"/>
  <c r="X175" i="11"/>
  <c r="U157" i="11"/>
  <c r="V205" i="11"/>
  <c r="V34" i="12"/>
  <c r="Z49" i="11"/>
  <c r="U122" i="11"/>
  <c r="W29" i="11"/>
  <c r="Z183" i="11"/>
  <c r="W23" i="11"/>
  <c r="U144" i="11"/>
  <c r="W138" i="11"/>
  <c r="V150" i="11"/>
  <c r="W45" i="11"/>
  <c r="Z10" i="11"/>
  <c r="X159" i="11"/>
  <c r="V44" i="11"/>
  <c r="T17" i="11"/>
  <c r="W136" i="11"/>
  <c r="V141" i="11"/>
  <c r="X12" i="11"/>
  <c r="U115" i="11"/>
  <c r="T199" i="11"/>
  <c r="Y171" i="11"/>
  <c r="V155" i="11"/>
  <c r="Y80" i="12"/>
  <c r="Y209" i="12"/>
  <c r="U48" i="11"/>
  <c r="T25" i="11"/>
  <c r="T119" i="11"/>
  <c r="U44" i="11"/>
  <c r="Y39" i="11"/>
  <c r="V187" i="11"/>
  <c r="T57" i="13"/>
  <c r="X181" i="11"/>
  <c r="T138" i="11"/>
  <c r="Y148" i="11"/>
  <c r="Y57" i="11"/>
  <c r="T47" i="11"/>
  <c r="U168" i="11"/>
  <c r="Z197" i="12"/>
  <c r="Y31" i="11"/>
  <c r="X31" i="11"/>
  <c r="X192" i="11"/>
  <c r="Z100" i="11"/>
  <c r="W39" i="11"/>
  <c r="Y162" i="12"/>
  <c r="T179" i="11"/>
  <c r="U13" i="11"/>
  <c r="Y144" i="11"/>
  <c r="V117" i="11"/>
  <c r="W199" i="11"/>
  <c r="Z46" i="11"/>
  <c r="Z208" i="11"/>
  <c r="W205" i="11"/>
  <c r="W124" i="11"/>
  <c r="Z155" i="12"/>
  <c r="X49" i="11"/>
  <c r="X116" i="11"/>
  <c r="U26" i="11"/>
  <c r="Z114" i="11"/>
  <c r="V24" i="11"/>
  <c r="T14" i="11"/>
  <c r="Z136" i="11"/>
  <c r="V27" i="11"/>
  <c r="X28" i="11"/>
  <c r="T48" i="11"/>
  <c r="U141" i="11"/>
  <c r="U160" i="11"/>
  <c r="V129" i="11"/>
  <c r="W171" i="11"/>
  <c r="U124" i="11"/>
  <c r="Y46" i="11"/>
  <c r="X131" i="11"/>
  <c r="X134" i="11"/>
  <c r="Y100" i="11"/>
  <c r="V10" i="11"/>
  <c r="Y44" i="11"/>
  <c r="T136" i="11"/>
  <c r="W160" i="11"/>
  <c r="T190" i="11"/>
  <c r="V209" i="11"/>
  <c r="X135" i="11"/>
  <c r="U176" i="12"/>
  <c r="Z201" i="12"/>
  <c r="W156" i="11"/>
  <c r="Z24" i="11"/>
  <c r="Z206" i="11"/>
  <c r="U180" i="11"/>
  <c r="T176" i="11"/>
  <c r="Y212" i="12"/>
  <c r="T46" i="11"/>
  <c r="X105" i="11"/>
  <c r="Y142" i="11"/>
  <c r="Z156" i="11"/>
  <c r="W202" i="11"/>
  <c r="Y197" i="11"/>
  <c r="U135" i="11"/>
  <c r="W116" i="11"/>
  <c r="Y14" i="11"/>
  <c r="T185" i="11"/>
  <c r="U184" i="11"/>
  <c r="X196" i="11"/>
  <c r="W147" i="11"/>
  <c r="V134" i="11"/>
  <c r="X10" i="11"/>
  <c r="W209" i="11"/>
  <c r="Z141" i="11"/>
  <c r="Y136" i="12"/>
  <c r="T34" i="12"/>
  <c r="T124" i="11"/>
  <c r="X107" i="11"/>
  <c r="W166" i="11"/>
  <c r="Z54" i="11"/>
  <c r="Z193" i="11"/>
  <c r="U188" i="11"/>
  <c r="Y57" i="13"/>
  <c r="AJ57" i="13" s="1"/>
  <c r="Y165" i="11"/>
  <c r="T53" i="11"/>
  <c r="X127" i="11"/>
  <c r="T148" i="11"/>
  <c r="Y34" i="12"/>
  <c r="T156" i="11"/>
  <c r="V22" i="11"/>
  <c r="X45" i="11"/>
  <c r="Y173" i="11"/>
  <c r="X114" i="11"/>
  <c r="V42" i="11"/>
  <c r="X136" i="11"/>
  <c r="W164" i="11"/>
  <c r="Z48" i="12"/>
  <c r="W28" i="11"/>
  <c r="V144" i="11"/>
  <c r="W188" i="11"/>
  <c r="Z51" i="11"/>
  <c r="X146" i="11"/>
  <c r="U182" i="11"/>
  <c r="Z171" i="11"/>
  <c r="Y133" i="11"/>
  <c r="V105" i="11"/>
  <c r="W192" i="11"/>
  <c r="W46" i="11"/>
  <c r="V166" i="11"/>
  <c r="V167" i="11"/>
  <c r="U27" i="11"/>
  <c r="W206" i="11"/>
  <c r="Y154" i="12"/>
  <c r="T147" i="11"/>
  <c r="U211" i="11"/>
  <c r="Z139" i="11"/>
  <c r="T141" i="11"/>
  <c r="X117" i="11"/>
  <c r="V199" i="11"/>
  <c r="Y214" i="11"/>
  <c r="W144" i="11"/>
  <c r="U100" i="11"/>
  <c r="Y131" i="11"/>
  <c r="W115" i="11"/>
  <c r="Z178" i="11"/>
  <c r="T194" i="11"/>
  <c r="Y31" i="12"/>
  <c r="Y133" i="12"/>
  <c r="T207" i="11"/>
  <c r="T209" i="11"/>
  <c r="W161" i="11"/>
  <c r="U132" i="11"/>
  <c r="Y208" i="11"/>
  <c r="W118" i="11"/>
  <c r="V142" i="11"/>
  <c r="Y122" i="11"/>
  <c r="U155" i="11"/>
  <c r="Y137" i="11"/>
  <c r="Z14" i="11"/>
  <c r="Y112" i="11"/>
  <c r="T23" i="11"/>
  <c r="T122" i="11"/>
  <c r="Y37" i="11"/>
  <c r="Z64" i="11"/>
  <c r="T105" i="11"/>
  <c r="Y13" i="11"/>
  <c r="X21" i="11"/>
  <c r="V21" i="11"/>
  <c r="W24" i="11"/>
  <c r="V127" i="11"/>
  <c r="X208" i="11"/>
  <c r="V54" i="11"/>
  <c r="X48" i="11"/>
  <c r="T197" i="11"/>
  <c r="X165" i="11"/>
  <c r="U55" i="11"/>
  <c r="V138" i="11"/>
  <c r="X109" i="11"/>
  <c r="Y102" i="11"/>
  <c r="U199" i="11"/>
  <c r="Y38" i="11"/>
  <c r="T211" i="11"/>
  <c r="W189" i="12"/>
  <c r="V58" i="11"/>
  <c r="Z55" i="11"/>
  <c r="V184" i="11"/>
  <c r="Z102" i="12"/>
  <c r="Y187" i="11"/>
  <c r="W123" i="11"/>
  <c r="W37" i="11"/>
  <c r="X214" i="11"/>
  <c r="Y155" i="11"/>
  <c r="W173" i="11"/>
  <c r="Y127" i="11"/>
  <c r="Y17" i="11"/>
  <c r="Z53" i="11"/>
  <c r="W185" i="11"/>
  <c r="W14" i="11"/>
  <c r="U127" i="11"/>
  <c r="Y50" i="11"/>
  <c r="W58" i="11"/>
  <c r="Y114" i="11"/>
  <c r="T186" i="11"/>
  <c r="X170" i="11"/>
  <c r="T56" i="11"/>
  <c r="Z175" i="11"/>
  <c r="U47" i="11"/>
  <c r="Y145" i="11"/>
  <c r="T49" i="11"/>
  <c r="U159" i="11"/>
  <c r="U146" i="11"/>
  <c r="X34" i="12"/>
  <c r="Z168" i="11"/>
  <c r="U60" i="11"/>
  <c r="Y211" i="11"/>
  <c r="Z50" i="11"/>
  <c r="T12" i="11"/>
  <c r="Y49" i="11"/>
  <c r="V50" i="12"/>
  <c r="Z159" i="11"/>
  <c r="V181" i="11"/>
  <c r="Y181" i="11"/>
  <c r="Z113" i="11"/>
  <c r="V173" i="11"/>
  <c r="W105" i="11"/>
  <c r="V180" i="11"/>
  <c r="W57" i="11"/>
  <c r="Y53" i="11"/>
  <c r="Z52" i="12"/>
  <c r="V57" i="13"/>
  <c r="AG57" i="13" s="1"/>
  <c r="U21" i="11"/>
  <c r="U10" i="11"/>
  <c r="Z214" i="11"/>
  <c r="W25" i="11"/>
  <c r="X145" i="11"/>
  <c r="Z161" i="11"/>
  <c r="T204" i="11"/>
  <c r="Z217" i="12"/>
  <c r="X156" i="11"/>
  <c r="W44" i="11"/>
  <c r="Y152" i="11"/>
  <c r="U138" i="11"/>
  <c r="W114" i="11"/>
  <c r="T170" i="11"/>
  <c r="V123" i="11"/>
  <c r="V135" i="11"/>
  <c r="W54" i="11"/>
  <c r="V116" i="11"/>
  <c r="V46" i="11"/>
  <c r="V197" i="11"/>
  <c r="W139" i="11"/>
  <c r="T200" i="11"/>
  <c r="Z122" i="11"/>
  <c r="W102" i="11"/>
  <c r="U38" i="11"/>
  <c r="T127" i="11"/>
  <c r="Z39" i="11"/>
  <c r="X110" i="11"/>
  <c r="W38" i="11"/>
  <c r="W49" i="11"/>
  <c r="Z87" i="11"/>
  <c r="V128" i="11"/>
  <c r="Y159" i="11"/>
  <c r="T37" i="11"/>
  <c r="W207" i="11"/>
  <c r="X171" i="11"/>
  <c r="Y161" i="11"/>
  <c r="X157" i="11"/>
  <c r="T39" i="11"/>
  <c r="Y196" i="11"/>
  <c r="U116" i="11"/>
  <c r="Z209" i="11"/>
  <c r="X168" i="12"/>
  <c r="Z107" i="11"/>
  <c r="V171" i="11"/>
  <c r="X118" i="11"/>
  <c r="W200" i="11"/>
  <c r="Y172" i="11"/>
  <c r="W122" i="11"/>
  <c r="U51" i="11"/>
  <c r="Z134" i="11"/>
  <c r="Y118" i="11"/>
  <c r="W12" i="11"/>
  <c r="Y194" i="11"/>
  <c r="T21" i="11"/>
  <c r="T164" i="11"/>
  <c r="Z132" i="11"/>
  <c r="T112" i="11"/>
  <c r="Z31" i="11"/>
  <c r="T175" i="11"/>
  <c r="V203" i="11"/>
  <c r="V198" i="11"/>
  <c r="T150" i="11"/>
  <c r="V131" i="11"/>
  <c r="Z16" i="11"/>
  <c r="V112" i="11"/>
  <c r="V179" i="11"/>
  <c r="X191" i="12"/>
  <c r="U34" i="12"/>
  <c r="V152" i="11"/>
  <c r="Z109" i="11"/>
  <c r="V172" i="11"/>
  <c r="T117" i="11"/>
  <c r="Z116" i="11"/>
  <c r="X202" i="11"/>
  <c r="W34" i="12"/>
  <c r="X112" i="11"/>
  <c r="Y27" i="12"/>
  <c r="W194" i="11"/>
  <c r="Y176" i="11"/>
  <c r="X55" i="11"/>
  <c r="Y42" i="11"/>
  <c r="X173" i="11"/>
  <c r="Y107" i="11"/>
  <c r="Y150" i="11"/>
  <c r="X167" i="11"/>
  <c r="X209" i="11"/>
  <c r="T152" i="11"/>
  <c r="V208" i="11"/>
  <c r="V126" i="11"/>
  <c r="V100" i="11"/>
  <c r="W26" i="11"/>
  <c r="Y179" i="12"/>
  <c r="X50" i="11"/>
  <c r="V17" i="11"/>
  <c r="Z12" i="11"/>
  <c r="W107" i="11"/>
  <c r="X211" i="11"/>
  <c r="Y178" i="11"/>
  <c r="V37" i="11"/>
  <c r="T159" i="11"/>
  <c r="W142" i="11"/>
  <c r="U179" i="11"/>
  <c r="V176" i="11"/>
  <c r="Z224" i="12"/>
  <c r="T22" i="11"/>
  <c r="V48" i="11"/>
  <c r="X149" i="11"/>
  <c r="Z181" i="11"/>
  <c r="W133" i="11"/>
  <c r="T206" i="11"/>
  <c r="Z145" i="11"/>
  <c r="V175" i="11"/>
  <c r="Y58" i="11"/>
  <c r="W131" i="11"/>
  <c r="X141" i="11"/>
  <c r="U170" i="11"/>
  <c r="X132" i="11"/>
  <c r="T113" i="11"/>
  <c r="X53" i="11"/>
  <c r="Z21" i="11"/>
  <c r="W68" i="12"/>
  <c r="U123" i="11"/>
  <c r="X16" i="11"/>
  <c r="U57" i="13"/>
  <c r="W128" i="11"/>
  <c r="V26" i="11"/>
  <c r="Y64" i="11"/>
  <c r="X54" i="11"/>
  <c r="T144" i="11"/>
  <c r="U24" i="11"/>
  <c r="Z44" i="11"/>
  <c r="U200" i="11"/>
  <c r="T131" i="11"/>
  <c r="Y108" i="11"/>
  <c r="Y203" i="11"/>
  <c r="Y164" i="11"/>
  <c r="Z150" i="11"/>
  <c r="X60" i="11"/>
  <c r="Z148" i="11"/>
  <c r="Y117" i="11"/>
  <c r="X187" i="11"/>
  <c r="U22" i="11"/>
  <c r="U117" i="11"/>
  <c r="W182" i="11"/>
  <c r="V178" i="11"/>
  <c r="U172" i="11"/>
  <c r="Z94" i="11"/>
  <c r="X205" i="11"/>
  <c r="U53" i="11"/>
  <c r="U175" i="11"/>
  <c r="U110" i="11"/>
  <c r="V55" i="11"/>
  <c r="W132" i="11"/>
  <c r="X17" i="11"/>
  <c r="T180" i="11"/>
  <c r="U181" i="11"/>
  <c r="W193" i="11"/>
  <c r="T198" i="11"/>
  <c r="V12" i="11"/>
  <c r="V109" i="11"/>
  <c r="T173" i="11"/>
  <c r="U118" i="11"/>
  <c r="U202" i="11"/>
  <c r="X186" i="11"/>
  <c r="W178" i="11"/>
  <c r="X100" i="11"/>
  <c r="V137" i="11"/>
  <c r="Y192" i="11"/>
  <c r="W16" i="11"/>
  <c r="U25" i="11"/>
  <c r="V165" i="11"/>
  <c r="Z176" i="11"/>
  <c r="Z133" i="11"/>
  <c r="T160" i="11"/>
  <c r="X108" i="11"/>
  <c r="X190" i="11"/>
  <c r="Y202" i="11"/>
  <c r="W53" i="11"/>
  <c r="T16" i="11"/>
  <c r="W165" i="11"/>
  <c r="X159" i="12"/>
  <c r="X142" i="11"/>
  <c r="U173" i="11"/>
  <c r="T38" i="11"/>
  <c r="U151" i="11"/>
  <c r="U102" i="11"/>
  <c r="X46" i="11"/>
  <c r="Y168" i="11"/>
  <c r="Z42" i="12"/>
  <c r="Y184" i="11"/>
  <c r="Y95" i="11"/>
  <c r="V186" i="11"/>
  <c r="W186" i="11"/>
  <c r="V188" i="11"/>
  <c r="T166" i="11"/>
  <c r="X102" i="11"/>
  <c r="U196" i="11"/>
  <c r="W135" i="11"/>
  <c r="V136" i="11"/>
  <c r="V38" i="11"/>
  <c r="T184" i="11"/>
  <c r="U139" i="11"/>
  <c r="W126" i="11"/>
  <c r="Y23" i="11"/>
  <c r="Z157" i="11"/>
  <c r="T123" i="11"/>
  <c r="Y110" i="11"/>
  <c r="U171" i="11"/>
  <c r="Z23" i="11"/>
  <c r="V192" i="11"/>
  <c r="X206" i="11"/>
  <c r="V124" i="11"/>
  <c r="W152" i="11"/>
  <c r="X124" i="11"/>
  <c r="T126" i="11"/>
  <c r="X172" i="11"/>
  <c r="X58" i="11"/>
  <c r="T167" i="11"/>
  <c r="W181" i="11"/>
  <c r="X64" i="13"/>
  <c r="AI64" i="13" s="1"/>
  <c r="U130" i="11"/>
  <c r="Y157" i="11"/>
  <c r="W150" i="11"/>
  <c r="T151" i="11"/>
  <c r="U54" i="11"/>
  <c r="Y209" i="11"/>
  <c r="U108" i="11"/>
  <c r="W27" i="11"/>
  <c r="U137" i="11"/>
  <c r="Z155" i="11"/>
  <c r="T146" i="11"/>
  <c r="T192" i="11"/>
  <c r="U131" i="11"/>
  <c r="Y48" i="11"/>
  <c r="T203" i="11"/>
  <c r="X197" i="11"/>
  <c r="Y16" i="11"/>
  <c r="W146" i="11"/>
  <c r="T165" i="11"/>
  <c r="T50" i="11"/>
  <c r="X123" i="11"/>
  <c r="Z124" i="11"/>
  <c r="W187" i="11"/>
  <c r="X128" i="11"/>
  <c r="V139" i="11"/>
  <c r="Z112" i="11"/>
  <c r="V130" i="11"/>
  <c r="V64" i="13"/>
  <c r="X137" i="11"/>
  <c r="U109" i="11"/>
  <c r="V193" i="11"/>
  <c r="T135" i="11"/>
  <c r="U12" i="11"/>
  <c r="T100" i="11"/>
  <c r="X23" i="11"/>
  <c r="U105" i="11"/>
  <c r="Y122" i="12"/>
  <c r="Y64" i="13"/>
  <c r="AJ64" i="13" s="1"/>
  <c r="X207" i="11"/>
  <c r="Z157" i="12"/>
  <c r="W129" i="11"/>
  <c r="X37" i="11"/>
  <c r="V190" i="11"/>
  <c r="U17" i="11"/>
  <c r="V118" i="11"/>
  <c r="V170" i="11"/>
  <c r="U39" i="11"/>
  <c r="Z144" i="11"/>
  <c r="V168" i="11"/>
  <c r="U149" i="11"/>
  <c r="X13" i="11"/>
  <c r="Y51" i="11"/>
  <c r="T110" i="11"/>
  <c r="X38" i="11"/>
  <c r="T114" i="11"/>
  <c r="Z138" i="11"/>
  <c r="W141" i="11"/>
  <c r="Y61" i="12"/>
  <c r="T42" i="11"/>
  <c r="U194" i="11"/>
  <c r="V156" i="11"/>
  <c r="Z131" i="11"/>
  <c r="Y183" i="11"/>
  <c r="W155" i="11"/>
  <c r="T24" i="11"/>
  <c r="X161" i="11"/>
  <c r="X27" i="11"/>
  <c r="X200" i="11"/>
  <c r="V182" i="11"/>
  <c r="X133" i="11"/>
  <c r="T31" i="11"/>
  <c r="Y116" i="11"/>
  <c r="T161" i="11"/>
  <c r="T168" i="11"/>
  <c r="W176" i="11"/>
  <c r="X155" i="11"/>
  <c r="Y186" i="11"/>
  <c r="Z142" i="11"/>
  <c r="Z167" i="11"/>
  <c r="V29" i="11"/>
  <c r="Z203" i="11"/>
  <c r="V23" i="11"/>
  <c r="V164" i="11"/>
  <c r="Y147" i="11"/>
  <c r="X26" i="11"/>
  <c r="X193" i="11"/>
  <c r="Y119" i="11"/>
  <c r="X33" i="12"/>
  <c r="X126" i="11"/>
  <c r="X24" i="11"/>
  <c r="U186" i="11"/>
  <c r="Y113" i="11"/>
  <c r="X199" i="11"/>
  <c r="X185" i="11"/>
  <c r="X188" i="11"/>
  <c r="W134" i="11"/>
  <c r="T145" i="11"/>
  <c r="V107" i="11"/>
  <c r="U145" i="11"/>
  <c r="V110" i="11"/>
  <c r="V211" i="11"/>
  <c r="T102" i="11"/>
  <c r="Z194" i="11"/>
  <c r="U192" i="11"/>
  <c r="Y188" i="11"/>
  <c r="V145" i="11"/>
  <c r="T10" i="11"/>
  <c r="T155" i="11"/>
  <c r="Y109" i="11"/>
  <c r="W151" i="11"/>
  <c r="Y204" i="11"/>
  <c r="W117" i="11"/>
  <c r="U28" i="11"/>
  <c r="U114" i="11"/>
  <c r="Z119" i="11"/>
  <c r="W157" i="11"/>
  <c r="X122" i="11"/>
  <c r="Y25" i="11"/>
  <c r="X139" i="11"/>
  <c r="Z80" i="12"/>
  <c r="U107" i="11"/>
  <c r="Y137" i="12"/>
  <c r="T187" i="11"/>
  <c r="Y149" i="11"/>
  <c r="V206" i="11"/>
  <c r="T116" i="11"/>
  <c r="T13" i="11"/>
  <c r="U58" i="11"/>
  <c r="W22" i="11"/>
  <c r="V39" i="11"/>
  <c r="Z152" i="11"/>
  <c r="W154" i="11"/>
  <c r="Z135" i="11"/>
  <c r="U14" i="11"/>
  <c r="Y206" i="11"/>
  <c r="X39" i="11"/>
  <c r="W17" i="11"/>
  <c r="T109" i="11"/>
  <c r="W127" i="11"/>
  <c r="W175" i="11"/>
  <c r="Y28" i="11"/>
  <c r="Z137" i="11"/>
  <c r="U128" i="11"/>
  <c r="Z34" i="12"/>
  <c r="X194" i="11"/>
  <c r="V45" i="11"/>
  <c r="T128" i="11"/>
  <c r="Z25" i="11"/>
  <c r="T142" i="11"/>
  <c r="W21" i="11"/>
  <c r="T172" i="11"/>
  <c r="X119" i="11"/>
  <c r="Y12" i="11"/>
  <c r="T149" i="11"/>
  <c r="Y205" i="11"/>
  <c r="X113" i="11"/>
  <c r="Y193" i="11"/>
  <c r="V16" i="11"/>
  <c r="V204" i="11"/>
  <c r="Z186" i="11"/>
  <c r="U178" i="11"/>
  <c r="V132" i="11"/>
  <c r="V108" i="11"/>
  <c r="X184" i="11"/>
  <c r="Y10" i="11"/>
  <c r="Z60" i="11"/>
  <c r="W149" i="11"/>
  <c r="W208" i="11"/>
  <c r="X176" i="11"/>
  <c r="U165" i="11"/>
  <c r="U187" i="11"/>
  <c r="W48" i="11"/>
  <c r="X178" i="11"/>
  <c r="Z117" i="11"/>
  <c r="Y141" i="11"/>
  <c r="T208" i="11"/>
  <c r="W198" i="11"/>
  <c r="Y24" i="11"/>
  <c r="Y55" i="11"/>
  <c r="W148" i="11"/>
  <c r="Z199" i="12"/>
  <c r="T107" i="11"/>
  <c r="T132" i="11"/>
  <c r="Z102" i="11"/>
  <c r="V214" i="11"/>
  <c r="T44" i="11"/>
  <c r="X56" i="11"/>
  <c r="W109" i="11"/>
  <c r="Y167" i="11"/>
  <c r="V50" i="11"/>
  <c r="X129" i="11"/>
  <c r="U42" i="11"/>
  <c r="Z41" i="12"/>
  <c r="U209" i="11"/>
  <c r="T193" i="11"/>
  <c r="W145" i="11"/>
  <c r="Y97" i="12"/>
  <c r="Z228" i="12"/>
  <c r="W184" i="11"/>
  <c r="Z27" i="11"/>
  <c r="Y123" i="11"/>
  <c r="W10" i="11"/>
  <c r="U133" i="11"/>
  <c r="V114" i="11"/>
  <c r="U164" i="11"/>
  <c r="W119" i="11"/>
  <c r="U46" i="11"/>
  <c r="W204" i="11"/>
  <c r="V146" i="11"/>
  <c r="V133" i="11"/>
  <c r="U204" i="11"/>
  <c r="V25" i="11"/>
  <c r="X168" i="11"/>
  <c r="U119" i="11"/>
  <c r="U23" i="11"/>
  <c r="Y138" i="11"/>
  <c r="V154" i="11"/>
  <c r="U37" i="11"/>
  <c r="Z13" i="11"/>
  <c r="Y199" i="11"/>
  <c r="Y135" i="11"/>
  <c r="Y134" i="11"/>
  <c r="T129" i="11"/>
  <c r="U197" i="11"/>
  <c r="Y60" i="11"/>
  <c r="T29" i="11"/>
  <c r="T130" i="11"/>
  <c r="T182" i="11"/>
  <c r="V115" i="11"/>
  <c r="T115" i="11"/>
  <c r="Y21" i="11"/>
  <c r="W170" i="11"/>
  <c r="X14" i="11"/>
  <c r="V51" i="11"/>
  <c r="W196" i="11"/>
  <c r="U129" i="11"/>
  <c r="U166" i="11"/>
  <c r="V159" i="11"/>
  <c r="U156" i="11"/>
  <c r="V49" i="11"/>
  <c r="X57" i="13"/>
  <c r="AI57" i="13" s="1"/>
  <c r="T137" i="11"/>
  <c r="W113" i="11"/>
  <c r="T45" i="11"/>
  <c r="W168" i="11"/>
  <c r="X203" i="11"/>
  <c r="U56" i="11"/>
  <c r="W100" i="11"/>
  <c r="Y27" i="11"/>
  <c r="U142" i="11"/>
  <c r="Z208" i="12"/>
  <c r="U152" i="11"/>
  <c r="Z165" i="11"/>
  <c r="W57" i="13"/>
  <c r="AH57" i="13" s="1"/>
  <c r="V147" i="11"/>
  <c r="W50" i="11"/>
  <c r="V102" i="11"/>
  <c r="X115" i="11"/>
  <c r="V28" i="11"/>
  <c r="Y105" i="11"/>
  <c r="Y175" i="12"/>
  <c r="W64" i="13"/>
  <c r="AH64" i="13" s="1"/>
  <c r="U64" i="13"/>
  <c r="Z108" i="11"/>
  <c r="V161" i="11"/>
  <c r="Y87" i="11"/>
  <c r="X44" i="11"/>
  <c r="Z172" i="11"/>
  <c r="U214" i="11"/>
  <c r="U148" i="11"/>
  <c r="T60" i="11"/>
  <c r="U207" i="11"/>
  <c r="Z202" i="11"/>
  <c r="Z110" i="11"/>
  <c r="T178" i="11"/>
  <c r="X22" i="11"/>
  <c r="W190" i="11"/>
  <c r="X150" i="11"/>
  <c r="V148" i="11"/>
  <c r="Z192" i="11"/>
  <c r="T58" i="11"/>
  <c r="Y139" i="11"/>
  <c r="V200" i="11"/>
  <c r="W159" i="11"/>
  <c r="X147" i="11"/>
  <c r="V113" i="11"/>
  <c r="W214" i="11"/>
  <c r="U134" i="11"/>
  <c r="Y135" i="12"/>
  <c r="U29" i="11"/>
  <c r="T54" i="11"/>
  <c r="W197" i="11"/>
  <c r="Z57" i="11"/>
  <c r="V151" i="11"/>
  <c r="U31" i="11"/>
  <c r="Z123" i="11"/>
  <c r="U16" i="11"/>
  <c r="W56" i="11"/>
  <c r="Y228" i="12"/>
  <c r="U185" i="11"/>
  <c r="T139" i="11"/>
  <c r="U136" i="11"/>
  <c r="T108" i="11"/>
  <c r="U190" i="11"/>
  <c r="T157" i="11"/>
  <c r="X138" i="11"/>
  <c r="V31" i="11"/>
  <c r="U161" i="11"/>
  <c r="Z57" i="13"/>
  <c r="AK57" i="13" s="1"/>
  <c r="X204" i="11"/>
  <c r="Y207" i="11"/>
  <c r="X152" i="11"/>
  <c r="V60" i="11"/>
  <c r="Z207" i="11"/>
  <c r="V56" i="11"/>
  <c r="Y124" i="11"/>
  <c r="V207" i="11"/>
  <c r="T26" i="11"/>
  <c r="X57" i="11"/>
  <c r="W130" i="11"/>
  <c r="W112" i="11"/>
  <c r="X164" i="11"/>
  <c r="U126" i="11"/>
  <c r="U193" i="11"/>
  <c r="T55" i="11"/>
  <c r="T27" i="11"/>
  <c r="V157" i="11"/>
  <c r="Y45" i="11"/>
  <c r="W108" i="11"/>
  <c r="Z28" i="11"/>
  <c r="U112" i="11"/>
  <c r="Z196" i="11"/>
  <c r="X144" i="11"/>
  <c r="V196" i="11"/>
  <c r="X148" i="11"/>
  <c r="T181" i="11"/>
  <c r="U147" i="11"/>
  <c r="Y185" i="11"/>
  <c r="V13" i="11"/>
  <c r="W203" i="11"/>
  <c r="Z58" i="11"/>
  <c r="V202" i="11"/>
  <c r="Z21" i="12"/>
  <c r="T205" i="11"/>
  <c r="T118" i="11"/>
  <c r="Z185" i="11"/>
  <c r="X51" i="11"/>
  <c r="W110" i="11"/>
  <c r="U150" i="11"/>
  <c r="T214" i="11"/>
  <c r="T133" i="11"/>
  <c r="W211" i="11"/>
  <c r="U154" i="11"/>
  <c r="Y156" i="11"/>
  <c r="T188" i="11"/>
  <c r="W51" i="11"/>
  <c r="X25" i="11"/>
  <c r="Z105" i="11"/>
  <c r="V160" i="11"/>
  <c r="Y132" i="11"/>
  <c r="Z164" i="11"/>
  <c r="T202" i="11"/>
  <c r="U203" i="11"/>
  <c r="Z151" i="12"/>
  <c r="W137" i="11"/>
  <c r="Y94" i="11"/>
  <c r="V53" i="11"/>
  <c r="U208" i="11"/>
  <c r="Y136" i="11"/>
  <c r="Z193" i="12"/>
  <c r="T196" i="11"/>
  <c r="U45" i="11"/>
  <c r="X154" i="11"/>
  <c r="Z173" i="11"/>
  <c r="V185" i="11"/>
  <c r="V119" i="11"/>
  <c r="W55" i="11"/>
  <c r="Z42" i="11"/>
  <c r="T154" i="11"/>
  <c r="U206" i="11"/>
  <c r="T51" i="11"/>
  <c r="U49" i="11"/>
  <c r="Y175" i="11"/>
  <c r="Z118" i="11"/>
  <c r="U176" i="11"/>
  <c r="X130" i="11"/>
  <c r="V122" i="11"/>
  <c r="Z127" i="11"/>
  <c r="X166" i="11"/>
  <c r="U198" i="11"/>
  <c r="U205" i="11"/>
  <c r="T171" i="11"/>
  <c r="X198" i="11"/>
  <c r="W60" i="11"/>
  <c r="Y54" i="11"/>
  <c r="W13" i="11"/>
  <c r="U113" i="11"/>
  <c r="T28" i="11"/>
  <c r="Z204" i="11"/>
  <c r="V149" i="11"/>
  <c r="W42" i="11"/>
  <c r="V14" i="11"/>
  <c r="W167" i="11"/>
  <c r="U50" i="11"/>
  <c r="T134" i="11"/>
  <c r="W172" i="11"/>
  <c r="X42" i="11"/>
  <c r="Z199" i="11"/>
  <c r="AJ173" i="10"/>
  <c r="L173" i="10"/>
  <c r="J107" i="7"/>
  <c r="J55" i="7"/>
  <c r="K157" i="7"/>
  <c r="J28" i="10"/>
  <c r="AH28" i="10"/>
  <c r="K167" i="7"/>
  <c r="K47" i="10"/>
  <c r="AI47" i="10"/>
  <c r="I47" i="7"/>
  <c r="H167" i="7"/>
  <c r="AG177" i="10"/>
  <c r="I177" i="10"/>
  <c r="M73" i="7"/>
  <c r="AI158" i="10"/>
  <c r="K158" i="10"/>
  <c r="AF141" i="10"/>
  <c r="H141" i="10"/>
  <c r="I188" i="10"/>
  <c r="AG188" i="10"/>
  <c r="J128" i="7"/>
  <c r="K25" i="7"/>
  <c r="K162" i="7"/>
  <c r="L45" i="7"/>
  <c r="H39" i="7"/>
  <c r="I30" i="11"/>
  <c r="AG30" i="11"/>
  <c r="H11" i="7"/>
  <c r="M44" i="10"/>
  <c r="AK44" i="10"/>
  <c r="G123" i="7"/>
  <c r="M39" i="7"/>
  <c r="G101" i="7"/>
  <c r="H109" i="10"/>
  <c r="AF109" i="10"/>
  <c r="J26" i="10"/>
  <c r="AH26" i="10"/>
  <c r="AK167" i="10"/>
  <c r="M167" i="10"/>
  <c r="J20" i="10"/>
  <c r="AH20" i="10"/>
  <c r="H8" i="7"/>
  <c r="G165" i="7"/>
  <c r="H129" i="10"/>
  <c r="AF129" i="10"/>
  <c r="J124" i="10"/>
  <c r="AH124" i="10"/>
  <c r="I135" i="10"/>
  <c r="AG135" i="10"/>
  <c r="G44" i="7"/>
  <c r="M40" i="7"/>
  <c r="J40" i="10"/>
  <c r="AH40" i="10"/>
  <c r="L149" i="7"/>
  <c r="I92" i="7"/>
  <c r="M8" i="10"/>
  <c r="AK8" i="10"/>
  <c r="AJ72" i="10"/>
  <c r="L72" i="10"/>
  <c r="AI144" i="10"/>
  <c r="K144" i="10"/>
  <c r="I39" i="10"/>
  <c r="AG39" i="10"/>
  <c r="I9" i="7"/>
  <c r="G14" i="10"/>
  <c r="AE14" i="10"/>
  <c r="J127" i="7"/>
  <c r="J158" i="7"/>
  <c r="J122" i="10"/>
  <c r="AH122" i="10"/>
  <c r="I126" i="10"/>
  <c r="AG126" i="10"/>
  <c r="K9" i="10"/>
  <c r="AI9" i="10"/>
  <c r="J41" i="7"/>
  <c r="G80" i="7"/>
  <c r="H104" i="10"/>
  <c r="AF104" i="10"/>
  <c r="AE182" i="10"/>
  <c r="G182" i="10"/>
  <c r="AJ154" i="10"/>
  <c r="L154" i="10"/>
  <c r="AG139" i="10"/>
  <c r="I139" i="10"/>
  <c r="M58" i="7"/>
  <c r="H32" i="7"/>
  <c r="AG88" i="10"/>
  <c r="I88" i="10"/>
  <c r="L74" i="11"/>
  <c r="AJ74" i="11"/>
  <c r="K169" i="7"/>
  <c r="H26" i="7"/>
  <c r="L198" i="11"/>
  <c r="AJ198" i="11"/>
  <c r="L85" i="7"/>
  <c r="K86" i="7"/>
  <c r="H43" i="10"/>
  <c r="AF43" i="10"/>
  <c r="H87" i="7"/>
  <c r="AE22" i="10"/>
  <c r="G22" i="10"/>
  <c r="L116" i="7"/>
  <c r="G154" i="7"/>
  <c r="I147" i="7"/>
  <c r="L12" i="7"/>
  <c r="G108" i="10"/>
  <c r="AE108" i="10"/>
  <c r="L157" i="7"/>
  <c r="I126" i="7"/>
  <c r="G40" i="7"/>
  <c r="G10" i="7"/>
  <c r="AG47" i="10"/>
  <c r="I47" i="10"/>
  <c r="I58" i="7"/>
  <c r="AF39" i="10"/>
  <c r="H39" i="10"/>
  <c r="J99" i="7"/>
  <c r="AJ34" i="10"/>
  <c r="L34" i="10"/>
  <c r="H15" i="7"/>
  <c r="M158" i="7"/>
  <c r="H142" i="7"/>
  <c r="H27" i="7"/>
  <c r="AG171" i="10"/>
  <c r="I171" i="10"/>
  <c r="AE57" i="12"/>
  <c r="G57" i="12"/>
  <c r="I57" i="12" s="1"/>
  <c r="K57" i="12" s="1"/>
  <c r="M57" i="12" s="1"/>
  <c r="I80" i="7"/>
  <c r="AI164" i="10"/>
  <c r="K164" i="10"/>
  <c r="I151" i="7"/>
  <c r="L71" i="7"/>
  <c r="G122" i="7"/>
  <c r="AE124" i="10"/>
  <c r="G124" i="10"/>
  <c r="J156" i="7"/>
  <c r="K115" i="7"/>
  <c r="L133" i="10"/>
  <c r="AJ133" i="10"/>
  <c r="J82" i="7"/>
  <c r="L53" i="10"/>
  <c r="AJ53" i="10"/>
  <c r="I97" i="7"/>
  <c r="AK51" i="10"/>
  <c r="M51" i="10"/>
  <c r="G42" i="10"/>
  <c r="AE42" i="10"/>
  <c r="AF152" i="10"/>
  <c r="H152" i="10"/>
  <c r="J23" i="7"/>
  <c r="AK187" i="11"/>
  <c r="M187" i="11"/>
  <c r="G130" i="7"/>
  <c r="I84" i="7"/>
  <c r="AG147" i="10"/>
  <c r="I147" i="10"/>
  <c r="K87" i="7"/>
  <c r="L28" i="10"/>
  <c r="AJ28" i="10"/>
  <c r="AI28" i="10"/>
  <c r="K28" i="10"/>
  <c r="H20" i="7"/>
  <c r="AI175" i="10"/>
  <c r="K175" i="10"/>
  <c r="M111" i="7"/>
  <c r="K150" i="7"/>
  <c r="AK92" i="10"/>
  <c r="M92" i="10"/>
  <c r="G56" i="7"/>
  <c r="AH34" i="10"/>
  <c r="J34" i="10"/>
  <c r="L154" i="11"/>
  <c r="AJ154" i="11"/>
  <c r="G162" i="10"/>
  <c r="AE162" i="10"/>
  <c r="J154" i="7"/>
  <c r="I90" i="7"/>
  <c r="K170" i="7"/>
  <c r="H10" i="10"/>
  <c r="AF10" i="10"/>
  <c r="H138" i="7"/>
  <c r="L129" i="10"/>
  <c r="AJ129" i="10"/>
  <c r="H112" i="7"/>
  <c r="G158" i="7"/>
  <c r="I106" i="10"/>
  <c r="AG106" i="10"/>
  <c r="AH182" i="10"/>
  <c r="J182" i="10"/>
  <c r="M17" i="7"/>
  <c r="J85" i="7"/>
  <c r="L165" i="7"/>
  <c r="AK41" i="10"/>
  <c r="M41" i="10"/>
  <c r="I132" i="7"/>
  <c r="L136" i="7"/>
  <c r="J172" i="7"/>
  <c r="AI51" i="10"/>
  <c r="K51" i="10"/>
  <c r="G164" i="7"/>
  <c r="L162" i="7"/>
  <c r="J114" i="7"/>
  <c r="G156" i="7"/>
  <c r="H116" i="7"/>
  <c r="G125" i="7"/>
  <c r="K31" i="7"/>
  <c r="AK192" i="10"/>
  <c r="M192" i="10"/>
  <c r="J188" i="10"/>
  <c r="AH188" i="10"/>
  <c r="AF166" i="10"/>
  <c r="H166" i="10"/>
  <c r="M76" i="10"/>
  <c r="AK76" i="10"/>
  <c r="M101" i="7"/>
  <c r="J111" i="10"/>
  <c r="AH111" i="10"/>
  <c r="AK147" i="11"/>
  <c r="M147" i="11"/>
  <c r="G42" i="7"/>
  <c r="L100" i="7"/>
  <c r="K44" i="10"/>
  <c r="AI44" i="10"/>
  <c r="M132" i="7"/>
  <c r="H100" i="7"/>
  <c r="G34" i="7"/>
  <c r="K105" i="10"/>
  <c r="AI105" i="10"/>
  <c r="AF23" i="10"/>
  <c r="H23" i="10"/>
  <c r="M103" i="10"/>
  <c r="AK103" i="10"/>
  <c r="I21" i="10"/>
  <c r="AG21" i="10"/>
  <c r="M138" i="7"/>
  <c r="G11" i="10"/>
  <c r="AE11" i="10"/>
  <c r="M122" i="10"/>
  <c r="AK122" i="10"/>
  <c r="K91" i="7"/>
  <c r="I158" i="7"/>
  <c r="H65" i="7"/>
  <c r="AG24" i="10"/>
  <c r="I24" i="10"/>
  <c r="G29" i="7"/>
  <c r="J76" i="7"/>
  <c r="I70" i="7"/>
  <c r="AI25" i="10"/>
  <c r="K25" i="10"/>
  <c r="M166" i="7"/>
  <c r="AE43" i="10"/>
  <c r="G43" i="10"/>
  <c r="H126" i="10"/>
  <c r="AF126" i="10"/>
  <c r="M99" i="7"/>
  <c r="AF145" i="10"/>
  <c r="H145" i="10"/>
  <c r="K78" i="7"/>
  <c r="I67" i="7"/>
  <c r="AG115" i="10"/>
  <c r="I115" i="10"/>
  <c r="J154" i="10"/>
  <c r="AH154" i="10"/>
  <c r="H111" i="10"/>
  <c r="AF111" i="10"/>
  <c r="M136" i="7"/>
  <c r="L41" i="10"/>
  <c r="AJ41" i="10"/>
  <c r="AI117" i="10"/>
  <c r="K117" i="10"/>
  <c r="K120" i="10"/>
  <c r="AI120" i="10"/>
  <c r="H52" i="7"/>
  <c r="L92" i="10"/>
  <c r="AJ92" i="10"/>
  <c r="I8" i="10"/>
  <c r="AG8" i="10"/>
  <c r="H16" i="7"/>
  <c r="H69" i="7"/>
  <c r="M106" i="7"/>
  <c r="L39" i="10"/>
  <c r="AJ39" i="10"/>
  <c r="I16" i="7"/>
  <c r="G122" i="10"/>
  <c r="AE122" i="10"/>
  <c r="J145" i="10"/>
  <c r="AH145" i="10"/>
  <c r="G173" i="10"/>
  <c r="AE173" i="10"/>
  <c r="I193" i="10"/>
  <c r="AG193" i="10"/>
  <c r="K121" i="10"/>
  <c r="AI121" i="10"/>
  <c r="H72" i="7"/>
  <c r="H167" i="11"/>
  <c r="AF167" i="11"/>
  <c r="J87" i="7"/>
  <c r="K120" i="7"/>
  <c r="AK190" i="11"/>
  <c r="M190" i="11"/>
  <c r="J100" i="7"/>
  <c r="AH140" i="10"/>
  <c r="J140" i="10"/>
  <c r="AK21" i="10"/>
  <c r="M21" i="10"/>
  <c r="AK189" i="10"/>
  <c r="M189" i="10"/>
  <c r="J103" i="7"/>
  <c r="J123" i="7"/>
  <c r="K40" i="7"/>
  <c r="AF163" i="10"/>
  <c r="H163" i="10"/>
  <c r="AE159" i="10"/>
  <c r="G159" i="10"/>
  <c r="H135" i="7"/>
  <c r="L104" i="7"/>
  <c r="I124" i="7"/>
  <c r="K72" i="10"/>
  <c r="AI72" i="10"/>
  <c r="AE188" i="13"/>
  <c r="G188" i="13"/>
  <c r="I188" i="13" s="1"/>
  <c r="K188" i="13" s="1"/>
  <c r="M188" i="13" s="1"/>
  <c r="L200" i="11"/>
  <c r="AJ200" i="11"/>
  <c r="AE41" i="10"/>
  <c r="G41" i="10"/>
  <c r="AI95" i="10"/>
  <c r="K95" i="10"/>
  <c r="K99" i="7"/>
  <c r="G16" i="7"/>
  <c r="L127" i="10"/>
  <c r="AJ127" i="10"/>
  <c r="AK140" i="10"/>
  <c r="M140" i="10"/>
  <c r="G92" i="7"/>
  <c r="AH185" i="10"/>
  <c r="J185" i="10"/>
  <c r="AJ180" i="10"/>
  <c r="L180" i="10"/>
  <c r="AF121" i="10"/>
  <c r="H121" i="10"/>
  <c r="L10" i="7"/>
  <c r="J105" i="10"/>
  <c r="AH105" i="10"/>
  <c r="I142" i="7"/>
  <c r="L11" i="10"/>
  <c r="AJ11" i="10"/>
  <c r="I62" i="10"/>
  <c r="AG62" i="10"/>
  <c r="G58" i="7"/>
  <c r="J42" i="7"/>
  <c r="L39" i="7"/>
  <c r="G169" i="10"/>
  <c r="AE169" i="10"/>
  <c r="K28" i="7"/>
  <c r="H168" i="10"/>
  <c r="AF168" i="10"/>
  <c r="M100" i="7"/>
  <c r="AI179" i="10"/>
  <c r="K179" i="10"/>
  <c r="J132" i="10"/>
  <c r="AH132" i="10"/>
  <c r="I120" i="10"/>
  <c r="AG120" i="10"/>
  <c r="AI8" i="10"/>
  <c r="K8" i="10"/>
  <c r="M77" i="7"/>
  <c r="AH193" i="10"/>
  <c r="J193" i="10"/>
  <c r="M126" i="10"/>
  <c r="AK126" i="10"/>
  <c r="L121" i="7"/>
  <c r="L129" i="11"/>
  <c r="AJ129" i="11"/>
  <c r="AE30" i="11"/>
  <c r="G30" i="11"/>
  <c r="AE111" i="10"/>
  <c r="G111" i="10"/>
  <c r="M105" i="7"/>
  <c r="AI97" i="10"/>
  <c r="K97" i="10"/>
  <c r="AH150" i="10"/>
  <c r="J150" i="10"/>
  <c r="M166" i="10"/>
  <c r="AK166" i="10"/>
  <c r="H93" i="7"/>
  <c r="H78" i="7"/>
  <c r="G90" i="7"/>
  <c r="H172" i="7"/>
  <c r="L23" i="7"/>
  <c r="M49" i="10"/>
  <c r="AK49" i="10"/>
  <c r="M176" i="10"/>
  <c r="AK176" i="10"/>
  <c r="AF172" i="10"/>
  <c r="H172" i="10"/>
  <c r="M92" i="7"/>
  <c r="AJ57" i="12"/>
  <c r="AK142" i="10"/>
  <c r="M142" i="10"/>
  <c r="AJ149" i="10"/>
  <c r="L149" i="10"/>
  <c r="L175" i="7"/>
  <c r="G8" i="7"/>
  <c r="G48" i="10"/>
  <c r="AE48" i="10"/>
  <c r="I27" i="7"/>
  <c r="AI113" i="10"/>
  <c r="K113" i="10"/>
  <c r="M75" i="7"/>
  <c r="G133" i="10"/>
  <c r="AE133" i="10"/>
  <c r="L30" i="11"/>
  <c r="AJ30" i="11"/>
  <c r="H150" i="7"/>
  <c r="H56" i="7"/>
  <c r="H23" i="7"/>
  <c r="G140" i="10"/>
  <c r="AE140" i="10"/>
  <c r="AF228" i="13"/>
  <c r="H228" i="13"/>
  <c r="J228" i="13" s="1"/>
  <c r="AG19" i="10"/>
  <c r="I19" i="10"/>
  <c r="AI40" i="10"/>
  <c r="K40" i="10"/>
  <c r="G172" i="7"/>
  <c r="M141" i="7"/>
  <c r="H125" i="7"/>
  <c r="AJ156" i="10"/>
  <c r="L156" i="10"/>
  <c r="AI103" i="10"/>
  <c r="K103" i="10"/>
  <c r="I37" i="10"/>
  <c r="AG37" i="10"/>
  <c r="G98" i="7"/>
  <c r="AI122" i="10"/>
  <c r="K122" i="10"/>
  <c r="AH148" i="10"/>
  <c r="J148" i="10"/>
  <c r="AK45" i="11"/>
  <c r="M45" i="11"/>
  <c r="J25" i="10"/>
  <c r="AH25" i="10"/>
  <c r="K39" i="7"/>
  <c r="L163" i="7"/>
  <c r="I129" i="10"/>
  <c r="AG129" i="10"/>
  <c r="I86" i="7"/>
  <c r="AH172" i="10"/>
  <c r="J172" i="10"/>
  <c r="AH179" i="11"/>
  <c r="J179" i="11"/>
  <c r="AK46" i="10"/>
  <c r="M46" i="10"/>
  <c r="AJ51" i="10"/>
  <c r="L51" i="10"/>
  <c r="K131" i="10"/>
  <c r="AI131" i="10"/>
  <c r="M36" i="7"/>
  <c r="AF165" i="10"/>
  <c r="H165" i="10"/>
  <c r="AK154" i="10"/>
  <c r="M154" i="10"/>
  <c r="G111" i="7"/>
  <c r="K36" i="7"/>
  <c r="L119" i="10"/>
  <c r="AJ119" i="10"/>
  <c r="L151" i="7"/>
  <c r="H145" i="7"/>
  <c r="I95" i="10"/>
  <c r="AG95" i="10"/>
  <c r="AH175" i="10"/>
  <c r="J175" i="10"/>
  <c r="J56" i="7"/>
  <c r="AH41" i="10"/>
  <c r="J41" i="10"/>
  <c r="I150" i="10"/>
  <c r="AG150" i="10"/>
  <c r="I151" i="10"/>
  <c r="AG151" i="10"/>
  <c r="J80" i="7"/>
  <c r="J157" i="7"/>
  <c r="H24" i="10"/>
  <c r="AF24" i="10"/>
  <c r="AH189" i="10"/>
  <c r="J189" i="10"/>
  <c r="K65" i="7"/>
  <c r="G23" i="7"/>
  <c r="L41" i="7"/>
  <c r="L146" i="11"/>
  <c r="AJ146" i="11"/>
  <c r="J17" i="7"/>
  <c r="G132" i="10"/>
  <c r="AE132" i="10"/>
  <c r="J77" i="7"/>
  <c r="K156" i="7"/>
  <c r="H195" i="10"/>
  <c r="AF195" i="10"/>
  <c r="M125" i="10"/>
  <c r="AK125" i="10"/>
  <c r="L171" i="7"/>
  <c r="H43" i="7"/>
  <c r="K16" i="7"/>
  <c r="M109" i="7"/>
  <c r="H117" i="7"/>
  <c r="L158" i="7"/>
  <c r="J18" i="7"/>
  <c r="H48" i="7"/>
  <c r="AE126" i="10"/>
  <c r="G126" i="10"/>
  <c r="H149" i="7"/>
  <c r="K106" i="10"/>
  <c r="AI106" i="10"/>
  <c r="I182" i="10"/>
  <c r="AG182" i="10"/>
  <c r="AJ198" i="10"/>
  <c r="L198" i="10"/>
  <c r="K95" i="7"/>
  <c r="J129" i="10"/>
  <c r="AH129" i="10"/>
  <c r="H92" i="10"/>
  <c r="AF92" i="10"/>
  <c r="AJ117" i="10"/>
  <c r="L117" i="10"/>
  <c r="J104" i="10"/>
  <c r="AH104" i="10"/>
  <c r="M161" i="10"/>
  <c r="AK161" i="10"/>
  <c r="AI184" i="10"/>
  <c r="K184" i="10"/>
  <c r="AE177" i="10"/>
  <c r="G177" i="10"/>
  <c r="K124" i="7"/>
  <c r="L26" i="11"/>
  <c r="AJ26" i="11"/>
  <c r="G35" i="7"/>
  <c r="L126" i="11"/>
  <c r="AJ126" i="11"/>
  <c r="AE190" i="10"/>
  <c r="G190" i="10"/>
  <c r="L83" i="7"/>
  <c r="L27" i="7"/>
  <c r="L89" i="7"/>
  <c r="AE193" i="10"/>
  <c r="G193" i="10"/>
  <c r="J83" i="7"/>
  <c r="AH146" i="10"/>
  <c r="J146" i="10"/>
  <c r="AF118" i="10"/>
  <c r="H118" i="10"/>
  <c r="AJ192" i="10"/>
  <c r="L192" i="10"/>
  <c r="AH107" i="10"/>
  <c r="J107" i="10"/>
  <c r="H124" i="7"/>
  <c r="I127" i="10"/>
  <c r="AG127" i="10"/>
  <c r="H31" i="7"/>
  <c r="K131" i="7"/>
  <c r="L11" i="7"/>
  <c r="G80" i="10"/>
  <c r="AE80" i="10"/>
  <c r="G149" i="7"/>
  <c r="G69" i="7"/>
  <c r="L109" i="10"/>
  <c r="AJ109" i="10"/>
  <c r="M28" i="7"/>
  <c r="AF139" i="10"/>
  <c r="H139" i="10"/>
  <c r="AJ123" i="10"/>
  <c r="L123" i="10"/>
  <c r="AK11" i="10"/>
  <c r="M11" i="10"/>
  <c r="AJ101" i="10"/>
  <c r="L101" i="10"/>
  <c r="H122" i="7"/>
  <c r="J54" i="7"/>
  <c r="G20" i="10"/>
  <c r="AE20" i="10"/>
  <c r="AF56" i="10"/>
  <c r="H56" i="10"/>
  <c r="G81" i="7"/>
  <c r="G20" i="7"/>
  <c r="M121" i="7"/>
  <c r="AH128" i="10"/>
  <c r="J128" i="10"/>
  <c r="AI166" i="10"/>
  <c r="K166" i="10"/>
  <c r="L54" i="7"/>
  <c r="L169" i="7"/>
  <c r="H92" i="7"/>
  <c r="H40" i="7"/>
  <c r="G109" i="10"/>
  <c r="AE109" i="10"/>
  <c r="J151" i="7"/>
  <c r="G175" i="7"/>
  <c r="J25" i="7"/>
  <c r="I153" i="7"/>
  <c r="G155" i="7"/>
  <c r="M65" i="7"/>
  <c r="L32" i="10"/>
  <c r="AJ32" i="10"/>
  <c r="L105" i="7"/>
  <c r="AK62" i="10"/>
  <c r="M62" i="10"/>
  <c r="J118" i="7"/>
  <c r="G95" i="10"/>
  <c r="AE95" i="10"/>
  <c r="M21" i="7"/>
  <c r="L10" i="10"/>
  <c r="AJ10" i="10"/>
  <c r="K18" i="10"/>
  <c r="AI18" i="10"/>
  <c r="AE147" i="10"/>
  <c r="G147" i="10"/>
  <c r="H164" i="7"/>
  <c r="K175" i="7"/>
  <c r="M149" i="7"/>
  <c r="G166" i="7"/>
  <c r="L159" i="7"/>
  <c r="I18" i="10"/>
  <c r="AG18" i="10"/>
  <c r="G148" i="7"/>
  <c r="AF184" i="10"/>
  <c r="H184" i="10"/>
  <c r="H151" i="7"/>
  <c r="J21" i="10"/>
  <c r="AH21" i="10"/>
  <c r="AG113" i="10"/>
  <c r="I113" i="10"/>
  <c r="G18" i="7"/>
  <c r="H171" i="7"/>
  <c r="I87" i="10"/>
  <c r="AG87" i="10"/>
  <c r="K67" i="7"/>
  <c r="AH51" i="10"/>
  <c r="J51" i="10"/>
  <c r="AI192" i="10"/>
  <c r="K192" i="10"/>
  <c r="K56" i="10"/>
  <c r="AI56" i="10"/>
  <c r="L122" i="7"/>
  <c r="I49" i="10"/>
  <c r="AG49" i="10"/>
  <c r="L184" i="10"/>
  <c r="AJ184" i="10"/>
  <c r="K43" i="10"/>
  <c r="AI43" i="10"/>
  <c r="AE72" i="10"/>
  <c r="G72" i="10"/>
  <c r="I22" i="7"/>
  <c r="K58" i="7"/>
  <c r="M130" i="7"/>
  <c r="H132" i="7"/>
  <c r="G180" i="10"/>
  <c r="AE180" i="10"/>
  <c r="I99" i="7"/>
  <c r="K149" i="10"/>
  <c r="AI149" i="10"/>
  <c r="AG76" i="10"/>
  <c r="I76" i="10"/>
  <c r="AF50" i="10"/>
  <c r="H50" i="10"/>
  <c r="H62" i="7"/>
  <c r="G43" i="7"/>
  <c r="L145" i="7"/>
  <c r="K114" i="7"/>
  <c r="G138" i="7"/>
  <c r="AG191" i="10"/>
  <c r="I191" i="10"/>
  <c r="G150" i="7"/>
  <c r="I112" i="7"/>
  <c r="I124" i="10"/>
  <c r="AG124" i="10"/>
  <c r="AI99" i="10"/>
  <c r="K99" i="10"/>
  <c r="L94" i="10"/>
  <c r="AJ94" i="10"/>
  <c r="AF182" i="10"/>
  <c r="H182" i="10"/>
  <c r="M90" i="7"/>
  <c r="G28" i="7"/>
  <c r="K133" i="7"/>
  <c r="L33" i="10"/>
  <c r="AJ33" i="10"/>
  <c r="L128" i="10"/>
  <c r="AJ128" i="10"/>
  <c r="H90" i="7"/>
  <c r="G195" i="10"/>
  <c r="AE195" i="10"/>
  <c r="J119" i="7"/>
  <c r="AG83" i="10"/>
  <c r="I83" i="10"/>
  <c r="H105" i="7"/>
  <c r="J180" i="11"/>
  <c r="AH180" i="11"/>
  <c r="L84" i="7"/>
  <c r="L76" i="7"/>
  <c r="I55" i="10"/>
  <c r="AG55" i="10"/>
  <c r="H128" i="7"/>
  <c r="I11" i="7"/>
  <c r="L21" i="7"/>
  <c r="H45" i="7"/>
  <c r="AK50" i="10"/>
  <c r="M50" i="10"/>
  <c r="I168" i="10"/>
  <c r="AG168" i="10"/>
  <c r="I10" i="7"/>
  <c r="M175" i="7"/>
  <c r="AK95" i="11"/>
  <c r="M95" i="11"/>
  <c r="L171" i="10"/>
  <c r="AJ171" i="10"/>
  <c r="L10" i="13"/>
  <c r="AJ10" i="13"/>
  <c r="AH110" i="10"/>
  <c r="J110" i="10"/>
  <c r="I110" i="7"/>
  <c r="AH32" i="10"/>
  <c r="J32" i="10"/>
  <c r="K198" i="10"/>
  <c r="AI198" i="10"/>
  <c r="J112" i="7"/>
  <c r="L139" i="10"/>
  <c r="AJ139" i="10"/>
  <c r="K121" i="7"/>
  <c r="L31" i="7"/>
  <c r="AH156" i="10"/>
  <c r="J156" i="10"/>
  <c r="AJ113" i="10"/>
  <c r="L113" i="10"/>
  <c r="G161" i="7"/>
  <c r="G88" i="7"/>
  <c r="AJ14" i="10"/>
  <c r="L14" i="10"/>
  <c r="I21" i="7"/>
  <c r="M48" i="10"/>
  <c r="AK48" i="10"/>
  <c r="AH169" i="10"/>
  <c r="J169" i="10"/>
  <c r="AI167" i="10"/>
  <c r="K167" i="10"/>
  <c r="AH11" i="10"/>
  <c r="J11" i="10"/>
  <c r="AF72" i="10"/>
  <c r="H72" i="10"/>
  <c r="H113" i="10"/>
  <c r="AF113" i="10"/>
  <c r="J167" i="10"/>
  <c r="AH167" i="10"/>
  <c r="L45" i="10"/>
  <c r="AJ45" i="10"/>
  <c r="J55" i="10"/>
  <c r="AH55" i="10"/>
  <c r="J101" i="7"/>
  <c r="AJ103" i="10"/>
  <c r="L103" i="10"/>
  <c r="I65" i="7"/>
  <c r="AE170" i="10"/>
  <c r="G170" i="10"/>
  <c r="K153" i="10"/>
  <c r="AI153" i="10"/>
  <c r="G52" i="10"/>
  <c r="AE52" i="10"/>
  <c r="M158" i="10"/>
  <c r="AK158" i="10"/>
  <c r="H42" i="10"/>
  <c r="AF42" i="10"/>
  <c r="M79" i="7"/>
  <c r="AJ130" i="10"/>
  <c r="L130" i="10"/>
  <c r="I45" i="7"/>
  <c r="G44" i="10"/>
  <c r="AE44" i="10"/>
  <c r="H144" i="10"/>
  <c r="AF144" i="10"/>
  <c r="I138" i="7"/>
  <c r="H44" i="7"/>
  <c r="G67" i="7"/>
  <c r="AF131" i="10"/>
  <c r="H131" i="10"/>
  <c r="H94" i="7"/>
  <c r="AI30" i="11"/>
  <c r="K30" i="11"/>
  <c r="H154" i="7"/>
  <c r="M152" i="10"/>
  <c r="AK152" i="10"/>
  <c r="AF57" i="10"/>
  <c r="H57" i="10"/>
  <c r="AJ195" i="10"/>
  <c r="L195" i="10"/>
  <c r="AK45" i="10"/>
  <c r="M45" i="10"/>
  <c r="G145" i="7"/>
  <c r="AF62" i="10"/>
  <c r="H62" i="10"/>
  <c r="AE9" i="10"/>
  <c r="G9" i="10"/>
  <c r="J21" i="7"/>
  <c r="G100" i="7"/>
  <c r="AJ44" i="10"/>
  <c r="L44" i="10"/>
  <c r="I47" i="11"/>
  <c r="AG47" i="11"/>
  <c r="L98" i="7"/>
  <c r="M144" i="10"/>
  <c r="AK144" i="10"/>
  <c r="I164" i="10"/>
  <c r="AG164" i="10"/>
  <c r="L164" i="10"/>
  <c r="AJ164" i="10"/>
  <c r="G153" i="7"/>
  <c r="I20" i="7"/>
  <c r="G112" i="7"/>
  <c r="M102" i="10"/>
  <c r="AK102" i="10"/>
  <c r="AH72" i="10"/>
  <c r="J72" i="10"/>
  <c r="J28" i="7"/>
  <c r="M167" i="7"/>
  <c r="L99" i="7"/>
  <c r="I156" i="10"/>
  <c r="AG156" i="10"/>
  <c r="I120" i="7"/>
  <c r="J122" i="7"/>
  <c r="H47" i="10"/>
  <c r="AF47" i="10"/>
  <c r="H35" i="7"/>
  <c r="J22" i="7"/>
  <c r="AH95" i="10"/>
  <c r="J95" i="10"/>
  <c r="K13" i="7"/>
  <c r="I119" i="7"/>
  <c r="H86" i="7"/>
  <c r="K87" i="10"/>
  <c r="AI87" i="10"/>
  <c r="J124" i="7"/>
  <c r="I163" i="10"/>
  <c r="AG163" i="10"/>
  <c r="K191" i="10"/>
  <c r="AI191" i="10"/>
  <c r="G33" i="7"/>
  <c r="AH53" i="10"/>
  <c r="J53" i="10"/>
  <c r="AJ48" i="10"/>
  <c r="L48" i="10"/>
  <c r="M48" i="11"/>
  <c r="AK48" i="11"/>
  <c r="G46" i="7"/>
  <c r="I23" i="7"/>
  <c r="I14" i="7"/>
  <c r="AK96" i="10"/>
  <c r="M96" i="10"/>
  <c r="AH76" i="10"/>
  <c r="J76" i="10"/>
  <c r="AG57" i="12"/>
  <c r="H18" i="10"/>
  <c r="AF18" i="10"/>
  <c r="K74" i="7"/>
  <c r="M96" i="7"/>
  <c r="AF8" i="10"/>
  <c r="H8" i="10"/>
  <c r="I13" i="7"/>
  <c r="AK198" i="10"/>
  <c r="M198" i="10"/>
  <c r="J22" i="10"/>
  <c r="AH22" i="10"/>
  <c r="AI130" i="10"/>
  <c r="K130" i="10"/>
  <c r="M119" i="7"/>
  <c r="I72" i="10"/>
  <c r="AG72" i="10"/>
  <c r="J93" i="7"/>
  <c r="I113" i="7"/>
  <c r="AK146" i="10"/>
  <c r="M146" i="10"/>
  <c r="I150" i="7"/>
  <c r="H163" i="7"/>
  <c r="AE187" i="10"/>
  <c r="G187" i="10"/>
  <c r="J13" i="7"/>
  <c r="G103" i="7"/>
  <c r="J88" i="7"/>
  <c r="M205" i="11"/>
  <c r="AK205" i="11"/>
  <c r="H155" i="7"/>
  <c r="K145" i="7"/>
  <c r="H141" i="7"/>
  <c r="I101" i="7"/>
  <c r="G87" i="10"/>
  <c r="AE87" i="10"/>
  <c r="AI140" i="10"/>
  <c r="K140" i="10"/>
  <c r="J102" i="7"/>
  <c r="AH39" i="10"/>
  <c r="J39" i="10"/>
  <c r="I125" i="7"/>
  <c r="AJ137" i="10"/>
  <c r="L137" i="10"/>
  <c r="AF124" i="10"/>
  <c r="H124" i="10"/>
  <c r="AF60" i="10"/>
  <c r="H60" i="10"/>
  <c r="J103" i="10"/>
  <c r="AH103" i="10"/>
  <c r="G153" i="10"/>
  <c r="AE153" i="10"/>
  <c r="AG110" i="10"/>
  <c r="I110" i="10"/>
  <c r="I121" i="10"/>
  <c r="AG121" i="10"/>
  <c r="I131" i="7"/>
  <c r="AF147" i="10"/>
  <c r="H147" i="10"/>
  <c r="AH49" i="10"/>
  <c r="J49" i="10"/>
  <c r="I105" i="10"/>
  <c r="AG105" i="10"/>
  <c r="AG41" i="10"/>
  <c r="I41" i="10"/>
  <c r="I40" i="7"/>
  <c r="AG180" i="10"/>
  <c r="I180" i="10"/>
  <c r="G127" i="7"/>
  <c r="I28" i="7"/>
  <c r="L25" i="7"/>
  <c r="J132" i="7"/>
  <c r="AH125" i="10"/>
  <c r="J125" i="10"/>
  <c r="J27" i="7"/>
  <c r="G45" i="7"/>
  <c r="M159" i="7"/>
  <c r="G183" i="10"/>
  <c r="AE183" i="10"/>
  <c r="K147" i="7"/>
  <c r="AK109" i="10"/>
  <c r="M109" i="10"/>
  <c r="AH94" i="10"/>
  <c r="J94" i="10"/>
  <c r="AF33" i="10"/>
  <c r="H33" i="10"/>
  <c r="G113" i="10"/>
  <c r="AE113" i="10"/>
  <c r="AK34" i="10"/>
  <c r="M34" i="10"/>
  <c r="H74" i="7"/>
  <c r="K100" i="10"/>
  <c r="AI100" i="10"/>
  <c r="K149" i="7"/>
  <c r="J33" i="10"/>
  <c r="AH33" i="10"/>
  <c r="J44" i="10"/>
  <c r="AH44" i="10"/>
  <c r="M103" i="7"/>
  <c r="M80" i="10"/>
  <c r="AK80" i="10"/>
  <c r="L133" i="7"/>
  <c r="I114" i="10"/>
  <c r="AG114" i="10"/>
  <c r="M52" i="7"/>
  <c r="AJ144" i="10"/>
  <c r="L144" i="10"/>
  <c r="M164" i="7"/>
  <c r="H97" i="7"/>
  <c r="K165" i="7"/>
  <c r="AE32" i="10"/>
  <c r="G32" i="10"/>
  <c r="H14" i="7"/>
  <c r="I36" i="7"/>
  <c r="AH190" i="10"/>
  <c r="J190" i="10"/>
  <c r="J140" i="7"/>
  <c r="AI154" i="10"/>
  <c r="K154" i="10"/>
  <c r="K108" i="7"/>
  <c r="M140" i="7"/>
  <c r="AJ146" i="10"/>
  <c r="L146" i="10"/>
  <c r="K141" i="10"/>
  <c r="AI141" i="10"/>
  <c r="G115" i="7"/>
  <c r="AE34" i="10"/>
  <c r="G34" i="10"/>
  <c r="AJ179" i="10"/>
  <c r="L179" i="10"/>
  <c r="AF105" i="10"/>
  <c r="H105" i="10"/>
  <c r="M193" i="10"/>
  <c r="AK193" i="10"/>
  <c r="AI160" i="11"/>
  <c r="K160" i="11"/>
  <c r="I87" i="7"/>
  <c r="I54" i="7"/>
  <c r="M97" i="10"/>
  <c r="AK97" i="10"/>
  <c r="I118" i="7"/>
  <c r="AG154" i="10"/>
  <c r="I154" i="10"/>
  <c r="J46" i="7"/>
  <c r="AE96" i="10"/>
  <c r="G96" i="10"/>
  <c r="H37" i="7"/>
  <c r="K107" i="10"/>
  <c r="AI107" i="10"/>
  <c r="H87" i="10"/>
  <c r="AF87" i="10"/>
  <c r="L17" i="7"/>
  <c r="G54" i="7"/>
  <c r="AH183" i="10"/>
  <c r="J183" i="10"/>
  <c r="AJ155" i="10"/>
  <c r="L155" i="10"/>
  <c r="J109" i="10"/>
  <c r="AH109" i="10"/>
  <c r="H46" i="10"/>
  <c r="AF46" i="10"/>
  <c r="AK120" i="10"/>
  <c r="M120" i="10"/>
  <c r="L107" i="10"/>
  <c r="AJ107" i="10"/>
  <c r="J9" i="10"/>
  <c r="AH9" i="10"/>
  <c r="G84" i="7"/>
  <c r="K154" i="7"/>
  <c r="G105" i="7"/>
  <c r="AJ177" i="10"/>
  <c r="L177" i="10"/>
  <c r="J159" i="7"/>
  <c r="K15" i="7"/>
  <c r="L32" i="7"/>
  <c r="J96" i="7"/>
  <c r="AE18" i="10"/>
  <c r="G18" i="10"/>
  <c r="AE148" i="10"/>
  <c r="G148" i="10"/>
  <c r="AK118" i="10"/>
  <c r="M118" i="10"/>
  <c r="K81" i="7"/>
  <c r="G101" i="10"/>
  <c r="AE101" i="10"/>
  <c r="L44" i="7"/>
  <c r="H108" i="7"/>
  <c r="M28" i="10"/>
  <c r="AK28" i="10"/>
  <c r="G158" i="10"/>
  <c r="AE158" i="10"/>
  <c r="G75" i="7"/>
  <c r="M125" i="7"/>
  <c r="I186" i="10"/>
  <c r="AG186" i="10"/>
  <c r="I30" i="7"/>
  <c r="K80" i="7"/>
  <c r="I80" i="10"/>
  <c r="AG80" i="10"/>
  <c r="AH191" i="10"/>
  <c r="J191" i="10"/>
  <c r="I181" i="10"/>
  <c r="AG181" i="10"/>
  <c r="L137" i="7"/>
  <c r="G119" i="7"/>
  <c r="AE135" i="10"/>
  <c r="G135" i="10"/>
  <c r="I43" i="7"/>
  <c r="I159" i="7"/>
  <c r="M56" i="7"/>
  <c r="M114" i="7"/>
  <c r="K94" i="7"/>
  <c r="I117" i="10"/>
  <c r="AG117" i="10"/>
  <c r="M13" i="10"/>
  <c r="AK13" i="10"/>
  <c r="J109" i="7"/>
  <c r="H159" i="7"/>
  <c r="H96" i="10"/>
  <c r="AF96" i="10"/>
  <c r="M76" i="7"/>
  <c r="AG101" i="10"/>
  <c r="I101" i="10"/>
  <c r="I143" i="7"/>
  <c r="K42" i="7"/>
  <c r="I162" i="10"/>
  <c r="AG162" i="10"/>
  <c r="AI182" i="11"/>
  <c r="K182" i="11"/>
  <c r="G60" i="10"/>
  <c r="AE60" i="10"/>
  <c r="L18" i="7"/>
  <c r="H30" i="11"/>
  <c r="AF30" i="11"/>
  <c r="AG137" i="10"/>
  <c r="I137" i="10"/>
  <c r="AK99" i="10"/>
  <c r="M99" i="10"/>
  <c r="I155" i="10"/>
  <c r="AG155" i="10"/>
  <c r="G106" i="10"/>
  <c r="AE106" i="10"/>
  <c r="L117" i="7"/>
  <c r="M105" i="10"/>
  <c r="AK105" i="10"/>
  <c r="AI185" i="10"/>
  <c r="K185" i="10"/>
  <c r="G47" i="7"/>
  <c r="K26" i="7"/>
  <c r="I165" i="7"/>
  <c r="K54" i="7"/>
  <c r="L69" i="7"/>
  <c r="AH30" i="11"/>
  <c r="J30" i="11"/>
  <c r="K101" i="10"/>
  <c r="AI101" i="10"/>
  <c r="I134" i="7"/>
  <c r="L22" i="11"/>
  <c r="AJ22" i="11"/>
  <c r="AF88" i="10"/>
  <c r="H88" i="10"/>
  <c r="AH177" i="10"/>
  <c r="J177" i="10"/>
  <c r="L159" i="10"/>
  <c r="AJ159" i="10"/>
  <c r="K73" i="7"/>
  <c r="K113" i="7"/>
  <c r="M30" i="7"/>
  <c r="G22" i="7"/>
  <c r="L58" i="7"/>
  <c r="AI50" i="10"/>
  <c r="K50" i="10"/>
  <c r="I96" i="7"/>
  <c r="G114" i="7"/>
  <c r="I56" i="10"/>
  <c r="AG56" i="10"/>
  <c r="AJ37" i="10"/>
  <c r="L37" i="10"/>
  <c r="K156" i="10"/>
  <c r="AI156" i="10"/>
  <c r="J110" i="7"/>
  <c r="AJ97" i="10"/>
  <c r="L97" i="10"/>
  <c r="G151" i="7"/>
  <c r="M35" i="7"/>
  <c r="G73" i="7"/>
  <c r="G47" i="10"/>
  <c r="AE47" i="10"/>
  <c r="K105" i="7"/>
  <c r="L135" i="10"/>
  <c r="AJ135" i="10"/>
  <c r="I82" i="7"/>
  <c r="G77" i="7"/>
  <c r="K151" i="10"/>
  <c r="AI151" i="10"/>
  <c r="K128" i="10"/>
  <c r="AI128" i="10"/>
  <c r="AI193" i="10"/>
  <c r="K193" i="10"/>
  <c r="AG60" i="10"/>
  <c r="I60" i="10"/>
  <c r="AE137" i="10"/>
  <c r="G137" i="10"/>
  <c r="L77" i="7"/>
  <c r="I78" i="7"/>
  <c r="AG192" i="10"/>
  <c r="I192" i="10"/>
  <c r="M41" i="7"/>
  <c r="G163" i="7"/>
  <c r="H169" i="7"/>
  <c r="I112" i="10"/>
  <c r="AG112" i="10"/>
  <c r="AG92" i="10"/>
  <c r="I92" i="10"/>
  <c r="H123" i="7"/>
  <c r="J23" i="10"/>
  <c r="AH23" i="10"/>
  <c r="J73" i="7"/>
  <c r="K72" i="7"/>
  <c r="L170" i="11"/>
  <c r="AJ170" i="11"/>
  <c r="M160" i="7"/>
  <c r="K45" i="10"/>
  <c r="AI45" i="10"/>
  <c r="H161" i="7"/>
  <c r="I14" i="10"/>
  <c r="AG14" i="10"/>
  <c r="K172" i="7"/>
  <c r="AK9" i="10"/>
  <c r="M9" i="10"/>
  <c r="AH97" i="10"/>
  <c r="J97" i="10"/>
  <c r="J12" i="7"/>
  <c r="AI195" i="10"/>
  <c r="K195" i="10"/>
  <c r="G27" i="7"/>
  <c r="L161" i="10"/>
  <c r="AJ161" i="10"/>
  <c r="AG32" i="10"/>
  <c r="I32" i="10"/>
  <c r="G144" i="10"/>
  <c r="AE144" i="10"/>
  <c r="AH127" i="10"/>
  <c r="J127" i="10"/>
  <c r="AH88" i="10"/>
  <c r="J88" i="10"/>
  <c r="H162" i="10"/>
  <c r="AF162" i="10"/>
  <c r="I159" i="10"/>
  <c r="AG159" i="10"/>
  <c r="H71" i="7"/>
  <c r="AK211" i="11"/>
  <c r="M211" i="11"/>
  <c r="J32" i="7"/>
  <c r="AE19" i="10"/>
  <c r="G19" i="10"/>
  <c r="M156" i="7"/>
  <c r="I43" i="10"/>
  <c r="AG43" i="10"/>
  <c r="K134" i="10"/>
  <c r="AI134" i="10"/>
  <c r="AK164" i="10"/>
  <c r="M164" i="10"/>
  <c r="J119" i="10"/>
  <c r="AH119" i="10"/>
  <c r="G189" i="10"/>
  <c r="AE189" i="10"/>
  <c r="K17" i="7"/>
  <c r="J146" i="7"/>
  <c r="AK130" i="10"/>
  <c r="M130" i="10"/>
  <c r="I83" i="7"/>
  <c r="AG158" i="10"/>
  <c r="I158" i="10"/>
  <c r="H162" i="7"/>
  <c r="AJ55" i="10"/>
  <c r="L55" i="10"/>
  <c r="J117" i="10"/>
  <c r="AH117" i="10"/>
  <c r="K126" i="10"/>
  <c r="AI126" i="10"/>
  <c r="J35" i="7"/>
  <c r="J161" i="7"/>
  <c r="K110" i="7"/>
  <c r="M155" i="7"/>
  <c r="H153" i="10"/>
  <c r="AF153" i="10"/>
  <c r="K118" i="10"/>
  <c r="AI118" i="10"/>
  <c r="AE102" i="10"/>
  <c r="G102" i="10"/>
  <c r="M143" i="7"/>
  <c r="K48" i="10"/>
  <c r="AI48" i="10"/>
  <c r="G117" i="7"/>
  <c r="J40" i="7"/>
  <c r="M18" i="10"/>
  <c r="AK18" i="10"/>
  <c r="I175" i="7"/>
  <c r="M102" i="7"/>
  <c r="M45" i="7"/>
  <c r="I104" i="7"/>
  <c r="L135" i="7"/>
  <c r="J62" i="11"/>
  <c r="AH62" i="11"/>
  <c r="H110" i="10"/>
  <c r="AF110" i="10"/>
  <c r="AG128" i="10"/>
  <c r="I128" i="10"/>
  <c r="AI13" i="10"/>
  <c r="K13" i="10"/>
  <c r="H57" i="12"/>
  <c r="J57" i="12" s="1"/>
  <c r="L57" i="12" s="1"/>
  <c r="AF57" i="12"/>
  <c r="L74" i="7"/>
  <c r="J114" i="10"/>
  <c r="AH114" i="10"/>
  <c r="K171" i="7"/>
  <c r="I23" i="10"/>
  <c r="AG23" i="10"/>
  <c r="L106" i="7"/>
  <c r="L62" i="10"/>
  <c r="AJ62" i="10"/>
  <c r="AI49" i="10"/>
  <c r="K49" i="10"/>
  <c r="G129" i="10"/>
  <c r="AE129" i="10"/>
  <c r="G74" i="7"/>
  <c r="AF21" i="10"/>
  <c r="H21" i="10"/>
  <c r="AE88" i="10"/>
  <c r="G88" i="10"/>
  <c r="L146" i="7"/>
  <c r="G128" i="7"/>
  <c r="G51" i="10"/>
  <c r="AE51" i="10"/>
  <c r="AJ47" i="10"/>
  <c r="L47" i="10"/>
  <c r="G102" i="7"/>
  <c r="G129" i="7"/>
  <c r="AK39" i="10"/>
  <c r="M39" i="10"/>
  <c r="H183" i="10"/>
  <c r="AF183" i="10"/>
  <c r="K18" i="7"/>
  <c r="AE117" i="10"/>
  <c r="G117" i="10"/>
  <c r="K12" i="7"/>
  <c r="J108" i="7"/>
  <c r="L98" i="10"/>
  <c r="AJ98" i="10"/>
  <c r="L186" i="10"/>
  <c r="AJ186" i="10"/>
  <c r="G93" i="7"/>
  <c r="AJ148" i="10"/>
  <c r="L148" i="10"/>
  <c r="M135" i="10"/>
  <c r="AK135" i="10"/>
  <c r="K93" i="7"/>
  <c r="I26" i="7"/>
  <c r="I162" i="7"/>
  <c r="K148" i="7"/>
  <c r="AK47" i="10"/>
  <c r="M47" i="10"/>
  <c r="G104" i="7"/>
  <c r="J142" i="7"/>
  <c r="K57" i="10"/>
  <c r="AI57" i="10"/>
  <c r="L125" i="7"/>
  <c r="L9" i="7"/>
  <c r="I98" i="7"/>
  <c r="L102" i="7"/>
  <c r="J10" i="7"/>
  <c r="M126" i="7"/>
  <c r="G37" i="7"/>
  <c r="J50" i="7"/>
  <c r="K134" i="7"/>
  <c r="J160" i="7"/>
  <c r="I38" i="7"/>
  <c r="L91" i="7"/>
  <c r="G184" i="10"/>
  <c r="AE184" i="10"/>
  <c r="M67" i="7"/>
  <c r="I29" i="7"/>
  <c r="M133" i="10"/>
  <c r="AK133" i="10"/>
  <c r="L106" i="10"/>
  <c r="AJ106" i="10"/>
  <c r="K111" i="7"/>
  <c r="K171" i="10"/>
  <c r="AI171" i="10"/>
  <c r="AF19" i="10"/>
  <c r="H19" i="10"/>
  <c r="AE191" i="10"/>
  <c r="G191" i="10"/>
  <c r="AF106" i="10"/>
  <c r="H106" i="10"/>
  <c r="J133" i="7"/>
  <c r="G109" i="7"/>
  <c r="I129" i="7"/>
  <c r="K77" i="7"/>
  <c r="I71" i="7"/>
  <c r="J165" i="10"/>
  <c r="AH165" i="10"/>
  <c r="I161" i="10"/>
  <c r="AG161" i="10"/>
  <c r="AF155" i="10"/>
  <c r="H155" i="10"/>
  <c r="M171" i="7"/>
  <c r="M87" i="10"/>
  <c r="AK87" i="10"/>
  <c r="I35" i="7"/>
  <c r="K188" i="10"/>
  <c r="AI188" i="10"/>
  <c r="L123" i="7"/>
  <c r="AF48" i="10"/>
  <c r="H48" i="10"/>
  <c r="M97" i="7"/>
  <c r="H158" i="10"/>
  <c r="AF158" i="10"/>
  <c r="AF100" i="10"/>
  <c r="H100" i="10"/>
  <c r="I50" i="10"/>
  <c r="AG50" i="10"/>
  <c r="H114" i="7"/>
  <c r="J19" i="7"/>
  <c r="I91" i="7"/>
  <c r="AH118" i="10"/>
  <c r="J118" i="10"/>
  <c r="K109" i="7"/>
  <c r="K14" i="10"/>
  <c r="AI14" i="10"/>
  <c r="G163" i="10"/>
  <c r="AE163" i="10"/>
  <c r="G70" i="7"/>
  <c r="M37" i="7"/>
  <c r="L118" i="7"/>
  <c r="H146" i="7"/>
  <c r="H164" i="10"/>
  <c r="AF164" i="10"/>
  <c r="J176" i="10"/>
  <c r="AH176" i="10"/>
  <c r="J81" i="7"/>
  <c r="J45" i="7"/>
  <c r="L81" i="7"/>
  <c r="AE181" i="10"/>
  <c r="G181" i="10"/>
  <c r="G160" i="7"/>
  <c r="AF142" i="10"/>
  <c r="H142" i="10"/>
  <c r="I77" i="7"/>
  <c r="AG9" i="10"/>
  <c r="I9" i="10"/>
  <c r="AG99" i="10"/>
  <c r="I99" i="10"/>
  <c r="G156" i="10"/>
  <c r="AE156" i="10"/>
  <c r="I18" i="7"/>
  <c r="AF107" i="10"/>
  <c r="H107" i="10"/>
  <c r="J11" i="7"/>
  <c r="AF185" i="10"/>
  <c r="H185" i="10"/>
  <c r="AI170" i="10"/>
  <c r="K170" i="10"/>
  <c r="AH161" i="10"/>
  <c r="J161" i="10"/>
  <c r="L160" i="7"/>
  <c r="I19" i="7"/>
  <c r="K92" i="10"/>
  <c r="AI92" i="10"/>
  <c r="AG123" i="10"/>
  <c r="I123" i="10"/>
  <c r="L126" i="7"/>
  <c r="J162" i="7"/>
  <c r="AJ175" i="10"/>
  <c r="L175" i="10"/>
  <c r="J134" i="7"/>
  <c r="J13" i="10"/>
  <c r="AH13" i="10"/>
  <c r="H22" i="10"/>
  <c r="AF22" i="10"/>
  <c r="I149" i="10"/>
  <c r="AG149" i="10"/>
  <c r="K153" i="7"/>
  <c r="K100" i="7"/>
  <c r="G147" i="7"/>
  <c r="I34" i="7"/>
  <c r="I142" i="10"/>
  <c r="AG142" i="10"/>
  <c r="AK159" i="10"/>
  <c r="M159" i="10"/>
  <c r="M119" i="10"/>
  <c r="AK119" i="10"/>
  <c r="G145" i="10"/>
  <c r="AE145" i="10"/>
  <c r="J184" i="10"/>
  <c r="AH184" i="10"/>
  <c r="K98" i="10"/>
  <c r="AI98" i="10"/>
  <c r="AI173" i="10"/>
  <c r="K173" i="10"/>
  <c r="J149" i="7"/>
  <c r="AJ185" i="10"/>
  <c r="L185" i="10"/>
  <c r="AH48" i="10"/>
  <c r="J48" i="10"/>
  <c r="AE13" i="10"/>
  <c r="G13" i="10"/>
  <c r="J149" i="10"/>
  <c r="AH149" i="10"/>
  <c r="K151" i="11"/>
  <c r="AI151" i="11"/>
  <c r="K127" i="10"/>
  <c r="AI127" i="10"/>
  <c r="AF156" i="10"/>
  <c r="H156" i="10"/>
  <c r="AE33" i="10"/>
  <c r="G33" i="10"/>
  <c r="L40" i="7"/>
  <c r="H136" i="10"/>
  <c r="AF136" i="10"/>
  <c r="H47" i="7"/>
  <c r="K138" i="7"/>
  <c r="H94" i="10"/>
  <c r="AF94" i="10"/>
  <c r="K41" i="10"/>
  <c r="AI41" i="10"/>
  <c r="I93" i="7"/>
  <c r="AJ152" i="10"/>
  <c r="L152" i="10"/>
  <c r="L37" i="7"/>
  <c r="M38" i="11"/>
  <c r="AK38" i="11"/>
  <c r="L168" i="10"/>
  <c r="AJ168" i="10"/>
  <c r="I117" i="7"/>
  <c r="AK191" i="10"/>
  <c r="M191" i="10"/>
  <c r="G99" i="7"/>
  <c r="J155" i="7"/>
  <c r="J120" i="7"/>
  <c r="G96" i="7"/>
  <c r="H88" i="7"/>
  <c r="G15" i="7"/>
  <c r="L88" i="10"/>
  <c r="AJ88" i="10"/>
  <c r="I170" i="10"/>
  <c r="AG170" i="10"/>
  <c r="G121" i="7"/>
  <c r="H143" i="7"/>
  <c r="H21" i="7"/>
  <c r="H160" i="7"/>
  <c r="AH170" i="10"/>
  <c r="J170" i="10"/>
  <c r="I172" i="10"/>
  <c r="AG172" i="10"/>
  <c r="J72" i="7"/>
  <c r="AE216" i="13"/>
  <c r="G216" i="13"/>
  <c r="I216" i="13" s="1"/>
  <c r="K216" i="13" s="1"/>
  <c r="G150" i="10"/>
  <c r="AE150" i="10"/>
  <c r="H42" i="7"/>
  <c r="J26" i="7"/>
  <c r="I102" i="7"/>
  <c r="K94" i="10"/>
  <c r="AI94" i="10"/>
  <c r="AI96" i="10"/>
  <c r="K96" i="10"/>
  <c r="H179" i="10"/>
  <c r="AF179" i="10"/>
  <c r="AH121" i="10"/>
  <c r="J121" i="10"/>
  <c r="J87" i="10"/>
  <c r="AH87" i="10"/>
  <c r="M43" i="7"/>
  <c r="AG122" i="10"/>
  <c r="I122" i="10"/>
  <c r="AG33" i="10"/>
  <c r="I33" i="10"/>
  <c r="G168" i="10"/>
  <c r="AE168" i="10"/>
  <c r="L115" i="7"/>
  <c r="L73" i="7"/>
  <c r="H125" i="10"/>
  <c r="AF125" i="10"/>
  <c r="J112" i="10"/>
  <c r="AH112" i="10"/>
  <c r="L20" i="10"/>
  <c r="AJ20" i="10"/>
  <c r="M115" i="7"/>
  <c r="I52" i="7"/>
  <c r="AK141" i="10"/>
  <c r="M141" i="10"/>
  <c r="AE110" i="10"/>
  <c r="G110" i="10"/>
  <c r="L101" i="7"/>
  <c r="L100" i="10"/>
  <c r="AJ100" i="10"/>
  <c r="K51" i="7"/>
  <c r="AF154" i="10"/>
  <c r="H154" i="10"/>
  <c r="J34" i="7"/>
  <c r="G36" i="7"/>
  <c r="M20" i="10"/>
  <c r="AK20" i="10"/>
  <c r="H120" i="7"/>
  <c r="AG175" i="10"/>
  <c r="I175" i="10"/>
  <c r="K189" i="10"/>
  <c r="AI189" i="10"/>
  <c r="I56" i="7"/>
  <c r="H12" i="7"/>
  <c r="I111" i="10"/>
  <c r="AG111" i="10"/>
  <c r="H36" i="7"/>
  <c r="AE83" i="10"/>
  <c r="G83" i="10"/>
  <c r="J137" i="10"/>
  <c r="AH137" i="10"/>
  <c r="G124" i="7"/>
  <c r="K111" i="10"/>
  <c r="AI111" i="10"/>
  <c r="J170" i="7"/>
  <c r="G112" i="10"/>
  <c r="AE112" i="10"/>
  <c r="J116" i="7"/>
  <c r="K155" i="10"/>
  <c r="AI155" i="10"/>
  <c r="J75" i="7"/>
  <c r="G31" i="7"/>
  <c r="AI80" i="10"/>
  <c r="K80" i="10"/>
  <c r="AI55" i="10"/>
  <c r="K55" i="10"/>
  <c r="K112" i="7"/>
  <c r="G151" i="10"/>
  <c r="AE151" i="10"/>
  <c r="AH164" i="10"/>
  <c r="J164" i="10"/>
  <c r="J166" i="10"/>
  <c r="AH166" i="10"/>
  <c r="AI64" i="12"/>
  <c r="K10" i="7"/>
  <c r="H116" i="10"/>
  <c r="AF116" i="10"/>
  <c r="L141" i="10"/>
  <c r="AJ141" i="10"/>
  <c r="AH135" i="10"/>
  <c r="J135" i="10"/>
  <c r="L110" i="7"/>
  <c r="AE136" i="10"/>
  <c r="G136" i="10"/>
  <c r="K107" i="7"/>
  <c r="L97" i="7"/>
  <c r="K155" i="7"/>
  <c r="AF49" i="10"/>
  <c r="H49" i="10"/>
  <c r="G79" i="7"/>
  <c r="K118" i="7"/>
  <c r="L193" i="10"/>
  <c r="AJ193" i="10"/>
  <c r="M133" i="7"/>
  <c r="AF98" i="10"/>
  <c r="H98" i="10"/>
  <c r="K23" i="7"/>
  <c r="AH24" i="10"/>
  <c r="J24" i="10"/>
  <c r="AF123" i="10"/>
  <c r="H123" i="10"/>
  <c r="AK139" i="10"/>
  <c r="M139" i="10"/>
  <c r="AE131" i="10"/>
  <c r="G131" i="10"/>
  <c r="J92" i="7"/>
  <c r="I116" i="7"/>
  <c r="G175" i="10"/>
  <c r="AE175" i="10"/>
  <c r="H117" i="10"/>
  <c r="AF117" i="10"/>
  <c r="L90" i="7"/>
  <c r="AJ43" i="10"/>
  <c r="L43" i="10"/>
  <c r="I107" i="7"/>
  <c r="AE186" i="10"/>
  <c r="G186" i="10"/>
  <c r="AI180" i="10"/>
  <c r="K180" i="10"/>
  <c r="L172" i="7"/>
  <c r="I74" i="7"/>
  <c r="I42" i="7"/>
  <c r="L13" i="10"/>
  <c r="AJ13" i="10"/>
  <c r="AH131" i="10"/>
  <c r="J131" i="10"/>
  <c r="G149" i="10"/>
  <c r="AE149" i="10"/>
  <c r="J98" i="7"/>
  <c r="H137" i="7"/>
  <c r="L78" i="7"/>
  <c r="G45" i="10"/>
  <c r="AE45" i="10"/>
  <c r="AI110" i="10"/>
  <c r="K110" i="10"/>
  <c r="M111" i="10"/>
  <c r="AK111" i="10"/>
  <c r="M60" i="7"/>
  <c r="AH83" i="10"/>
  <c r="J83" i="10"/>
  <c r="L86" i="7"/>
  <c r="J171" i="10"/>
  <c r="AH171" i="10"/>
  <c r="AI114" i="10"/>
  <c r="K114" i="10"/>
  <c r="AG125" i="10"/>
  <c r="I125" i="10"/>
  <c r="J16" i="7"/>
  <c r="AK101" i="10"/>
  <c r="M101" i="10"/>
  <c r="I116" i="10"/>
  <c r="AG116" i="10"/>
  <c r="I64" i="12"/>
  <c r="K64" i="12" s="1"/>
  <c r="M64" i="12" s="1"/>
  <c r="AG64" i="12"/>
  <c r="J84" i="7"/>
  <c r="G135" i="7"/>
  <c r="L56" i="7"/>
  <c r="K101" i="7"/>
  <c r="M87" i="7"/>
  <c r="K9" i="7"/>
  <c r="AI123" i="10"/>
  <c r="K123" i="10"/>
  <c r="H99" i="10"/>
  <c r="AF99" i="10"/>
  <c r="L142" i="7"/>
  <c r="I133" i="7"/>
  <c r="I176" i="10"/>
  <c r="AG176" i="10"/>
  <c r="G121" i="10"/>
  <c r="AE121" i="10"/>
  <c r="J14" i="7"/>
  <c r="K136" i="7"/>
  <c r="G141" i="7"/>
  <c r="AI142" i="10"/>
  <c r="K142" i="10"/>
  <c r="AF9" i="10"/>
  <c r="H9" i="10"/>
  <c r="I140" i="7"/>
  <c r="AE92" i="10"/>
  <c r="G92" i="10"/>
  <c r="J111" i="7"/>
  <c r="K20" i="10"/>
  <c r="AI20" i="10"/>
  <c r="H95" i="10"/>
  <c r="AF95" i="10"/>
  <c r="L115" i="11"/>
  <c r="AJ115" i="11"/>
  <c r="K20" i="7"/>
  <c r="G60" i="7"/>
  <c r="AJ64" i="12"/>
  <c r="I73" i="7"/>
  <c r="K190" i="10"/>
  <c r="AI190" i="10"/>
  <c r="AG51" i="10"/>
  <c r="I51" i="10"/>
  <c r="AK149" i="11"/>
  <c r="M149" i="11"/>
  <c r="K102" i="7"/>
  <c r="H80" i="7"/>
  <c r="AH115" i="10"/>
  <c r="J115" i="10"/>
  <c r="H76" i="7"/>
  <c r="AF83" i="10"/>
  <c r="H83" i="10"/>
  <c r="I75" i="7"/>
  <c r="G78" i="7"/>
  <c r="H79" i="7"/>
  <c r="AI32" i="10"/>
  <c r="K32" i="10"/>
  <c r="I173" i="10"/>
  <c r="AG173" i="10"/>
  <c r="J115" i="7"/>
  <c r="H25" i="7"/>
  <c r="H14" i="10"/>
  <c r="AF14" i="10"/>
  <c r="H107" i="7"/>
  <c r="AG107" i="10"/>
  <c r="I107" i="10"/>
  <c r="AG153" i="10"/>
  <c r="I153" i="10"/>
  <c r="G146" i="7"/>
  <c r="J9" i="7"/>
  <c r="J90" i="7"/>
  <c r="AE128" i="10"/>
  <c r="G128" i="10"/>
  <c r="H34" i="10"/>
  <c r="AF34" i="10"/>
  <c r="AK129" i="10"/>
  <c r="M129" i="10"/>
  <c r="H60" i="7"/>
  <c r="G62" i="10"/>
  <c r="AE62" i="10"/>
  <c r="L164" i="7"/>
  <c r="L140" i="7"/>
  <c r="K71" i="7"/>
  <c r="I152" i="10"/>
  <c r="AG152" i="10"/>
  <c r="H109" i="7"/>
  <c r="H134" i="10"/>
  <c r="AF134" i="10"/>
  <c r="AI10" i="10"/>
  <c r="K10" i="10"/>
  <c r="J69" i="7"/>
  <c r="L46" i="10"/>
  <c r="AJ46" i="10"/>
  <c r="H46" i="7"/>
  <c r="J105" i="7"/>
  <c r="AE100" i="10"/>
  <c r="G100" i="10"/>
  <c r="I172" i="7"/>
  <c r="K125" i="7"/>
  <c r="AI33" i="10"/>
  <c r="K33" i="10"/>
  <c r="K32" i="7"/>
  <c r="H115" i="7"/>
  <c r="G103" i="10"/>
  <c r="AE103" i="10"/>
  <c r="AK124" i="10"/>
  <c r="M124" i="10"/>
  <c r="G107" i="7"/>
  <c r="J126" i="10"/>
  <c r="AH126" i="10"/>
  <c r="M8" i="7"/>
  <c r="J171" i="7"/>
  <c r="L56" i="11"/>
  <c r="AJ56" i="11"/>
  <c r="G37" i="10"/>
  <c r="AE37" i="10"/>
  <c r="H177" i="10"/>
  <c r="AF177" i="10"/>
  <c r="I140" i="10"/>
  <c r="AG140" i="10"/>
  <c r="G19" i="7"/>
  <c r="M117" i="10"/>
  <c r="AK117" i="10"/>
  <c r="M32" i="7"/>
  <c r="AJ167" i="10"/>
  <c r="L167" i="10"/>
  <c r="L148" i="7"/>
  <c r="K70" i="7"/>
  <c r="J139" i="10"/>
  <c r="AH139" i="10"/>
  <c r="G21" i="10"/>
  <c r="AE21" i="10"/>
  <c r="K123" i="7"/>
  <c r="G82" i="7"/>
  <c r="AI146" i="10"/>
  <c r="K146" i="10"/>
  <c r="M88" i="7"/>
  <c r="G116" i="7"/>
  <c r="AE167" i="10"/>
  <c r="G167" i="10"/>
  <c r="G85" i="7"/>
  <c r="J89" i="7"/>
  <c r="AI24" i="10"/>
  <c r="K24" i="10"/>
  <c r="J43" i="7"/>
  <c r="H175" i="7"/>
  <c r="L153" i="7"/>
  <c r="K89" i="7"/>
  <c r="K19" i="7"/>
  <c r="I108" i="7"/>
  <c r="H126" i="7"/>
  <c r="AI183" i="10"/>
  <c r="K183" i="10"/>
  <c r="H75" i="7"/>
  <c r="K143" i="7"/>
  <c r="AG165" i="10"/>
  <c r="I165" i="10"/>
  <c r="AI119" i="10"/>
  <c r="K119" i="10"/>
  <c r="I109" i="7"/>
  <c r="AE28" i="10"/>
  <c r="G28" i="10"/>
  <c r="K82" i="7"/>
  <c r="H57" i="7"/>
  <c r="K76" i="10"/>
  <c r="AI76" i="10"/>
  <c r="K60" i="7"/>
  <c r="AJ105" i="10"/>
  <c r="L105" i="10"/>
  <c r="L124" i="7"/>
  <c r="M82" i="7"/>
  <c r="AE146" i="10"/>
  <c r="G146" i="10"/>
  <c r="J52" i="7"/>
  <c r="I60" i="7"/>
  <c r="G152" i="10"/>
  <c r="AE152" i="10"/>
  <c r="J86" i="7"/>
  <c r="H119" i="7"/>
  <c r="J159" i="10"/>
  <c r="AH159" i="10"/>
  <c r="AI139" i="10"/>
  <c r="K139" i="10"/>
  <c r="H98" i="7"/>
  <c r="K164" i="7"/>
  <c r="AH142" i="10"/>
  <c r="J142" i="10"/>
  <c r="L170" i="10"/>
  <c r="AJ170" i="10"/>
  <c r="AK127" i="10"/>
  <c r="M127" i="10"/>
  <c r="AK151" i="10"/>
  <c r="M151" i="10"/>
  <c r="AG26" i="10"/>
  <c r="I26" i="10"/>
  <c r="I135" i="7"/>
  <c r="AK186" i="10"/>
  <c r="M186" i="10"/>
  <c r="L70" i="7"/>
  <c r="I37" i="7"/>
  <c r="M78" i="7"/>
  <c r="I20" i="10"/>
  <c r="AG20" i="10"/>
  <c r="H129" i="7"/>
  <c r="M98" i="7"/>
  <c r="I167" i="7"/>
  <c r="H147" i="7"/>
  <c r="AG148" i="10"/>
  <c r="I148" i="10"/>
  <c r="AJ132" i="10"/>
  <c r="L132" i="10"/>
  <c r="L29" i="7"/>
  <c r="K23" i="10"/>
  <c r="AI23" i="10"/>
  <c r="K176" i="10"/>
  <c r="AI176" i="10"/>
  <c r="K137" i="7"/>
  <c r="AJ108" i="10"/>
  <c r="L108" i="10"/>
  <c r="G14" i="7"/>
  <c r="AI29" i="11"/>
  <c r="K29" i="11"/>
  <c r="G144" i="7"/>
  <c r="G52" i="7"/>
  <c r="K112" i="10"/>
  <c r="AI112" i="10"/>
  <c r="K21" i="10"/>
  <c r="AI21" i="10"/>
  <c r="L67" i="7"/>
  <c r="AF170" i="10"/>
  <c r="H170" i="10"/>
  <c r="K27" i="7"/>
  <c r="L38" i="7"/>
  <c r="K83" i="7"/>
  <c r="J38" i="7"/>
  <c r="H17" i="7"/>
  <c r="L102" i="10"/>
  <c r="AJ102" i="10"/>
  <c r="I41" i="7"/>
  <c r="G25" i="7"/>
  <c r="K182" i="10"/>
  <c r="AI182" i="10"/>
  <c r="K163" i="7"/>
  <c r="J135" i="7"/>
  <c r="L52" i="7"/>
  <c r="AE228" i="13"/>
  <c r="G228" i="13"/>
  <c r="I228" i="13" s="1"/>
  <c r="K228" i="13" s="1"/>
  <c r="H167" i="10"/>
  <c r="AF167" i="10"/>
  <c r="I149" i="7"/>
  <c r="H77" i="7"/>
  <c r="L13" i="7"/>
  <c r="AI169" i="10"/>
  <c r="K169" i="10"/>
  <c r="M146" i="7"/>
  <c r="K69" i="7"/>
  <c r="AG184" i="10"/>
  <c r="I184" i="10"/>
  <c r="J80" i="10"/>
  <c r="AH80" i="10"/>
  <c r="AI172" i="10"/>
  <c r="K172" i="10"/>
  <c r="J120" i="10"/>
  <c r="AH120" i="10"/>
  <c r="J78" i="7"/>
  <c r="G130" i="10"/>
  <c r="AE130" i="10"/>
  <c r="I97" i="10"/>
  <c r="AG97" i="10"/>
  <c r="H130" i="10"/>
  <c r="AF130" i="10"/>
  <c r="J65" i="7"/>
  <c r="AG100" i="10"/>
  <c r="I100" i="10"/>
  <c r="J91" i="7"/>
  <c r="L130" i="7"/>
  <c r="J70" i="7"/>
  <c r="I195" i="10"/>
  <c r="AG195" i="10"/>
  <c r="G94" i="10"/>
  <c r="AE94" i="10"/>
  <c r="K106" i="7"/>
  <c r="J104" i="7"/>
  <c r="AK177" i="10"/>
  <c r="M177" i="10"/>
  <c r="L113" i="7"/>
  <c r="I76" i="7"/>
  <c r="AF175" i="10"/>
  <c r="H175" i="10"/>
  <c r="AJ172" i="10"/>
  <c r="L172" i="10"/>
  <c r="I130" i="10"/>
  <c r="AG130" i="10"/>
  <c r="H166" i="7"/>
  <c r="J106" i="7"/>
  <c r="K52" i="7"/>
  <c r="M137" i="7"/>
  <c r="G8" i="10"/>
  <c r="AE8" i="10"/>
  <c r="AE139" i="10"/>
  <c r="G139" i="10"/>
  <c r="AJ99" i="10"/>
  <c r="L99" i="10"/>
  <c r="I53" i="10"/>
  <c r="AG53" i="10"/>
  <c r="J136" i="10"/>
  <c r="AH136" i="10"/>
  <c r="J169" i="7"/>
  <c r="G72" i="7"/>
  <c r="L187" i="10"/>
  <c r="AJ187" i="10"/>
  <c r="J106" i="10"/>
  <c r="AH106" i="10"/>
  <c r="AF25" i="10"/>
  <c r="H25" i="10"/>
  <c r="H103" i="10"/>
  <c r="AF103" i="10"/>
  <c r="G21" i="7"/>
  <c r="G94" i="7"/>
  <c r="L141" i="7"/>
  <c r="J175" i="7"/>
  <c r="AK108" i="10"/>
  <c r="M108" i="10"/>
  <c r="AH141" i="10"/>
  <c r="J141" i="10"/>
  <c r="G157" i="7"/>
  <c r="K88" i="7"/>
  <c r="K109" i="10"/>
  <c r="AI109" i="10"/>
  <c r="H104" i="7"/>
  <c r="L22" i="10"/>
  <c r="AJ22" i="10"/>
  <c r="AI125" i="10"/>
  <c r="K125" i="10"/>
  <c r="M74" i="11"/>
  <c r="AK74" i="11"/>
  <c r="M83" i="7"/>
  <c r="AF97" i="10"/>
  <c r="H97" i="10"/>
  <c r="L130" i="11"/>
  <c r="AJ130" i="11"/>
  <c r="M69" i="7"/>
  <c r="AE171" i="10"/>
  <c r="G171" i="10"/>
  <c r="K90" i="7"/>
  <c r="H33" i="7"/>
  <c r="L134" i="10"/>
  <c r="AJ134" i="10"/>
  <c r="L111" i="7"/>
  <c r="I171" i="7"/>
  <c r="AG189" i="10"/>
  <c r="I189" i="10"/>
  <c r="G105" i="10"/>
  <c r="AE105" i="10"/>
  <c r="AE10" i="10"/>
  <c r="G10" i="10"/>
  <c r="H82" i="7"/>
  <c r="J39" i="7"/>
  <c r="J113" i="7"/>
  <c r="M148" i="7"/>
  <c r="H55" i="10"/>
  <c r="AF55" i="10"/>
  <c r="J19" i="10"/>
  <c r="AH19" i="10"/>
  <c r="I34" i="10"/>
  <c r="AG34" i="10"/>
  <c r="M137" i="10"/>
  <c r="AK137" i="10"/>
  <c r="I163" i="7"/>
  <c r="J138" i="10"/>
  <c r="AH138" i="10"/>
  <c r="AK121" i="10"/>
  <c r="M121" i="10"/>
  <c r="AJ166" i="10"/>
  <c r="L166" i="10"/>
  <c r="I46" i="7"/>
  <c r="K161" i="7"/>
  <c r="J167" i="7"/>
  <c r="H11" i="10"/>
  <c r="AF11" i="10"/>
  <c r="AJ189" i="10"/>
  <c r="L189" i="10"/>
  <c r="H85" i="7"/>
  <c r="I155" i="7"/>
  <c r="I79" i="7"/>
  <c r="H54" i="7"/>
  <c r="AI34" i="10"/>
  <c r="K34" i="10"/>
  <c r="I63" i="7"/>
  <c r="J15" i="7"/>
  <c r="H153" i="7"/>
  <c r="I59" i="7"/>
  <c r="AH14" i="10"/>
  <c r="J14" i="10"/>
  <c r="AE99" i="10"/>
  <c r="G99" i="10"/>
  <c r="M172" i="7"/>
  <c r="AH113" i="10"/>
  <c r="J113" i="10"/>
  <c r="J79" i="7"/>
  <c r="M89" i="7"/>
  <c r="I25" i="7"/>
  <c r="J130" i="7"/>
  <c r="G159" i="7"/>
  <c r="J158" i="10"/>
  <c r="AH158" i="10"/>
  <c r="AJ25" i="10"/>
  <c r="L25" i="10"/>
  <c r="H30" i="7"/>
  <c r="M123" i="10"/>
  <c r="AK123" i="10"/>
  <c r="J95" i="7"/>
  <c r="AF114" i="10"/>
  <c r="H114" i="10"/>
  <c r="K146" i="7"/>
  <c r="G110" i="7"/>
  <c r="M30" i="11"/>
  <c r="AK30" i="11"/>
  <c r="AI177" i="10"/>
  <c r="K177" i="10"/>
  <c r="L30" i="7"/>
  <c r="M80" i="7"/>
  <c r="I40" i="10"/>
  <c r="AG40" i="10"/>
  <c r="AE114" i="10"/>
  <c r="G114" i="10"/>
  <c r="H130" i="7"/>
  <c r="M22" i="10"/>
  <c r="AK22" i="10"/>
  <c r="J67" i="7"/>
  <c r="H41" i="7"/>
  <c r="I146" i="7"/>
  <c r="AE127" i="10"/>
  <c r="G127" i="10"/>
  <c r="H96" i="7"/>
  <c r="AH18" i="10"/>
  <c r="J18" i="10"/>
  <c r="J147" i="7"/>
  <c r="G41" i="7"/>
  <c r="AE155" i="10"/>
  <c r="G155" i="10"/>
  <c r="J129" i="7"/>
  <c r="AI108" i="10"/>
  <c r="K108" i="10"/>
  <c r="G120" i="7"/>
  <c r="AJ9" i="10"/>
  <c r="L9" i="10"/>
  <c r="K119" i="7"/>
  <c r="G134" i="10"/>
  <c r="AE134" i="10"/>
  <c r="AJ188" i="10"/>
  <c r="L188" i="10"/>
  <c r="AI102" i="10"/>
  <c r="K102" i="10"/>
  <c r="I144" i="7"/>
  <c r="L176" i="10"/>
  <c r="AJ176" i="10"/>
  <c r="I13" i="10"/>
  <c r="AG13" i="10"/>
  <c r="G17" i="7"/>
  <c r="I187" i="10"/>
  <c r="AG187" i="10"/>
  <c r="G132" i="7"/>
  <c r="L119" i="7"/>
  <c r="I15" i="7"/>
  <c r="AK170" i="10"/>
  <c r="M170" i="10"/>
  <c r="H161" i="10"/>
  <c r="AF161" i="10"/>
  <c r="L26" i="7"/>
  <c r="AG118" i="10"/>
  <c r="I118" i="10"/>
  <c r="J20" i="7"/>
  <c r="K46" i="7"/>
  <c r="I98" i="10"/>
  <c r="AG98" i="10"/>
  <c r="AE142" i="10"/>
  <c r="G142" i="10"/>
  <c r="J117" i="7"/>
  <c r="M117" i="7"/>
  <c r="AI168" i="10"/>
  <c r="K168" i="10"/>
  <c r="J71" i="7"/>
  <c r="K158" i="7"/>
  <c r="L8" i="10"/>
  <c r="AJ8" i="10"/>
  <c r="M57" i="10"/>
  <c r="AK57" i="10"/>
  <c r="K166" i="7"/>
  <c r="J165" i="7"/>
  <c r="J134" i="10"/>
  <c r="AH134" i="10"/>
  <c r="J192" i="10"/>
  <c r="AH192" i="10"/>
  <c r="K159" i="10"/>
  <c r="AI159" i="10"/>
  <c r="H149" i="10"/>
  <c r="AF149" i="10"/>
  <c r="L36" i="7"/>
  <c r="H99" i="7"/>
  <c r="AF171" i="10"/>
  <c r="H171" i="10"/>
  <c r="H157" i="7"/>
  <c r="G87" i="7"/>
  <c r="M85" i="7"/>
  <c r="K132" i="7"/>
  <c r="I72" i="7"/>
  <c r="H101" i="7"/>
  <c r="L161" i="7"/>
  <c r="AH43" i="10"/>
  <c r="J43" i="10"/>
  <c r="G118" i="7"/>
  <c r="AI161" i="10"/>
  <c r="K161" i="10"/>
  <c r="AK106" i="10"/>
  <c r="M106" i="10"/>
  <c r="G65" i="7"/>
  <c r="AJ126" i="10"/>
  <c r="L126" i="10"/>
  <c r="L87" i="7"/>
  <c r="G192" i="10"/>
  <c r="AE192" i="10"/>
  <c r="AH181" i="10"/>
  <c r="J181" i="10"/>
  <c r="AJ21" i="10"/>
  <c r="L21" i="10"/>
  <c r="AJ50" i="10"/>
  <c r="L50" i="10"/>
  <c r="I103" i="7"/>
  <c r="J37" i="7"/>
  <c r="I115" i="7"/>
  <c r="G95" i="7"/>
  <c r="J133" i="10"/>
  <c r="AH133" i="10"/>
  <c r="AK188" i="11"/>
  <c r="M188" i="11"/>
  <c r="I130" i="7"/>
  <c r="I169" i="7"/>
  <c r="M124" i="7"/>
  <c r="M44" i="7"/>
  <c r="H38" i="7"/>
  <c r="G97" i="10"/>
  <c r="AE97" i="10"/>
  <c r="L132" i="7"/>
  <c r="L96" i="7"/>
  <c r="AE118" i="10"/>
  <c r="G118" i="10"/>
  <c r="M94" i="10"/>
  <c r="AK94" i="10"/>
  <c r="H19" i="7"/>
  <c r="I136" i="7"/>
  <c r="H131" i="7"/>
  <c r="H134" i="7"/>
  <c r="L156" i="7"/>
  <c r="M23" i="7"/>
  <c r="I198" i="10"/>
  <c r="AG198" i="10"/>
  <c r="L80" i="7"/>
  <c r="I154" i="7"/>
  <c r="G39" i="10"/>
  <c r="AE39" i="10"/>
  <c r="K52" i="10"/>
  <c r="AI52" i="10"/>
  <c r="AH99" i="10"/>
  <c r="J99" i="10"/>
  <c r="J60" i="7"/>
  <c r="H111" i="7"/>
  <c r="K11" i="7"/>
  <c r="AJ151" i="10"/>
  <c r="L151" i="10"/>
  <c r="AG45" i="10"/>
  <c r="I45" i="10"/>
  <c r="AI115" i="10"/>
  <c r="K115" i="10"/>
  <c r="M74" i="7"/>
  <c r="L114" i="7"/>
  <c r="I121" i="7"/>
  <c r="I95" i="7"/>
  <c r="AF37" i="10"/>
  <c r="H37" i="10"/>
  <c r="M37" i="11"/>
  <c r="AK37" i="11"/>
  <c r="H193" i="10"/>
  <c r="AF193" i="10"/>
  <c r="M29" i="7"/>
  <c r="K29" i="7"/>
  <c r="K160" i="7"/>
  <c r="G176" i="10"/>
  <c r="AE176" i="10"/>
  <c r="AH130" i="10"/>
  <c r="J130" i="10"/>
  <c r="AJ90" i="11"/>
  <c r="L90" i="11"/>
  <c r="AK215" i="11"/>
  <c r="M215" i="11"/>
  <c r="J168" i="10"/>
  <c r="AH168" i="10"/>
  <c r="M24" i="10"/>
  <c r="AK24" i="10"/>
  <c r="I156" i="7"/>
  <c r="L110" i="10"/>
  <c r="AJ110" i="10"/>
  <c r="AH8" i="10"/>
  <c r="J8" i="10"/>
  <c r="M104" i="7"/>
  <c r="H119" i="10"/>
  <c r="AF119" i="10"/>
  <c r="H140" i="7"/>
  <c r="I103" i="10"/>
  <c r="AG103" i="10"/>
  <c r="AF148" i="10"/>
  <c r="H148" i="10"/>
  <c r="AH108" i="10"/>
  <c r="J108" i="10"/>
  <c r="M81" i="7"/>
  <c r="G97" i="7"/>
  <c r="J138" i="7"/>
  <c r="M123" i="7"/>
  <c r="AF41" i="10"/>
  <c r="H41" i="10"/>
  <c r="H29" i="7"/>
  <c r="J147" i="10"/>
  <c r="AH147" i="10"/>
  <c r="K30" i="7"/>
  <c r="L138" i="7"/>
  <c r="AH187" i="10"/>
  <c r="J187" i="10"/>
  <c r="I8" i="7"/>
  <c r="I170" i="7"/>
  <c r="AG131" i="10"/>
  <c r="I131" i="10"/>
  <c r="J136" i="7"/>
  <c r="G142" i="7"/>
  <c r="G26" i="7"/>
  <c r="J66" i="7"/>
  <c r="AG119" i="10"/>
  <c r="I119" i="10"/>
  <c r="I127" i="7"/>
  <c r="AF187" i="10"/>
  <c r="H187" i="10"/>
  <c r="I166" i="10"/>
  <c r="AG166" i="10"/>
  <c r="M11" i="7"/>
  <c r="AJ142" i="10"/>
  <c r="L142" i="10"/>
  <c r="L75" i="7"/>
  <c r="AG22" i="10"/>
  <c r="I22" i="10"/>
  <c r="H18" i="7"/>
  <c r="K84" i="7"/>
  <c r="H81" i="7"/>
  <c r="K141" i="7"/>
  <c r="M9" i="7"/>
  <c r="L16" i="7"/>
  <c r="M86" i="7"/>
  <c r="K152" i="10"/>
  <c r="AI152" i="10"/>
  <c r="L92" i="7"/>
  <c r="H113" i="7"/>
  <c r="I160" i="7"/>
  <c r="H108" i="10"/>
  <c r="AF108" i="10"/>
  <c r="K151" i="7"/>
  <c r="H20" i="10"/>
  <c r="AF20" i="10"/>
  <c r="J121" i="7"/>
  <c r="K14" i="7"/>
  <c r="AJ124" i="10"/>
  <c r="L124" i="10"/>
  <c r="AG138" i="10"/>
  <c r="I138" i="10"/>
  <c r="H32" i="10"/>
  <c r="AF32" i="10"/>
  <c r="L170" i="7"/>
  <c r="M10" i="10"/>
  <c r="AK10" i="10"/>
  <c r="K85" i="7"/>
  <c r="L182" i="10"/>
  <c r="AJ182" i="10"/>
  <c r="AJ121" i="10"/>
  <c r="L121" i="10"/>
  <c r="G126" i="7"/>
  <c r="AJ120" i="10"/>
  <c r="L120" i="10"/>
  <c r="H73" i="7"/>
  <c r="J97" i="7"/>
  <c r="I12" i="7"/>
  <c r="AE115" i="10"/>
  <c r="G115" i="10"/>
  <c r="K75" i="7"/>
  <c r="H22" i="7"/>
  <c r="AF180" i="10"/>
  <c r="H180" i="10"/>
  <c r="L57" i="10"/>
  <c r="AJ57" i="10"/>
  <c r="AE26" i="10"/>
  <c r="G26" i="10"/>
  <c r="AE166" i="10"/>
  <c r="G166" i="10"/>
  <c r="K83" i="10"/>
  <c r="AI83" i="10"/>
  <c r="H133" i="7"/>
  <c r="M54" i="7"/>
  <c r="L147" i="7"/>
  <c r="G116" i="10"/>
  <c r="AE116" i="10"/>
  <c r="L43" i="7"/>
  <c r="AE165" i="10"/>
  <c r="G165" i="10"/>
  <c r="AG104" i="10"/>
  <c r="I104" i="10"/>
  <c r="M71" i="7"/>
  <c r="AE104" i="10"/>
  <c r="G104" i="10"/>
  <c r="L18" i="10"/>
  <c r="AJ18" i="10"/>
  <c r="I123" i="7"/>
  <c r="AH153" i="10"/>
  <c r="J153" i="10"/>
  <c r="K11" i="10"/>
  <c r="AI11" i="10"/>
  <c r="L154" i="7"/>
  <c r="I46" i="10"/>
  <c r="AG46" i="10"/>
  <c r="L103" i="7"/>
  <c r="AH179" i="10"/>
  <c r="J179" i="10"/>
  <c r="L35" i="7"/>
  <c r="I96" i="10"/>
  <c r="AG96" i="10"/>
  <c r="H115" i="10"/>
  <c r="AF115" i="10"/>
  <c r="I114" i="7"/>
  <c r="AF53" i="10"/>
  <c r="H53" i="10"/>
  <c r="H84" i="7"/>
  <c r="AF150" i="10"/>
  <c r="H150" i="10"/>
  <c r="AG144" i="10"/>
  <c r="I144" i="10"/>
  <c r="K50" i="7"/>
  <c r="G171" i="7"/>
  <c r="H140" i="10"/>
  <c r="AF140" i="10"/>
  <c r="I44" i="10"/>
  <c r="AG44" i="10"/>
  <c r="AI57" i="12"/>
  <c r="AE123" i="10"/>
  <c r="G123" i="10"/>
  <c r="AH102" i="10"/>
  <c r="J102" i="10"/>
  <c r="G40" i="10"/>
  <c r="AE40" i="10"/>
  <c r="AH152" i="10"/>
  <c r="J152" i="10"/>
  <c r="K97" i="7"/>
  <c r="K186" i="10"/>
  <c r="AI186" i="10"/>
  <c r="H52" i="10"/>
  <c r="AF52" i="10"/>
  <c r="AH92" i="10"/>
  <c r="J92" i="10"/>
  <c r="G9" i="7"/>
  <c r="K140" i="7"/>
  <c r="AJ24" i="10"/>
  <c r="L24" i="10"/>
  <c r="M12" i="7"/>
  <c r="H165" i="7"/>
  <c r="H34" i="7"/>
  <c r="K128" i="7"/>
  <c r="AF127" i="10"/>
  <c r="H127" i="10"/>
  <c r="AK197" i="11"/>
  <c r="M197" i="11"/>
  <c r="G170" i="7"/>
  <c r="AF137" i="10"/>
  <c r="H137" i="10"/>
  <c r="AK149" i="10"/>
  <c r="M149" i="10"/>
  <c r="AH57" i="12"/>
  <c r="AG132" i="10"/>
  <c r="I132" i="10"/>
  <c r="AH45" i="10"/>
  <c r="J45" i="10"/>
  <c r="I94" i="10"/>
  <c r="AG94" i="10"/>
  <c r="K104" i="10"/>
  <c r="AI104" i="10"/>
  <c r="I25" i="10"/>
  <c r="AG25" i="10"/>
  <c r="H91" i="7"/>
  <c r="AJ95" i="10"/>
  <c r="L95" i="10"/>
  <c r="J144" i="7"/>
  <c r="L79" i="7"/>
  <c r="L166" i="11"/>
  <c r="AJ166" i="11"/>
  <c r="G38" i="7"/>
  <c r="AH64" i="12"/>
  <c r="AF64" i="12"/>
  <c r="H64" i="12"/>
  <c r="J64" i="12" s="1"/>
  <c r="L64" i="12" s="1"/>
  <c r="AK98" i="10"/>
  <c r="M98" i="10"/>
  <c r="I166" i="7"/>
  <c r="I146" i="10"/>
  <c r="AG146" i="10"/>
  <c r="AJ80" i="10"/>
  <c r="L80" i="10"/>
  <c r="M142" i="7"/>
  <c r="K39" i="10"/>
  <c r="AI39" i="10"/>
  <c r="L150" i="7"/>
  <c r="M155" i="10"/>
  <c r="AK155" i="10"/>
  <c r="G39" i="7"/>
  <c r="K35" i="7"/>
  <c r="J125" i="7"/>
  <c r="K38" i="7"/>
  <c r="H198" i="10"/>
  <c r="AF198" i="10"/>
  <c r="H133" i="10"/>
  <c r="AF133" i="10"/>
  <c r="G57" i="10"/>
  <c r="AE57" i="10"/>
  <c r="K135" i="7"/>
  <c r="H190" i="10"/>
  <c r="AF190" i="10"/>
  <c r="AK185" i="10"/>
  <c r="M185" i="10"/>
  <c r="L8" i="7"/>
  <c r="H28" i="7"/>
  <c r="M145" i="7"/>
  <c r="H67" i="7"/>
  <c r="I85" i="7"/>
  <c r="AK100" i="10"/>
  <c r="M100" i="10"/>
  <c r="G133" i="7"/>
  <c r="AE161" i="10"/>
  <c r="G161" i="10"/>
  <c r="K19" i="10"/>
  <c r="AI19" i="10"/>
  <c r="AF80" i="10"/>
  <c r="H80" i="10"/>
  <c r="AH173" i="10"/>
  <c r="J173" i="10"/>
  <c r="K135" i="10"/>
  <c r="AI135" i="10"/>
  <c r="AG133" i="10"/>
  <c r="I133" i="10"/>
  <c r="J131" i="7"/>
  <c r="AK175" i="10"/>
  <c r="M175" i="10"/>
  <c r="H158" i="7"/>
  <c r="H121" i="7"/>
  <c r="I111" i="7"/>
  <c r="H127" i="7"/>
  <c r="I167" i="10"/>
  <c r="AG167" i="10"/>
  <c r="G169" i="7"/>
  <c r="L108" i="7"/>
  <c r="H58" i="7"/>
  <c r="M162" i="7"/>
  <c r="L60" i="7"/>
  <c r="G143" i="7"/>
  <c r="H70" i="7"/>
  <c r="G55" i="10"/>
  <c r="AE55" i="10"/>
  <c r="L166" i="7"/>
  <c r="AF51" i="10"/>
  <c r="H51" i="10"/>
  <c r="I137" i="7"/>
  <c r="K130" i="7"/>
  <c r="H118" i="7"/>
  <c r="L125" i="10"/>
  <c r="AJ125" i="10"/>
  <c r="I31" i="7"/>
  <c r="AG183" i="10"/>
  <c r="I183" i="10"/>
  <c r="J144" i="10"/>
  <c r="AH144" i="10"/>
  <c r="AI132" i="10"/>
  <c r="K132" i="10"/>
  <c r="I102" i="10"/>
  <c r="AG102" i="10"/>
  <c r="L96" i="10"/>
  <c r="AJ96" i="10"/>
  <c r="AH198" i="10"/>
  <c r="J198" i="10"/>
  <c r="AF120" i="10"/>
  <c r="H120" i="10"/>
  <c r="AJ128" i="11"/>
  <c r="L128" i="11"/>
  <c r="AF26" i="10"/>
  <c r="H26" i="10"/>
  <c r="J30" i="7"/>
  <c r="AE49" i="10"/>
  <c r="G49" i="10"/>
  <c r="K56" i="7"/>
  <c r="AH180" i="10"/>
  <c r="J180" i="10"/>
  <c r="J31" i="7"/>
  <c r="M128" i="7"/>
  <c r="M53" i="10"/>
  <c r="AK53" i="10"/>
  <c r="L88" i="7"/>
  <c r="M151" i="7"/>
  <c r="J126" i="7"/>
  <c r="H13" i="7"/>
  <c r="L14" i="7"/>
  <c r="J62" i="10"/>
  <c r="AH62" i="10"/>
  <c r="AG136" i="10"/>
  <c r="I136" i="10"/>
  <c r="I145" i="7"/>
  <c r="I141" i="7"/>
  <c r="J143" i="7"/>
  <c r="H28" i="10"/>
  <c r="AF28" i="10"/>
  <c r="M14" i="7"/>
  <c r="M110" i="10"/>
  <c r="AK110" i="10"/>
  <c r="G89" i="7"/>
  <c r="L28" i="7"/>
  <c r="G59" i="7"/>
  <c r="H83" i="7"/>
  <c r="H13" i="10"/>
  <c r="AF13" i="10"/>
  <c r="J137" i="7"/>
  <c r="J52" i="10"/>
  <c r="AH52" i="10"/>
  <c r="AJ215" i="11"/>
  <c r="L215" i="11"/>
  <c r="H128" i="10"/>
  <c r="AF128" i="10"/>
  <c r="H169" i="10"/>
  <c r="AF169" i="10"/>
  <c r="G106" i="7"/>
  <c r="H95" i="7"/>
  <c r="G125" i="10"/>
  <c r="AE125" i="10"/>
  <c r="AF122" i="10"/>
  <c r="H122" i="10"/>
  <c r="AE98" i="10"/>
  <c r="G98" i="10"/>
  <c r="AF173" i="10"/>
  <c r="H173" i="10"/>
  <c r="G131" i="7"/>
  <c r="AE141" i="10"/>
  <c r="G141" i="10"/>
  <c r="AI124" i="10"/>
  <c r="K124" i="10"/>
  <c r="K44" i="7"/>
  <c r="AG28" i="10"/>
  <c r="I28" i="10"/>
  <c r="I106" i="7"/>
  <c r="J96" i="10"/>
  <c r="AH96" i="10"/>
  <c r="H146" i="10"/>
  <c r="AF146" i="10"/>
  <c r="AK57" i="12"/>
  <c r="AI187" i="10"/>
  <c r="K187" i="10"/>
  <c r="L167" i="7"/>
  <c r="AJ190" i="10"/>
  <c r="L190" i="10"/>
  <c r="K137" i="10"/>
  <c r="AI137" i="10"/>
  <c r="AG57" i="10"/>
  <c r="I57" i="10"/>
  <c r="K103" i="7"/>
  <c r="M16" i="7"/>
  <c r="K21" i="7"/>
  <c r="J49" i="7"/>
  <c r="G167" i="7"/>
  <c r="L72" i="7"/>
  <c r="J94" i="7"/>
  <c r="I17" i="7"/>
  <c r="M190" i="10"/>
  <c r="AK190" i="10"/>
  <c r="I52" i="10"/>
  <c r="AG52" i="10"/>
  <c r="I105" i="7"/>
  <c r="H110" i="7"/>
  <c r="AJ111" i="10"/>
  <c r="L111" i="10"/>
  <c r="L155" i="7"/>
  <c r="AG190" i="10"/>
  <c r="I190" i="10"/>
  <c r="G23" i="10"/>
  <c r="AE23" i="10"/>
  <c r="K76" i="7"/>
  <c r="K53" i="10"/>
  <c r="AI53" i="10"/>
  <c r="AH116" i="10"/>
  <c r="J116" i="10"/>
  <c r="I128" i="7"/>
  <c r="G86" i="7"/>
  <c r="AH101" i="10"/>
  <c r="J101" i="10"/>
  <c r="AI148" i="10"/>
  <c r="K148" i="10"/>
  <c r="G71" i="7"/>
  <c r="AF112" i="10"/>
  <c r="H112" i="10"/>
  <c r="L65" i="7"/>
  <c r="AF176" i="10"/>
  <c r="H176" i="10"/>
  <c r="L76" i="10"/>
  <c r="AJ76" i="10"/>
  <c r="H148" i="7"/>
  <c r="AE50" i="10"/>
  <c r="G50" i="10"/>
  <c r="AE24" i="10"/>
  <c r="G24" i="10"/>
  <c r="AG141" i="10"/>
  <c r="I141" i="10"/>
  <c r="AJ40" i="10"/>
  <c r="L40" i="10"/>
  <c r="L143" i="7"/>
  <c r="G32" i="7"/>
  <c r="AH98" i="10"/>
  <c r="J98" i="10"/>
  <c r="M25" i="10"/>
  <c r="AK25" i="10"/>
  <c r="H101" i="10"/>
  <c r="AF101" i="10"/>
  <c r="H89" i="7"/>
  <c r="AK179" i="10"/>
  <c r="M179" i="10"/>
  <c r="K129" i="10"/>
  <c r="AI129" i="10"/>
  <c r="J141" i="7"/>
  <c r="AG179" i="10"/>
  <c r="I179" i="10"/>
  <c r="K34" i="7"/>
  <c r="AI133" i="10"/>
  <c r="K133" i="10"/>
  <c r="K43" i="7"/>
  <c r="G164" i="10"/>
  <c r="AE164" i="10"/>
  <c r="H132" i="10"/>
  <c r="AF132" i="10"/>
  <c r="AJ169" i="10"/>
  <c r="L169" i="10"/>
  <c r="AG10" i="10"/>
  <c r="I10" i="10"/>
  <c r="G91" i="7"/>
  <c r="M10" i="7"/>
  <c r="AH186" i="10"/>
  <c r="J186" i="10"/>
  <c r="M55" i="10"/>
  <c r="AK55" i="10"/>
  <c r="I185" i="10"/>
  <c r="AG185" i="10"/>
  <c r="L191" i="10"/>
  <c r="AJ191" i="10"/>
  <c r="J150" i="7"/>
  <c r="M17" i="11"/>
  <c r="AK17" i="11"/>
  <c r="AE188" i="10"/>
  <c r="G188" i="10"/>
  <c r="AE107" i="10"/>
  <c r="G107" i="10"/>
  <c r="I164" i="7"/>
  <c r="M154" i="7"/>
  <c r="H156" i="7"/>
  <c r="I161" i="7"/>
  <c r="AK169" i="10"/>
  <c r="M169" i="10"/>
  <c r="AI46" i="10"/>
  <c r="K46" i="10"/>
  <c r="J100" i="10"/>
  <c r="AH100" i="10"/>
  <c r="H135" i="10"/>
  <c r="AF135" i="10"/>
  <c r="J8" i="7"/>
  <c r="K92" i="7"/>
  <c r="G83" i="7"/>
  <c r="G198" i="10"/>
  <c r="AE198" i="10"/>
  <c r="G119" i="10"/>
  <c r="AE119" i="10"/>
  <c r="J195" i="10"/>
  <c r="AH195" i="10"/>
  <c r="L128" i="7"/>
  <c r="L63" i="7"/>
  <c r="G113" i="7"/>
  <c r="L20" i="7"/>
  <c r="AF138" i="10"/>
  <c r="H138" i="10"/>
  <c r="I69" i="7"/>
  <c r="AH47" i="10"/>
  <c r="J47" i="10"/>
  <c r="AF76" i="10"/>
  <c r="H76" i="10"/>
  <c r="J58" i="7"/>
  <c r="L140" i="10"/>
  <c r="AJ140" i="10"/>
  <c r="H102" i="7"/>
  <c r="G172" i="10"/>
  <c r="AE172" i="10"/>
  <c r="H9" i="7"/>
  <c r="H103" i="7"/>
  <c r="M163" i="7"/>
  <c r="I88" i="7"/>
  <c r="J46" i="10"/>
  <c r="AH46" i="10"/>
  <c r="J164" i="7"/>
  <c r="K22" i="10"/>
  <c r="AI22" i="10"/>
  <c r="J153" i="7"/>
  <c r="J56" i="10"/>
  <c r="AH56" i="10"/>
  <c r="M95" i="10"/>
  <c r="AK95" i="10"/>
  <c r="AE76" i="10"/>
  <c r="G76" i="10"/>
  <c r="AG145" i="10"/>
  <c r="I145" i="10"/>
  <c r="L118" i="10"/>
  <c r="AJ118" i="10"/>
  <c r="K45" i="7"/>
  <c r="M148" i="10"/>
  <c r="AK148" i="10"/>
  <c r="G185" i="10"/>
  <c r="AE185" i="10"/>
  <c r="AF186" i="10"/>
  <c r="H186" i="10"/>
  <c r="K104" i="7"/>
  <c r="G53" i="10"/>
  <c r="AE53" i="10"/>
  <c r="K88" i="10"/>
  <c r="AI88" i="10"/>
  <c r="K126" i="7"/>
  <c r="I89" i="7"/>
  <c r="AK143" i="11"/>
  <c r="M143" i="11"/>
  <c r="J123" i="10"/>
  <c r="AH123" i="10"/>
  <c r="K159" i="7"/>
  <c r="L109" i="7"/>
  <c r="AJ87" i="10"/>
  <c r="L87" i="10"/>
  <c r="AG48" i="10"/>
  <c r="I48" i="10"/>
  <c r="K41" i="7"/>
  <c r="K96" i="7"/>
  <c r="M18" i="7"/>
  <c r="AF192" i="10"/>
  <c r="H192" i="10"/>
  <c r="J29" i="7"/>
  <c r="I122" i="7"/>
  <c r="AJ122" i="10"/>
  <c r="L122" i="10"/>
  <c r="H170" i="7"/>
  <c r="AK184" i="11"/>
  <c r="M184" i="11"/>
  <c r="G179" i="10"/>
  <c r="AE179" i="10"/>
  <c r="AF188" i="13"/>
  <c r="H188" i="13"/>
  <c r="J188" i="13" s="1"/>
  <c r="L188" i="13" s="1"/>
  <c r="AF40" i="10"/>
  <c r="H40" i="10"/>
  <c r="AI138" i="10"/>
  <c r="K138" i="10"/>
  <c r="M84" i="7"/>
  <c r="M72" i="10"/>
  <c r="AK72" i="10"/>
  <c r="M156" i="10"/>
  <c r="AK156" i="10"/>
  <c r="AG169" i="10"/>
  <c r="I169" i="10"/>
  <c r="AG108" i="10"/>
  <c r="I108" i="10"/>
  <c r="I39" i="7"/>
  <c r="J74" i="7"/>
  <c r="J148" i="7"/>
  <c r="K116" i="7"/>
  <c r="AH50" i="10"/>
  <c r="J50" i="10"/>
  <c r="G136" i="7"/>
  <c r="G140" i="7"/>
  <c r="H106" i="7"/>
  <c r="J166" i="7"/>
  <c r="M135" i="7"/>
  <c r="M72" i="7"/>
  <c r="M37" i="10"/>
  <c r="AK37" i="10"/>
  <c r="AE138" i="10"/>
  <c r="G138" i="10"/>
  <c r="L107" i="7"/>
  <c r="G13" i="7"/>
  <c r="H189" i="10"/>
  <c r="AF189" i="10"/>
  <c r="I44" i="7"/>
  <c r="G46" i="10"/>
  <c r="AE46" i="10"/>
  <c r="H44" i="10"/>
  <c r="AF44" i="10"/>
  <c r="K62" i="10"/>
  <c r="AI62" i="10"/>
  <c r="L158" i="10"/>
  <c r="AJ158" i="10"/>
  <c r="AK107" i="10"/>
  <c r="M107" i="10"/>
  <c r="AF159" i="10"/>
  <c r="H159" i="10"/>
  <c r="K116" i="10"/>
  <c r="AI116" i="10"/>
  <c r="I109" i="10"/>
  <c r="AG109" i="10"/>
  <c r="J44" i="7"/>
  <c r="K37" i="7"/>
  <c r="M38" i="7"/>
  <c r="G108" i="7"/>
  <c r="I148" i="7"/>
  <c r="M113" i="10"/>
  <c r="AK113" i="10"/>
  <c r="K150" i="10"/>
  <c r="AI150" i="10"/>
  <c r="G162" i="7"/>
  <c r="L82" i="7"/>
  <c r="AF216" i="13"/>
  <c r="H216" i="13"/>
  <c r="J216" i="13" s="1"/>
  <c r="H10" i="7"/>
  <c r="AF181" i="10"/>
  <c r="H181" i="10"/>
  <c r="AF188" i="10"/>
  <c r="H188" i="10"/>
  <c r="G154" i="10"/>
  <c r="AE154" i="10"/>
  <c r="AF191" i="10"/>
  <c r="H191" i="10"/>
  <c r="G137" i="7"/>
  <c r="G11" i="7"/>
  <c r="K181" i="10"/>
  <c r="AI181" i="10"/>
  <c r="G134" i="7"/>
  <c r="AH57" i="10"/>
  <c r="J57" i="10"/>
  <c r="I157" i="7"/>
  <c r="J36" i="7"/>
  <c r="L49" i="10"/>
  <c r="AJ49" i="10"/>
  <c r="M107" i="7"/>
  <c r="K122" i="7"/>
  <c r="J10" i="10"/>
  <c r="AH10" i="10"/>
  <c r="AF102" i="10"/>
  <c r="H102" i="10"/>
  <c r="L34" i="7"/>
  <c r="G25" i="10"/>
  <c r="AE25" i="10"/>
  <c r="M20" i="7"/>
  <c r="I100" i="7"/>
  <c r="J145" i="7"/>
  <c r="H144" i="7"/>
  <c r="K8" i="7"/>
  <c r="AK187" i="10"/>
  <c r="M187" i="10"/>
  <c r="K98" i="7"/>
  <c r="I134" i="10"/>
  <c r="AG134" i="10"/>
  <c r="I81" i="7"/>
  <c r="I32" i="7"/>
  <c r="K142" i="7"/>
  <c r="J37" i="10"/>
  <c r="AH37" i="10"/>
  <c r="I11" i="10"/>
  <c r="AG11" i="10"/>
  <c r="AH151" i="10"/>
  <c r="J151" i="10"/>
  <c r="H45" i="10"/>
  <c r="AF45" i="10"/>
  <c r="H136" i="7"/>
  <c r="G120" i="10"/>
  <c r="AE120" i="10"/>
  <c r="M122" i="7"/>
  <c r="K79" i="7"/>
  <c r="M169" i="7"/>
  <c r="AH155" i="10"/>
  <c r="J155" i="10"/>
  <c r="K117" i="7"/>
  <c r="J163" i="7"/>
  <c r="G76" i="7"/>
  <c r="K37" i="10"/>
  <c r="AI37" i="10"/>
  <c r="G30" i="7"/>
  <c r="M27" i="7"/>
  <c r="AK182" i="10"/>
  <c r="M182" i="10"/>
  <c r="G12" i="7"/>
  <c r="I94" i="7"/>
  <c r="Y201" i="12" a="1"/>
  <c r="U152" i="12" a="1"/>
  <c r="T211" i="12" a="1"/>
  <c r="X190" i="12" a="1"/>
  <c r="Y162" i="13" a="1"/>
  <c r="X123" i="12" a="1"/>
  <c r="W180" i="12" a="1"/>
  <c r="X142" i="12" a="1"/>
  <c r="Z164" i="12" a="1"/>
  <c r="W221" i="12" a="1"/>
  <c r="T58" i="12" a="1"/>
  <c r="Z48" i="13" a="1"/>
  <c r="V175" i="12" a="1"/>
  <c r="W152" i="12" a="1"/>
  <c r="Y220" i="12" a="1"/>
  <c r="T112" i="12" a="1"/>
  <c r="V146" i="12" a="1"/>
  <c r="W130" i="12" a="1"/>
  <c r="W63" i="12" a="1"/>
  <c r="Z177" i="12" a="1"/>
  <c r="W112" i="12" a="1"/>
  <c r="V49" i="12" a="1"/>
  <c r="Z94" i="12" a="1"/>
  <c r="X168" i="13" a="1"/>
  <c r="T26" i="12" a="1"/>
  <c r="V107" i="12" a="1"/>
  <c r="W138" i="12" a="1"/>
  <c r="V31" i="12" a="1"/>
  <c r="X65" i="12" a="1"/>
  <c r="U184" i="12" a="1"/>
  <c r="U125" i="12" a="1"/>
  <c r="T168" i="12" a="1"/>
  <c r="U109" i="12" a="1"/>
  <c r="W142" i="12" a="1"/>
  <c r="V204" i="12" a="1"/>
  <c r="Y165" i="12" a="1"/>
  <c r="Y52" i="12" a="1"/>
  <c r="Z119" i="12" a="1"/>
  <c r="U157" i="12" a="1"/>
  <c r="Z138" i="12" a="1"/>
  <c r="T177" i="12" a="1"/>
  <c r="X205" i="12" a="1"/>
  <c r="V114" i="12" a="1"/>
  <c r="W159" i="12" a="1"/>
  <c r="Y137" i="13" a="1"/>
  <c r="U16" i="12" a="1"/>
  <c r="V48" i="12" a="1"/>
  <c r="V20" i="12" a="1"/>
  <c r="U173" i="12" a="1"/>
  <c r="T114" i="12" a="1"/>
  <c r="U221" i="12" a="1"/>
  <c r="W126" i="12" a="1"/>
  <c r="U41" i="12" a="1"/>
  <c r="T122" i="12" a="1"/>
  <c r="T144" i="12" a="1"/>
  <c r="Y94" i="12" a="1"/>
  <c r="X158" i="12" a="1"/>
  <c r="U33" i="12" a="1"/>
  <c r="U143" i="12" a="1"/>
  <c r="Z219" i="12" a="1"/>
  <c r="T32" i="12" a="1"/>
  <c r="Y195" i="12" a="1"/>
  <c r="T227" i="12" a="1"/>
  <c r="T214" i="12" a="1"/>
  <c r="Z182" i="12" a="1"/>
  <c r="X137" i="12" a="1"/>
  <c r="U44" i="9" a="1"/>
  <c r="T106" i="9" a="1"/>
  <c r="T172" i="9" a="1"/>
  <c r="X175" i="9" a="1"/>
  <c r="U92" i="9" a="1"/>
  <c r="V63" i="9" a="1"/>
  <c r="U149" i="9" a="1"/>
  <c r="V158" i="9" a="1"/>
  <c r="X92" i="9" a="1"/>
  <c r="X157" i="9" a="1"/>
  <c r="W160" i="9" a="1"/>
  <c r="U117" i="9" a="1"/>
  <c r="T171" i="9" a="1"/>
  <c r="X35" i="9" a="1"/>
  <c r="U105" i="9" a="1"/>
  <c r="Z144" i="9" a="1"/>
  <c r="Z111" i="9" a="1"/>
  <c r="W127" i="9" a="1"/>
  <c r="V128" i="9" a="1"/>
  <c r="X104" i="9" a="1"/>
  <c r="Z83" i="9" a="1"/>
  <c r="U84" i="9" a="1"/>
  <c r="Z101" i="9" a="1"/>
  <c r="Z123" i="9" a="1"/>
  <c r="U162" i="9" a="1"/>
  <c r="W107" i="9" a="1"/>
  <c r="V31" i="9" a="1"/>
  <c r="Z166" i="9" a="1"/>
  <c r="V40" i="9" a="1"/>
  <c r="Y19" i="9" a="1"/>
  <c r="X86" i="9" a="1"/>
  <c r="X59" i="9" a="1"/>
  <c r="W35" i="12" a="1"/>
  <c r="W146" i="12" a="1"/>
  <c r="Y180" i="12" a="1"/>
  <c r="T146" i="12" a="1"/>
  <c r="U31" i="12" a="1"/>
  <c r="U131" i="12" a="1"/>
  <c r="U176" i="13" a="1"/>
  <c r="W214" i="12" a="1"/>
  <c r="Z149" i="12" a="1"/>
  <c r="X134" i="12" a="1"/>
  <c r="V176" i="12" a="1"/>
  <c r="U107" i="12" a="1"/>
  <c r="W125" i="12" a="1"/>
  <c r="X116" i="12" a="1"/>
  <c r="W41" i="12" a="1"/>
  <c r="Y121" i="12" a="1"/>
  <c r="U65" i="12" a="1"/>
  <c r="V189" i="12" a="1"/>
  <c r="Z217" i="13" a="1"/>
  <c r="V208" i="12" a="1"/>
  <c r="V135" i="12" a="1"/>
  <c r="Z114" i="12" a="1"/>
  <c r="T172" i="12" a="1"/>
  <c r="X191" i="13" a="1"/>
  <c r="Y185" i="12" a="1"/>
  <c r="W31" i="12" a="1"/>
  <c r="V185" i="12" a="1"/>
  <c r="X149" i="12" a="1"/>
  <c r="Y70" i="12" a="1"/>
  <c r="Z156" i="12" a="1"/>
  <c r="U117" i="12" a="1"/>
  <c r="U214" i="12" a="1"/>
  <c r="X115" i="12" a="1"/>
  <c r="X49" i="12" a="1"/>
  <c r="V143" i="12" a="1"/>
  <c r="X218" i="12" a="1"/>
  <c r="W158" i="12" a="1"/>
  <c r="T215" i="12" a="1"/>
  <c r="V137" i="12" a="1"/>
  <c r="X219" i="12" a="1"/>
  <c r="Y192" i="12" a="1"/>
  <c r="W185" i="12" a="1"/>
  <c r="Y126" i="12" a="1"/>
  <c r="U153" i="12" a="1"/>
  <c r="Y216" i="12" a="1"/>
  <c r="T197" i="12" a="1"/>
  <c r="Y218" i="12" a="1"/>
  <c r="T135" i="12" a="1"/>
  <c r="U197" i="12" a="1"/>
  <c r="T139" i="12" a="1"/>
  <c r="T205" i="12" a="1"/>
  <c r="U49" i="12" a="1"/>
  <c r="Y26" i="12" a="1"/>
  <c r="W120" i="12" a="1"/>
  <c r="V155" i="12" a="1"/>
  <c r="V156" i="12" a="1"/>
  <c r="T59" i="12" a="1"/>
  <c r="T115" i="12" a="1"/>
  <c r="V61" i="12" a="1"/>
  <c r="V165" i="12" a="1"/>
  <c r="T140" i="12" a="1"/>
  <c r="U215" i="12" a="1"/>
  <c r="V195" i="12" a="1"/>
  <c r="V129" i="12" a="1"/>
  <c r="Z216" i="12" a="1"/>
  <c r="U30" i="9" a="1"/>
  <c r="U157" i="9" a="1"/>
  <c r="X44" i="9" a="1"/>
  <c r="T116" i="9" a="1"/>
  <c r="W164" i="9" a="1"/>
  <c r="Y165" i="9" a="1"/>
  <c r="T39" i="9" a="1"/>
  <c r="U128" i="9" a="1"/>
  <c r="T156" i="9" a="1"/>
  <c r="T87" i="9" a="1"/>
  <c r="Y175" i="9" a="1"/>
  <c r="W28" i="9" a="1"/>
  <c r="T20" i="9" a="1"/>
  <c r="V24" i="9" a="1"/>
  <c r="X42" i="9" a="1"/>
  <c r="U110" i="9" a="1"/>
  <c r="V11" i="9" a="1"/>
  <c r="Z181" i="9" a="1"/>
  <c r="T73" i="9" a="1"/>
  <c r="W23" i="9" a="1"/>
  <c r="W126" i="9" a="1"/>
  <c r="V123" i="9" a="1"/>
  <c r="T37" i="9" a="1"/>
  <c r="V16" i="9" a="1"/>
  <c r="Y20" i="9" a="1"/>
  <c r="Y121" i="9" a="1"/>
  <c r="T24" i="9" a="1"/>
  <c r="T79" i="9" a="1"/>
  <c r="V84" i="9" a="1"/>
  <c r="Z167" i="9" a="1"/>
  <c r="V89" i="9" a="1"/>
  <c r="W39" i="9" a="1"/>
  <c r="V181" i="9" a="1"/>
  <c r="X177" i="9" a="1"/>
  <c r="T80" i="9" a="1"/>
  <c r="V103" i="9" a="1"/>
  <c r="X140" i="9" a="1"/>
  <c r="V32" i="9" a="1"/>
  <c r="V77" i="9" a="1"/>
  <c r="V39" i="9" a="1"/>
  <c r="X114" i="9" a="1"/>
  <c r="U153" i="9" a="1"/>
  <c r="W169" i="9" a="1"/>
  <c r="X159" i="9" a="1"/>
  <c r="T101" i="9" a="1"/>
  <c r="U150" i="9" a="1"/>
  <c r="U124" i="9" a="1"/>
  <c r="U40" i="9" a="1"/>
  <c r="W119" i="9" a="1"/>
  <c r="T153" i="9" a="1"/>
  <c r="U66" i="9" a="1"/>
  <c r="U114" i="9" a="1"/>
  <c r="W110" i="9" a="1"/>
  <c r="U119" i="9" a="1"/>
  <c r="W177" i="9" a="1"/>
  <c r="Y159" i="9" a="1"/>
  <c r="U81" i="9" a="1"/>
  <c r="X88" i="9" a="1"/>
  <c r="Z88" i="9" a="1"/>
  <c r="U123" i="9" a="1"/>
  <c r="Y76" i="9" a="1"/>
  <c r="V174" i="9" a="1"/>
  <c r="T57" i="9" a="1"/>
  <c r="Y43" i="9" a="1"/>
  <c r="T28" i="9" a="1"/>
  <c r="X75" i="9" a="1"/>
  <c r="Y134" i="9" a="1"/>
  <c r="U173" i="9" a="1"/>
  <c r="W181" i="9" a="1"/>
  <c r="W44" i="9" a="1"/>
  <c r="X168" i="9" a="1"/>
  <c r="V85" i="9" a="1"/>
  <c r="V65" i="9" a="1"/>
  <c r="Z94" i="9" a="1"/>
  <c r="U34" i="9" a="1"/>
  <c r="U134" i="9" a="1"/>
  <c r="U101" i="9" a="1"/>
  <c r="T137" i="9" a="1"/>
  <c r="Z121" i="9" a="1"/>
  <c r="X173" i="9" a="1"/>
  <c r="Y40" i="9" a="1"/>
  <c r="X137" i="9" a="1"/>
  <c r="T100" i="9" a="1"/>
  <c r="Z49" i="9" a="1"/>
  <c r="Z25" i="9" a="1"/>
  <c r="V8" i="9" a="1"/>
  <c r="W72" i="9" a="1"/>
  <c r="X148" i="9" a="1"/>
  <c r="U118" i="9" a="1"/>
  <c r="X91" i="9" a="1"/>
  <c r="W102" i="9" a="1"/>
  <c r="Y154" i="9" a="1"/>
  <c r="V42" i="9" a="1"/>
  <c r="T177" i="9" a="1"/>
  <c r="U9" i="9" a="1"/>
  <c r="W155" i="9" a="1"/>
  <c r="V158" i="12" a="1"/>
  <c r="V163" i="12" a="1"/>
  <c r="Y156" i="12" a="1"/>
  <c r="Z121" i="12" a="1"/>
  <c r="Y49" i="12" a="1"/>
  <c r="Z201" i="13" a="1"/>
  <c r="Y208" i="12" a="1"/>
  <c r="Y136" i="13" a="1"/>
  <c r="T156" i="12" a="1"/>
  <c r="V152" i="12" a="1"/>
  <c r="U32" i="12" a="1"/>
  <c r="Y138" i="12" a="1"/>
  <c r="V150" i="12" a="1"/>
  <c r="X26" i="12" a="1"/>
  <c r="Y109" i="12" a="1"/>
  <c r="X227" i="12" a="1"/>
  <c r="T196" i="12" a="1"/>
  <c r="Y224" i="12" a="1"/>
  <c r="W62" i="12" a="1"/>
  <c r="X164" i="12" a="1"/>
  <c r="W147" i="12" a="1"/>
  <c r="Y167" i="12" a="1"/>
  <c r="V180" i="12" a="1"/>
  <c r="Z139" i="12" a="1"/>
  <c r="U34" i="13" a="1"/>
  <c r="X60" i="12" a="1"/>
  <c r="Y179" i="13" a="1"/>
  <c r="Z224" i="13" a="1"/>
  <c r="U179" i="12" a="1"/>
  <c r="X59" i="12" a="1"/>
  <c r="Y124" i="12" a="1"/>
  <c r="V60" i="12" a="1"/>
  <c r="X196" i="12" a="1"/>
  <c r="X201" i="12" a="1"/>
  <c r="Y177" i="12" a="1"/>
  <c r="V42" i="12" a="1"/>
  <c r="V131" i="12" a="1"/>
  <c r="T159" i="12" a="1"/>
  <c r="X208" i="12" a="1"/>
  <c r="Z157" i="13" a="1"/>
  <c r="Y56" i="12" a="1"/>
  <c r="W163" i="12" a="1"/>
  <c r="X163" i="12" a="1"/>
  <c r="X33" i="13" a="1"/>
  <c r="V117" i="12" a="1"/>
  <c r="W124" i="12" a="1"/>
  <c r="Y157" i="12" a="1"/>
  <c r="X43" i="12" a="1"/>
  <c r="Z30" i="12" a="1"/>
  <c r="Z196" i="12" a="1"/>
  <c r="W52" i="12" a="1"/>
  <c r="Z109" i="12" a="1"/>
  <c r="W153" i="12" a="1"/>
  <c r="Y211" i="12" a="1"/>
  <c r="W179" i="12" a="1"/>
  <c r="T48" i="12" a="1"/>
  <c r="W54" i="12" a="1"/>
  <c r="Z181" i="12" a="1"/>
  <c r="Z204" i="12" a="1"/>
  <c r="W208" i="12" a="1"/>
  <c r="U201" i="12" a="1"/>
  <c r="Y131" i="12" a="1"/>
  <c r="Y48" i="12" a="1"/>
  <c r="W215" i="12" a="1"/>
  <c r="W224" i="12" a="1"/>
  <c r="Z151" i="13" a="1"/>
  <c r="V126" i="12" a="1"/>
  <c r="Z134" i="12" a="1"/>
  <c r="V157" i="12" a="1"/>
  <c r="W112" i="9" a="1"/>
  <c r="V52" i="9" a="1"/>
  <c r="Y156" i="9" a="1"/>
  <c r="V9" i="9" a="1"/>
  <c r="U29" i="9" a="1"/>
  <c r="Y164" i="9" a="1"/>
  <c r="Y77" i="9" a="1"/>
  <c r="W88" i="9" a="1"/>
  <c r="W25" i="9" a="1"/>
  <c r="V95" i="9" a="1"/>
  <c r="T165" i="9" a="1"/>
  <c r="Y169" i="9" a="1"/>
  <c r="T38" i="9" a="1"/>
  <c r="T32" i="9" a="1"/>
  <c r="U57" i="9" a="1"/>
  <c r="W105" i="9" a="1"/>
  <c r="X45" i="9" a="1"/>
  <c r="T18" i="9" a="1"/>
  <c r="T63" i="9" a="1"/>
  <c r="Z105" i="9" a="1"/>
  <c r="Z110" i="9" a="1"/>
  <c r="T95" i="9" a="1"/>
  <c r="Z97" i="9" a="1"/>
  <c r="U138" i="9" a="1"/>
  <c r="X152" i="9" a="1"/>
  <c r="Y28" i="9" a="1"/>
  <c r="Z108" i="9" a="1"/>
  <c r="Z171" i="9" a="1"/>
  <c r="W51" i="9" a="1"/>
  <c r="T59" i="9" a="1"/>
  <c r="W166" i="9" a="1"/>
  <c r="Y75" i="9" a="1"/>
  <c r="Y102" i="9" a="1"/>
  <c r="Z139" i="9" a="1"/>
  <c r="V46" i="9" a="1"/>
  <c r="Y84" i="9" a="1"/>
  <c r="Y138" i="9" a="1"/>
  <c r="Z92" i="9" a="1"/>
  <c r="X94" i="9" a="1"/>
  <c r="X143" i="9" a="1"/>
  <c r="W118" i="9" a="1"/>
  <c r="U21" i="9" a="1"/>
  <c r="Z80" i="9" a="1"/>
  <c r="X147" i="9" a="1"/>
  <c r="Y157" i="9" a="1"/>
  <c r="Y8" i="9" a="1"/>
  <c r="T139" i="9" a="1"/>
  <c r="U131" i="9" a="1"/>
  <c r="Y66" i="9" a="1"/>
  <c r="V143" i="9" a="1"/>
  <c r="W35" i="9" a="1"/>
  <c r="U14" i="9" a="1"/>
  <c r="W150" i="9" a="1"/>
  <c r="T65" i="9" a="1"/>
  <c r="W54" i="9" a="1"/>
  <c r="U104" i="9" a="1"/>
  <c r="U32" i="9" a="1"/>
  <c r="Y81" i="9" a="1"/>
  <c r="Z9" i="9" a="1"/>
  <c r="V13" i="9" a="1"/>
  <c r="Y108" i="9" a="1"/>
  <c r="W151" i="9" a="1"/>
  <c r="Y150" i="9" a="1"/>
  <c r="V168" i="9" a="1"/>
  <c r="U108" i="9" a="1"/>
  <c r="X50" i="9" a="1"/>
  <c r="X120" i="9" a="1"/>
  <c r="Z43" i="9" a="1"/>
  <c r="V164" i="9" a="1"/>
  <c r="V36" i="9" a="1"/>
  <c r="U142" i="9" a="1"/>
  <c r="Y38" i="9" a="1"/>
  <c r="W170" i="9" a="1"/>
  <c r="X15" i="9" a="1"/>
  <c r="X132" i="9" a="1"/>
  <c r="X23" i="9" a="1"/>
  <c r="Z20" i="9" a="1"/>
  <c r="X41" i="9" a="1"/>
  <c r="Z30" i="9" a="1"/>
  <c r="X184" i="12" a="1"/>
  <c r="W48" i="12" a="1"/>
  <c r="Y80" i="13" a="1"/>
  <c r="Y62" i="12" a="1"/>
  <c r="Y152" i="12" a="1"/>
  <c r="V29" i="12" a="1"/>
  <c r="X138" i="12" a="1"/>
  <c r="W164" i="12" a="1"/>
  <c r="U142" i="12" a="1"/>
  <c r="T34" i="13" a="1"/>
  <c r="Y34" i="13" a="1"/>
  <c r="W199" i="12" a="1"/>
  <c r="W218" i="12" a="1"/>
  <c r="W122" i="12" a="1"/>
  <c r="Y129" i="12" a="1"/>
  <c r="V26" i="12" a="1"/>
  <c r="U211" i="12" a="1"/>
  <c r="Y163" i="12" a="1"/>
  <c r="X179" i="12" a="1"/>
  <c r="Z54" i="12" a="1"/>
  <c r="Y58" i="12" a="1"/>
  <c r="T212" i="12" a="1"/>
  <c r="T41" i="12" a="1"/>
  <c r="X125" i="12" a="1"/>
  <c r="T119" i="12" a="1"/>
  <c r="V160" i="12" a="1"/>
  <c r="Y46" i="12" a="1"/>
  <c r="X54" i="12" a="1"/>
  <c r="T27" i="12" a="1"/>
  <c r="X139" i="12" a="1"/>
  <c r="T152" i="12" a="1"/>
  <c r="X197" i="12" a="1"/>
  <c r="W139" i="12" a="1"/>
  <c r="W187" i="12" a="1"/>
  <c r="Y214" i="12" a="1"/>
  <c r="Z42" i="13" a="1"/>
  <c r="T193" i="12" a="1"/>
  <c r="W160" i="12" a="1"/>
  <c r="U59" i="12" a="1"/>
  <c r="Y20" i="12" a="1"/>
  <c r="X144" i="12" a="1"/>
  <c r="W136" i="12" a="1"/>
  <c r="T117" i="12" a="1"/>
  <c r="T29" i="12" a="1"/>
  <c r="Y196" i="12" a="1"/>
  <c r="X133" i="12" a="1"/>
  <c r="V224" i="12" a="1"/>
  <c r="V218" i="12" a="1"/>
  <c r="W21" i="12" a="1"/>
  <c r="T150" i="12" a="1"/>
  <c r="U187" i="12" a="1"/>
  <c r="X187" i="12" a="1"/>
  <c r="V227" i="12" a="1"/>
  <c r="Y97" i="13" a="1"/>
  <c r="V154" i="12" a="1"/>
  <c r="Y142" i="12" a="1"/>
  <c r="X16" i="12" a="1"/>
  <c r="W177" i="12" a="1"/>
  <c r="V109" i="12" a="1"/>
  <c r="U227" i="12" a="1"/>
  <c r="T63" i="12" a="1"/>
  <c r="Z62" i="12" a="1"/>
  <c r="T165" i="12" a="1"/>
  <c r="V219" i="12" a="1"/>
  <c r="W115" i="12" a="1"/>
  <c r="Z63" i="12" a="1"/>
  <c r="W144" i="12" a="1"/>
  <c r="W60" i="12" a="1"/>
  <c r="X175" i="12" a="1"/>
  <c r="W46" i="12" a="1"/>
  <c r="V30" i="9" a="1"/>
  <c r="U61" i="9" a="1"/>
  <c r="T178" i="9" a="1"/>
  <c r="T103" i="9" a="1"/>
  <c r="Y170" i="9" a="1"/>
  <c r="X40" i="9" a="1"/>
  <c r="W61" i="9" a="1"/>
  <c r="W19" i="9" a="1"/>
  <c r="Y177" i="9" a="1"/>
  <c r="W20" i="9" a="1"/>
  <c r="W89" i="9" a="1"/>
  <c r="T75" i="9" a="1"/>
  <c r="T22" i="9" a="1"/>
  <c r="U97" i="9" a="1"/>
  <c r="V159" i="9" a="1"/>
  <c r="W122" i="9" a="1"/>
  <c r="U171" i="9" a="1"/>
  <c r="T155" i="9" a="1"/>
  <c r="U177" i="9" a="1"/>
  <c r="Y126" i="9" a="1"/>
  <c r="X63" i="9" a="1"/>
  <c r="T144" i="9" a="1"/>
  <c r="Y23" i="9" a="1"/>
  <c r="V50" i="9" a="1"/>
  <c r="T105" i="9" a="1"/>
  <c r="W31" i="9" a="1"/>
  <c r="W137" i="9" a="1"/>
  <c r="V47" i="9" a="1"/>
  <c r="V150" i="9" a="1"/>
  <c r="Y63" i="9" a="1"/>
  <c r="U127" i="9" a="1"/>
  <c r="W13" i="9" a="1"/>
  <c r="W36" i="9" a="1"/>
  <c r="W168" i="9" a="1"/>
  <c r="Z150" i="9" a="1"/>
  <c r="Z107" i="9" a="1"/>
  <c r="T107" i="9" a="1"/>
  <c r="X13" i="9" a="1"/>
  <c r="T109" i="9" a="1"/>
  <c r="Y107" i="9" a="1"/>
  <c r="W167" i="9" a="1"/>
  <c r="T167" i="9" a="1"/>
  <c r="V20" i="9" a="1"/>
  <c r="Y167" i="9" a="1"/>
  <c r="X105" i="9" a="1"/>
  <c r="V121" i="9" a="1"/>
  <c r="U93" i="9" a="1"/>
  <c r="U23" i="9" a="1"/>
  <c r="Z119" i="9" a="1"/>
  <c r="X56" i="9" a="1"/>
  <c r="W120" i="9" a="1"/>
  <c r="X117" i="9" a="1"/>
  <c r="V81" i="9" a="1"/>
  <c r="U28" i="9" a="1"/>
  <c r="W9" i="9" a="1"/>
  <c r="Z36" i="9" a="1"/>
  <c r="X127" i="9" a="1"/>
  <c r="T91" i="9" a="1"/>
  <c r="X150" i="9" a="1"/>
  <c r="U62" i="9" a="1"/>
  <c r="V41" i="9" a="1"/>
  <c r="U154" i="9" a="1"/>
  <c r="X89" i="9" a="1"/>
  <c r="V156" i="9" a="1"/>
  <c r="W76" i="9" a="1"/>
  <c r="Y118" i="9" a="1"/>
  <c r="W111" i="9" a="1"/>
  <c r="Z75" i="9" a="1"/>
  <c r="V177" i="9" a="1"/>
  <c r="V170" i="9" a="1"/>
  <c r="W174" i="9" a="1"/>
  <c r="U59" i="9" a="1"/>
  <c r="V28" i="9" a="1"/>
  <c r="T124" i="9" a="1"/>
  <c r="V151" i="9" a="1"/>
  <c r="Y123" i="9" a="1"/>
  <c r="W22" i="9" a="1"/>
  <c r="W172" i="9" a="1"/>
  <c r="V78" i="9" a="1"/>
  <c r="U43" i="9" a="1"/>
  <c r="W66" i="9" a="1"/>
  <c r="V176" i="9" a="1"/>
  <c r="V167" i="9" a="1"/>
  <c r="U89" i="9" a="1"/>
  <c r="X47" i="9" a="1"/>
  <c r="Z10" i="9" a="1"/>
  <c r="X97" i="9" a="1"/>
  <c r="Y69" i="9" a="1"/>
  <c r="W159" i="9" a="1"/>
  <c r="Y114" i="9" a="1"/>
  <c r="Z141" i="9" a="1"/>
  <c r="Y88" i="9" a="1"/>
  <c r="U151" i="9" a="1"/>
  <c r="X121" i="9" a="1"/>
  <c r="X130" i="9" a="1"/>
  <c r="T143" i="9" a="1"/>
  <c r="V155" i="9" a="1"/>
  <c r="V44" i="9" a="1"/>
  <c r="X103" i="9" a="1"/>
  <c r="U165" i="12" a="1"/>
  <c r="Z11" i="12" a="1"/>
  <c r="Y210" i="13" a="1"/>
  <c r="T50" i="12" a="1"/>
  <c r="V124" i="12" a="1"/>
  <c r="T16" i="12" a="1"/>
  <c r="X141" i="12" a="1"/>
  <c r="Z29" i="12" a="1"/>
  <c r="W123" i="12" a="1"/>
  <c r="T131" i="12" a="1"/>
  <c r="T164" i="12" a="1"/>
  <c r="Z56" i="12" a="1"/>
  <c r="Y154" i="13" a="1"/>
  <c r="Z187" i="12" a="1"/>
  <c r="U163" i="12" a="1"/>
  <c r="W29" i="12" a="1"/>
  <c r="Y42" i="12" a="1"/>
  <c r="W182" i="12" a="1"/>
  <c r="T61" i="12" a="1"/>
  <c r="T13" i="12" a="1"/>
  <c r="Z52" i="13" a="1"/>
  <c r="Y160" i="12" a="1"/>
  <c r="Z129" i="12" a="1"/>
  <c r="W219" i="12" a="1"/>
  <c r="W212" i="12" a="1"/>
  <c r="Z35" i="12" a="1"/>
  <c r="Z116" i="12" a="1"/>
  <c r="X182" i="12" a="1"/>
  <c r="V21" i="12" a="1"/>
  <c r="V52" i="12" a="1"/>
  <c r="T120" i="12" a="1"/>
  <c r="U29" i="12" a="1"/>
  <c r="U27" i="12" a="1"/>
  <c r="X21" i="12" a="1"/>
  <c r="X107" i="12" a="1"/>
  <c r="W58" i="12" a="1"/>
  <c r="Y193" i="12" a="1"/>
  <c r="U147" i="12" a="1"/>
  <c r="X131" i="12" a="1"/>
  <c r="Y221" i="12" a="1"/>
  <c r="W154" i="12" a="1"/>
  <c r="U116" i="12" a="1"/>
  <c r="X41" i="12" a="1"/>
  <c r="X42" i="12" a="1"/>
  <c r="X169" i="12" a="1"/>
  <c r="Z150" i="12" a="1"/>
  <c r="X29" i="12" a="1"/>
  <c r="T109" i="12" a="1"/>
  <c r="U121" i="12" a="1"/>
  <c r="T123" i="12" a="1"/>
  <c r="T116" i="12" a="1"/>
  <c r="W26" i="12" a="1"/>
  <c r="V139" i="12" a="1"/>
  <c r="Z124" i="12" a="1"/>
  <c r="Z228" i="13" a="1"/>
  <c r="V140" i="12" a="1"/>
  <c r="Y141" i="12" a="1"/>
  <c r="V56" i="12" a="1"/>
  <c r="X215" i="12" a="1"/>
  <c r="X122" i="12" a="1"/>
  <c r="U156" i="12" a="1"/>
  <c r="Y147" i="12" a="1"/>
  <c r="V159" i="12" a="1"/>
  <c r="X146" i="12" a="1"/>
  <c r="T31" i="12" a="1"/>
  <c r="V214" i="12" a="1"/>
  <c r="Y164" i="12" a="1"/>
  <c r="Y101" i="12" a="1"/>
  <c r="Z46" i="12" a="1"/>
  <c r="U209" i="12" a="1"/>
  <c r="V16" i="12" a="1"/>
  <c r="W60" i="9" a="1"/>
  <c r="U174" i="9" a="1"/>
  <c r="W132" i="9" a="1"/>
  <c r="U11" i="9" a="1"/>
  <c r="V97" i="9" a="1"/>
  <c r="W15" i="9" a="1"/>
  <c r="Z63" i="9" a="1"/>
  <c r="Y120" i="9" a="1"/>
  <c r="V130" i="9" a="1"/>
  <c r="W104" i="9" a="1"/>
  <c r="T126" i="9" a="1"/>
  <c r="T61" i="9" a="1"/>
  <c r="X176" i="9" a="1"/>
  <c r="V137" i="9" a="1"/>
  <c r="W42" i="9" a="1"/>
  <c r="T46" i="9" a="1"/>
  <c r="W82" i="9" a="1"/>
  <c r="Z104" i="9" a="1"/>
  <c r="V18" i="9" a="1"/>
  <c r="U78" i="9" a="1"/>
  <c r="Y10" i="9" a="1"/>
  <c r="W46" i="9" a="1"/>
  <c r="U178" i="9" a="1"/>
  <c r="V14" i="9" a="1"/>
  <c r="W98" i="9" a="1"/>
  <c r="W14" i="9" a="1"/>
  <c r="U148" i="9" a="1"/>
  <c r="V129" i="9" a="1"/>
  <c r="X154" i="9" a="1"/>
  <c r="U80" i="9" a="1"/>
  <c r="U102" i="9" a="1"/>
  <c r="W147" i="9" a="1"/>
  <c r="T119" i="9" a="1"/>
  <c r="V92" i="9" a="1"/>
  <c r="X17" i="9" a="1"/>
  <c r="X87" i="9" a="1"/>
  <c r="T81" i="9" a="1"/>
  <c r="V43" i="9" a="1"/>
  <c r="X162" i="9" a="1"/>
  <c r="W97" i="9" a="1"/>
  <c r="V112" i="9" a="1"/>
  <c r="X9" i="9" a="1"/>
  <c r="V147" i="9" a="1"/>
  <c r="X22" i="9" a="1"/>
  <c r="Y47" i="9" a="1"/>
  <c r="X102" i="9" a="1"/>
  <c r="V173" i="9" a="1"/>
  <c r="U31" i="9" a="1"/>
  <c r="W136" i="9" a="1"/>
  <c r="T150" i="9" a="1"/>
  <c r="X134" i="9" a="1"/>
  <c r="Z132" i="9" a="1"/>
  <c r="Y16" i="9" a="1"/>
  <c r="V111" i="9" a="1"/>
  <c r="T89" i="9" a="1"/>
  <c r="T113" i="9" a="1"/>
  <c r="U90" i="9" a="1"/>
  <c r="T174" i="9" a="1"/>
  <c r="T36" i="9" a="1"/>
  <c r="T118" i="9" a="1"/>
  <c r="W32" i="9" a="1"/>
  <c r="V49" i="9" a="1"/>
  <c r="W40" i="9" a="1"/>
  <c r="X149" i="9" a="1"/>
  <c r="T82" i="9" a="1"/>
  <c r="X108" i="9" a="1"/>
  <c r="X16" i="9" a="1"/>
  <c r="U163" i="9" a="1"/>
  <c r="W152" i="9" a="1"/>
  <c r="V217" i="12" a="1"/>
  <c r="X167" i="12" a="1"/>
  <c r="U52" i="12" a="1"/>
  <c r="U177" i="12" a="1"/>
  <c r="W211" i="12" a="1"/>
  <c r="Z143" i="12" a="1"/>
  <c r="Y107" i="12" a="1"/>
  <c r="Z218" i="12" a="1"/>
  <c r="Y16" i="12" a="1"/>
  <c r="X114" i="12" a="1"/>
  <c r="V27" i="12" a="1"/>
  <c r="X154" i="12" a="1"/>
  <c r="T155" i="12" a="1"/>
  <c r="Y144" i="12" a="1"/>
  <c r="V134" i="12" a="1"/>
  <c r="T224" i="12" a="1"/>
  <c r="Y134" i="12" a="1"/>
  <c r="Z184" i="12" a="1"/>
  <c r="Y53" i="12" a="1"/>
  <c r="U146" i="12" a="1"/>
  <c r="W109" i="12" a="1"/>
  <c r="X180" i="12" a="1"/>
  <c r="Y181" i="12" a="1"/>
  <c r="T184" i="12" a="1"/>
  <c r="V181" i="12" a="1"/>
  <c r="Y114" i="12" a="1"/>
  <c r="Z13" i="12" a="1"/>
  <c r="X157" i="12" a="1"/>
  <c r="X58" i="12" a="1"/>
  <c r="U124" i="12" a="1"/>
  <c r="T189" i="12" a="1"/>
  <c r="V144" i="12" a="1"/>
  <c r="T20" i="12" a="1"/>
  <c r="Y102" i="12" a="1"/>
  <c r="W133" i="12" a="1"/>
  <c r="T133" i="12" a="1"/>
  <c r="U115" i="12" a="1"/>
  <c r="T173" i="12" a="1"/>
  <c r="V205" i="12" a="1"/>
  <c r="V201" i="12" a="1"/>
  <c r="T121" i="12" a="1"/>
  <c r="X32" i="12" a="1"/>
  <c r="Z176" i="12" a="1"/>
  <c r="U196" i="12" a="1"/>
  <c r="Z10" i="12" a="1"/>
  <c r="Z126" i="12" a="1"/>
  <c r="W134" i="12" a="1"/>
  <c r="T181" i="12" a="1"/>
  <c r="V115" i="12" a="1"/>
  <c r="Y149" i="12" a="1"/>
  <c r="X61" i="12" a="1"/>
  <c r="W193" i="12" a="1"/>
  <c r="T136" i="12" a="1"/>
  <c r="W207" i="12" a="1"/>
  <c r="U61" i="12" a="1"/>
  <c r="T65" i="12" a="1"/>
  <c r="V212" i="12" a="1"/>
  <c r="U35" i="12" a="1"/>
  <c r="V35" i="12" a="1"/>
  <c r="X62" i="12" a="1"/>
  <c r="U119" i="12" a="1"/>
  <c r="Z21" i="13" a="1"/>
  <c r="T199" i="12" a="1"/>
  <c r="V58" i="12" a="1"/>
  <c r="U217" i="12" a="1"/>
  <c r="W176" i="12" a="1"/>
  <c r="U25" i="9" a="1"/>
  <c r="Z148" i="9" a="1"/>
  <c r="U47" i="9" a="1"/>
  <c r="U53" i="9" a="1"/>
  <c r="X100" i="9" a="1"/>
  <c r="U35" i="9" a="1"/>
  <c r="U126" i="9" a="1"/>
  <c r="Z125" i="9" a="1"/>
  <c r="U45" i="9" a="1"/>
  <c r="T162" i="9" a="1"/>
  <c r="X181" i="9" a="1"/>
  <c r="Z134" i="9" a="1"/>
  <c r="U95" i="9" a="1"/>
  <c r="Y90" i="9" a="1"/>
  <c r="U50" i="9" a="1"/>
  <c r="W117" i="9" a="1"/>
  <c r="T168" i="9" a="1"/>
  <c r="U99" i="9" a="1"/>
  <c r="T159" i="9" a="1"/>
  <c r="Z174" i="9" a="1"/>
  <c r="U39" i="9" a="1"/>
  <c r="X172" i="9" a="1"/>
  <c r="V166" i="9" a="1"/>
  <c r="W114" i="9" a="1"/>
  <c r="X46" i="9" a="1"/>
  <c r="W115" i="9" a="1"/>
  <c r="X110" i="9" a="1"/>
  <c r="Z15" i="9" a="1"/>
  <c r="U168" i="9" a="1"/>
  <c r="U169" i="9" a="1"/>
  <c r="X115" i="9" a="1"/>
  <c r="Z50" i="9" a="1"/>
  <c r="Y111" i="9" a="1"/>
  <c r="T133" i="9" a="1"/>
  <c r="W113" i="9" a="1"/>
  <c r="X98" i="9" a="1"/>
  <c r="W149" i="9" a="1"/>
  <c r="W10" i="9" a="1"/>
  <c r="W139" i="9" a="1"/>
  <c r="Y127" i="9" a="1"/>
  <c r="U42" i="9" a="1"/>
  <c r="V21" i="9" a="1"/>
  <c r="W140" i="9" a="1"/>
  <c r="T154" i="9" a="1"/>
  <c r="Y45" i="9" a="1"/>
  <c r="V98" i="9" a="1"/>
  <c r="T17" i="9" a="1"/>
  <c r="U167" i="9" a="1"/>
  <c r="U46" i="9" a="1"/>
  <c r="Y119" i="9" a="1"/>
  <c r="V57" i="9" a="1"/>
  <c r="X107" i="9" a="1"/>
  <c r="T84" i="9" a="1"/>
  <c r="W95" i="9" a="1"/>
  <c r="Y171" i="9" a="1"/>
  <c r="V178" i="9" a="1"/>
  <c r="T88" i="9" a="1"/>
  <c r="W94" i="9" a="1"/>
  <c r="X21" i="9" a="1"/>
  <c r="W57" i="9" a="1"/>
  <c r="Z84" i="9" a="1"/>
  <c r="W43" i="9" a="1"/>
  <c r="X170" i="9" a="1"/>
  <c r="U83" i="9" a="1"/>
  <c r="V82" i="9" a="1"/>
  <c r="X57" i="9" a="1"/>
  <c r="Z155" i="9" a="1"/>
  <c r="W134" i="9" a="1"/>
  <c r="W100" i="9" a="1"/>
  <c r="Y34" i="9" a="1"/>
  <c r="W73" i="9" a="1"/>
  <c r="W154" i="9" a="1"/>
  <c r="V17" i="9" a="1"/>
  <c r="X51" i="9" a="1"/>
  <c r="W77" i="9" a="1"/>
  <c r="U106" i="9" a="1"/>
  <c r="T71" i="9" a="1"/>
  <c r="V142" i="9" a="1"/>
  <c r="Y86" i="9" a="1"/>
  <c r="U116" i="9" a="1"/>
  <c r="Y42" i="9" a="1"/>
  <c r="Z32" i="9" a="1"/>
  <c r="Z109" i="9" a="1"/>
  <c r="Z87" i="9" a="1"/>
  <c r="V131" i="9" a="1"/>
  <c r="Y18" i="9" a="1"/>
  <c r="V127" i="9" a="1"/>
  <c r="Y85" i="9" a="1"/>
  <c r="V110" i="9" a="1"/>
  <c r="X82" i="9" a="1"/>
  <c r="U155" i="9" a="1"/>
  <c r="W63" i="9" a="1"/>
  <c r="Z170" i="9" a="1"/>
  <c r="Z78" i="9" a="1"/>
  <c r="X8" i="9" a="1"/>
  <c r="T13" i="9" a="1"/>
  <c r="T11" i="9" a="1"/>
  <c r="V99" i="9" a="1"/>
  <c r="Z112" i="9" a="1"/>
  <c r="T138" i="9" a="1"/>
  <c r="W173" i="9" a="1"/>
  <c r="V34" i="13" a="1"/>
  <c r="T30" i="12" a="1"/>
  <c r="Z197" i="13" a="1"/>
  <c r="Z49" i="12" a="1"/>
  <c r="V32" i="12" a="1"/>
  <c r="V11" i="12" a="1"/>
  <c r="U189" i="12" a="1"/>
  <c r="T195" i="12" a="1"/>
  <c r="W175" i="12" a="1"/>
  <c r="X48" i="12" a="1"/>
  <c r="U191" i="12" a="1"/>
  <c r="U224" i="12" a="1"/>
  <c r="Y31" i="13" a="1"/>
  <c r="Z16" i="12" a="1"/>
  <c r="X220" i="12" a="1"/>
  <c r="W189" i="13" a="1"/>
  <c r="Y21" i="12" a="1"/>
  <c r="U50" i="12" a="1"/>
  <c r="V50" i="13" a="1"/>
  <c r="U26" i="12" a="1"/>
  <c r="W121" i="12" a="1"/>
  <c r="U42" i="12" a="1"/>
  <c r="Y169" i="12" a="1"/>
  <c r="W129" i="12" a="1"/>
  <c r="V215" i="12" a="1"/>
  <c r="T124" i="12" a="1"/>
  <c r="Y158" i="12" a="1"/>
  <c r="W114" i="12" a="1"/>
  <c r="Z190" i="12" a="1"/>
  <c r="Z26" i="12" a="1"/>
  <c r="U212" i="12" a="1"/>
  <c r="W191" i="12" a="1"/>
  <c r="U190" i="12" a="1"/>
  <c r="Y204" i="12" a="1"/>
  <c r="W173" i="12" a="1"/>
  <c r="V196" i="12" a="1"/>
  <c r="X181" i="12" a="1"/>
  <c r="W32" i="12" a="1"/>
  <c r="T54" i="12" a="1"/>
  <c r="T142" i="12" a="1"/>
  <c r="U21" i="12" a="1"/>
  <c r="Z146" i="12" a="1"/>
  <c r="X212" i="12" a="1"/>
  <c r="V33" i="12" a="1"/>
  <c r="Y120" i="12" a="1"/>
  <c r="U204" i="12" a="1"/>
  <c r="W165" i="12" a="1"/>
  <c r="U63" i="12" a="1"/>
  <c r="W184" i="12" a="1"/>
  <c r="X126" i="12" a="1"/>
  <c r="X193" i="12" a="1"/>
  <c r="T220" i="12" a="1"/>
  <c r="W116" i="12" a="1"/>
  <c r="Z32" i="12" a="1"/>
  <c r="V30" i="12" a="1"/>
  <c r="U208" i="12" a="1"/>
  <c r="U136" i="12" a="1"/>
  <c r="W107" i="12" a="1"/>
  <c r="Y112" i="12" a="1"/>
  <c r="U219" i="12" a="1"/>
  <c r="W167" i="12" a="1"/>
  <c r="Z130" i="12" a="1"/>
  <c r="U169" i="12" a="1"/>
  <c r="W137" i="12" a="1"/>
  <c r="Z207" i="12" a="1"/>
  <c r="T217" i="12" a="1"/>
  <c r="W56" i="12" a="1"/>
  <c r="U220" i="12" a="1"/>
  <c r="U218" i="12" a="1"/>
  <c r="T180" i="12" a="1"/>
  <c r="U54" i="12" a="1"/>
  <c r="X164" i="9" a="1"/>
  <c r="X28" i="9" a="1"/>
  <c r="W131" i="9" a="1"/>
  <c r="T86" i="9" a="1"/>
  <c r="U36" i="9" a="1"/>
  <c r="Y91" i="9" a="1"/>
  <c r="T160" i="9" a="1"/>
  <c r="T45" i="9" a="1"/>
  <c r="V102" i="9" a="1"/>
  <c r="T134" i="9" a="1"/>
  <c r="U22" i="9" a="1"/>
  <c r="Y142" i="9" a="1"/>
  <c r="T163" i="9" a="1"/>
  <c r="Y105" i="9" a="1"/>
  <c r="X96" i="9" a="1"/>
  <c r="V76" i="9" a="1"/>
  <c r="Z142" i="9" a="1"/>
  <c r="Y44" i="9" a="1"/>
  <c r="Y125" i="9" a="1"/>
  <c r="Y25" i="9" a="1"/>
  <c r="V118" i="9" a="1"/>
  <c r="T108" i="9" a="1"/>
  <c r="V106" i="9" a="1"/>
  <c r="V45" i="9" a="1"/>
  <c r="Y139" i="9" a="1"/>
  <c r="V59" i="9" a="1"/>
  <c r="U41" i="9" a="1"/>
  <c r="T90" i="9" a="1"/>
  <c r="Y36" i="9" a="1"/>
  <c r="Z129" i="9" a="1"/>
  <c r="X25" i="9" a="1"/>
  <c r="V120" i="9" a="1"/>
  <c r="W90" i="9" a="1"/>
  <c r="W16" i="9" a="1"/>
  <c r="T66" i="9" a="1"/>
  <c r="W75" i="9" a="1"/>
  <c r="X123" i="9" a="1"/>
  <c r="Z13" i="9" a="1"/>
  <c r="T176" i="9" a="1"/>
  <c r="T44" i="9" a="1"/>
  <c r="Z152" i="9" a="1"/>
  <c r="T175" i="9" a="1"/>
  <c r="U76" i="9" a="1"/>
  <c r="U122" i="9" a="1"/>
  <c r="W34" i="9" a="1"/>
  <c r="Z16" i="9" a="1"/>
  <c r="T111" i="9" a="1"/>
  <c r="T136" i="9" a="1"/>
  <c r="V94" i="9" a="1"/>
  <c r="U86" i="9" a="1"/>
  <c r="U112" i="9" a="1"/>
  <c r="X129" i="9" a="1"/>
  <c r="Y155" i="9" a="1"/>
  <c r="X66" i="9" a="1"/>
  <c r="U103" i="9" a="1"/>
  <c r="Y73" i="9" a="1"/>
  <c r="Y14" i="9" a="1"/>
  <c r="W71" i="9" a="1"/>
  <c r="W175" i="9" a="1"/>
  <c r="T164" i="9" a="1"/>
  <c r="V69" i="9" a="1"/>
  <c r="T166" i="9" a="1"/>
  <c r="U15" i="9" a="1"/>
  <c r="T15" i="9" a="1"/>
  <c r="X165" i="9" a="1"/>
  <c r="Y168" i="9" a="1"/>
  <c r="V134" i="9" a="1"/>
  <c r="U136" i="9" a="1"/>
  <c r="X11" i="9" a="1"/>
  <c r="V125" i="9" a="1"/>
  <c r="T102" i="9" a="1"/>
  <c r="W142" i="9" a="1"/>
  <c r="X158" i="9" a="1"/>
  <c r="X81" i="9" a="1"/>
  <c r="Y39" i="9" a="1"/>
  <c r="Y78" i="9" a="1"/>
  <c r="T77" i="9" a="1"/>
  <c r="W148" i="9" a="1"/>
  <c r="Y22" i="9" a="1"/>
  <c r="T142" i="9" a="1"/>
  <c r="T43" i="9" a="1"/>
  <c r="W99" i="9" a="1"/>
  <c r="T147" i="9" a="1"/>
  <c r="Y95" i="9" a="1"/>
  <c r="T9" i="9" a="1"/>
  <c r="Z169" i="9" a="1"/>
  <c r="W157" i="9" a="1"/>
  <c r="T169" i="9" a="1"/>
  <c r="Z53" i="12" a="1"/>
  <c r="T21" i="12" a="1"/>
  <c r="T126" i="12" a="1"/>
  <c r="Y35" i="12" a="1"/>
  <c r="Z220" i="12" a="1"/>
  <c r="T185" i="12" a="1"/>
  <c r="U193" i="12" a="1"/>
  <c r="Z59" i="12" a="1"/>
  <c r="Y182" i="12" a="1"/>
  <c r="Z180" i="12" a="1"/>
  <c r="Z147" i="12" a="1"/>
  <c r="Y133" i="13" a="1"/>
  <c r="Y119" i="12" a="1"/>
  <c r="V59" i="12" a="1"/>
  <c r="V63" i="12" a="1"/>
  <c r="Z58" i="12" a="1"/>
  <c r="Y153" i="12" a="1"/>
  <c r="Z167" i="12" a="1"/>
  <c r="U11" i="12" a="1"/>
  <c r="T179" i="12" a="1"/>
  <c r="T134" i="12" a="1"/>
  <c r="X165" i="12" a="1"/>
  <c r="U56" i="12" a="1"/>
  <c r="V209" i="12" a="1"/>
  <c r="Z123" i="12" a="1"/>
  <c r="X176" i="12" a="1"/>
  <c r="X224" i="12" a="1"/>
  <c r="W140" i="12" a="1"/>
  <c r="W68" i="13" a="1"/>
  <c r="T138" i="12" a="1"/>
  <c r="V187" i="12" a="1"/>
  <c r="W205" i="12" a="1"/>
  <c r="W20" i="12" a="1"/>
  <c r="X159" i="13" a="1"/>
  <c r="W196" i="12" a="1"/>
  <c r="Z165" i="12" a="1"/>
  <c r="X63" i="12" a="1"/>
  <c r="U144" i="12" a="1"/>
  <c r="X130" i="12" a="1"/>
  <c r="U13" i="12" a="1"/>
  <c r="V125" i="12" a="1"/>
  <c r="W149" i="12" a="1"/>
  <c r="V191" i="12" a="1"/>
  <c r="Z215" i="12" a="1"/>
  <c r="X211" i="12" a="1"/>
  <c r="Y199" i="12" a="1"/>
  <c r="X129" i="12" a="1"/>
  <c r="W27" i="12" a="1"/>
  <c r="Y13" i="12" a="1"/>
  <c r="Y11" i="12" a="1"/>
  <c r="W209" i="12" a="1"/>
  <c r="Y176" i="12" a="1"/>
  <c r="Y130" i="12" a="1"/>
  <c r="X177" i="12" a="1"/>
  <c r="Y65" i="12" a="1"/>
  <c r="U175" i="12" a="1"/>
  <c r="Y32" i="12" a="1"/>
  <c r="Y175" i="13" a="1"/>
  <c r="Z214" i="12" a="1"/>
  <c r="X155" i="12" a="1"/>
  <c r="U20" i="12" a="1"/>
  <c r="W119" i="12" a="1"/>
  <c r="X152" i="12" a="1"/>
  <c r="T125" i="12" a="1"/>
  <c r="X30" i="12" a="1"/>
  <c r="Y143" i="12" a="1"/>
  <c r="T56" i="12" a="1"/>
  <c r="X209" i="12" a="1"/>
  <c r="T141" i="12" a="1"/>
  <c r="V149" i="9" a="1"/>
  <c r="Z81" i="9" a="1"/>
  <c r="U129" i="9" a="1"/>
  <c r="V138" i="9" a="1"/>
  <c r="Z40" i="9" a="1"/>
  <c r="Y158" i="9" a="1"/>
  <c r="X71" i="9" a="1"/>
  <c r="W83" i="9" a="1"/>
  <c r="X18" i="9" a="1"/>
  <c r="Y89" i="9" a="1"/>
  <c r="X136" i="9" a="1"/>
  <c r="Z31" i="9" a="1"/>
  <c r="W59" i="9" a="1"/>
  <c r="Z71" i="9" a="1"/>
  <c r="Z23" i="9" a="1"/>
  <c r="Z156" i="9" a="1"/>
  <c r="U158" i="9" a="1"/>
  <c r="X73" i="9" a="1"/>
  <c r="U137" i="9" a="1"/>
  <c r="U68" i="9" a="1"/>
  <c r="T157" i="9" a="1"/>
  <c r="Z95" i="9" a="1"/>
  <c r="Y82" i="9" a="1"/>
  <c r="T93" i="9" a="1"/>
  <c r="W106" i="9" a="1"/>
  <c r="T152" i="9" a="1"/>
  <c r="V22" i="9" a="1"/>
  <c r="Y104" i="9" a="1"/>
  <c r="W24" i="9" a="1"/>
  <c r="W128" i="9" a="1"/>
  <c r="Z61" i="9" a="1"/>
  <c r="U166" i="9" a="1"/>
  <c r="T52" i="9" a="1"/>
  <c r="X79" i="9" a="1"/>
  <c r="V101" i="9" a="1"/>
  <c r="T170" i="9" a="1"/>
  <c r="W79" i="9" a="1"/>
  <c r="T30" i="9" a="1"/>
  <c r="Z163" i="9" a="1"/>
  <c r="X19" i="9" a="1"/>
  <c r="Z162" i="9" a="1"/>
  <c r="T121" i="9" a="1"/>
  <c r="V109" i="9" a="1"/>
  <c r="Y153" i="9" a="1"/>
  <c r="V29" i="9" a="1"/>
  <c r="Z130" i="9" a="1"/>
  <c r="Y96" i="9" a="1"/>
  <c r="X116" i="9" a="1"/>
  <c r="T114" i="9" a="1"/>
  <c r="W21" i="9" a="1"/>
  <c r="T76" i="9" a="1"/>
  <c r="W87" i="9" a="1"/>
  <c r="V83" i="9" a="1"/>
  <c r="W11" i="9" a="1"/>
  <c r="V38" i="9" a="1"/>
  <c r="T104" i="9" a="1"/>
  <c r="W29" i="9" a="1"/>
  <c r="Y79" i="9" a="1"/>
  <c r="W38" i="9" a="1"/>
  <c r="V61" i="9" a="1"/>
  <c r="T128" i="9" a="1"/>
  <c r="W81" i="9" a="1"/>
  <c r="U85" i="9" a="1"/>
  <c r="Y147" i="9" a="1"/>
  <c r="T112" i="9" a="1"/>
  <c r="V113" i="9" a="1"/>
  <c r="V66" i="9" a="1"/>
  <c r="T16" i="9" a="1"/>
  <c r="U19" i="9" a="1"/>
  <c r="W141" i="9" a="1"/>
  <c r="Z143" i="9" a="1"/>
  <c r="T23" i="9" a="1"/>
  <c r="X95" i="9" a="1"/>
  <c r="Z178" i="9" a="1"/>
  <c r="Z86" i="9" a="1"/>
  <c r="U164" i="9" a="1"/>
  <c r="V108" i="9" a="1"/>
  <c r="Y137" i="9" a="1"/>
  <c r="V160" i="9" a="1"/>
  <c r="X32" i="9" a="1"/>
  <c r="X34" i="9" a="1"/>
  <c r="U20" i="9" a="1"/>
  <c r="Z138" i="9" a="1"/>
  <c r="T130" i="9" a="1"/>
  <c r="U115" i="9" a="1"/>
  <c r="V93" i="9" a="1"/>
  <c r="V126" i="9" a="1"/>
  <c r="U10" i="9" a="1"/>
  <c r="Z126" i="9" a="1"/>
  <c r="U107" i="9" a="1"/>
  <c r="Z22" i="9" a="1"/>
  <c r="Y31" i="9" a="1"/>
  <c r="U94" i="9" a="1"/>
  <c r="U129" i="12" a="1"/>
  <c r="W143" i="12" a="1"/>
  <c r="X35" i="12" a="1"/>
  <c r="W217" i="12" a="1"/>
  <c r="T52" i="12" a="1"/>
  <c r="T143" i="12" a="1"/>
  <c r="Y212" i="13" a="1"/>
  <c r="X207" i="12" a="1"/>
  <c r="Z205" i="12" a="1"/>
  <c r="X121" i="12" a="1"/>
  <c r="Y140" i="12" a="1"/>
  <c r="T149" i="12" a="1"/>
  <c r="T219" i="12" a="1"/>
  <c r="X52" i="12" a="1"/>
  <c r="Z60" i="12" a="1"/>
  <c r="W195" i="12" a="1"/>
  <c r="T53" i="12" a="1"/>
  <c r="V190" i="12" a="1"/>
  <c r="Z227" i="12" a="1"/>
  <c r="V130" i="12" a="1"/>
  <c r="Z43" i="12" a="1"/>
  <c r="T43" i="12" a="1"/>
  <c r="Z141" i="12" a="1"/>
  <c r="T158" i="12" a="1"/>
  <c r="X214" i="12" a="1"/>
  <c r="X221" i="12" a="1"/>
  <c r="Y187" i="12" a="1"/>
  <c r="T218" i="12" a="1"/>
  <c r="U130" i="12" a="1"/>
  <c r="Y115" i="12" a="1"/>
  <c r="U181" i="12" a="1"/>
  <c r="T209" i="12" a="1"/>
  <c r="U30" i="12" a="1"/>
  <c r="X150" i="12" a="1"/>
  <c r="V199" i="12" a="1"/>
  <c r="T130" i="12" a="1"/>
  <c r="T176" i="12" a="1"/>
  <c r="Z163" i="12" a="1"/>
  <c r="Z131" i="12" a="1"/>
  <c r="T107" i="12" a="1"/>
  <c r="V179" i="12" a="1"/>
  <c r="Y61" i="13" a="1"/>
  <c r="X140" i="12" a="1"/>
  <c r="X195" i="12" a="1"/>
  <c r="V153" i="12" a="1"/>
  <c r="Y30" i="12" a="1"/>
  <c r="V43" i="12" a="1"/>
  <c r="Z144" i="12" a="1"/>
  <c r="T157" i="12" a="1"/>
  <c r="Z65" i="12" a="1"/>
  <c r="Y29" i="12" a="1"/>
  <c r="V54" i="12" a="1"/>
  <c r="W11" i="12" a="1"/>
  <c r="U126" i="12" a="1"/>
  <c r="T33" i="12" a="1"/>
  <c r="V167" i="12" a="1"/>
  <c r="U150" i="12" a="1"/>
  <c r="Z117" i="12" a="1"/>
  <c r="V120" i="12" a="1"/>
  <c r="W61" i="12" a="1"/>
  <c r="X172" i="12" a="1"/>
  <c r="V207" i="12" a="1"/>
  <c r="Z195" i="12" a="1"/>
  <c r="Z112" i="12" a="1"/>
  <c r="Z193" i="13" a="1"/>
  <c r="U53" i="12" a="1"/>
  <c r="W65" i="12" a="1"/>
  <c r="W181" i="12" a="1"/>
  <c r="Z79" i="9" a="1"/>
  <c r="X169" i="9" a="1"/>
  <c r="T127" i="9" a="1"/>
  <c r="T49" i="9" a="1"/>
  <c r="W165" i="9" a="1"/>
  <c r="X138" i="9" a="1"/>
  <c r="V154" i="9" a="1"/>
  <c r="T10" i="9" a="1"/>
  <c r="U17" i="9" a="1"/>
  <c r="V86" i="9" a="1"/>
  <c r="W163" i="9" a="1"/>
  <c r="V90" i="9" a="1"/>
  <c r="U144" i="9" a="1"/>
  <c r="Z19" i="9" a="1"/>
  <c r="W178" i="9" a="1"/>
  <c r="U120" i="9" a="1"/>
  <c r="V165" i="9" a="1"/>
  <c r="X84" i="9" a="1"/>
  <c r="U18" i="9" a="1"/>
  <c r="W92" i="9" a="1"/>
  <c r="U141" i="9" a="1"/>
  <c r="T97" i="9" a="1"/>
  <c r="T25" i="9" a="1"/>
  <c r="W93" i="9" a="1"/>
  <c r="V136" i="9" a="1"/>
  <c r="W30" i="9" a="1"/>
  <c r="X156" i="9" a="1"/>
  <c r="X113" i="9" a="1"/>
  <c r="X160" i="9" a="1"/>
  <c r="W101" i="9" a="1"/>
  <c r="Y49" i="9" a="1"/>
  <c r="V88" i="9" a="1"/>
  <c r="Y115" i="9" a="1"/>
  <c r="T85" i="9" a="1"/>
  <c r="T141" i="9" a="1"/>
  <c r="X142" i="9" a="1"/>
  <c r="W116" i="9" a="1"/>
  <c r="U172" i="9" a="1"/>
  <c r="X39" i="9" a="1"/>
  <c r="X141" i="9" a="1"/>
  <c r="U73" i="9" a="1"/>
  <c r="U165" i="9" a="1"/>
  <c r="Y113" i="9" a="1"/>
  <c r="Y93" i="9" a="1"/>
  <c r="W143" i="9" a="1"/>
  <c r="U100" i="9" a="1"/>
  <c r="V171" i="9" a="1"/>
  <c r="X112" i="9" a="1"/>
  <c r="Y116" i="9" a="1"/>
  <c r="Y132" i="9" a="1"/>
  <c r="W33" i="12" a="1"/>
  <c r="V149" i="12" a="1"/>
  <c r="Y43" i="12" a="1"/>
  <c r="X204" i="12" a="1"/>
  <c r="W131" i="12" a="1"/>
  <c r="U149" i="12" a="1"/>
  <c r="W168" i="12" a="1"/>
  <c r="T49" i="12" a="1"/>
  <c r="W155" i="12" a="1"/>
  <c r="U199" i="12" a="1"/>
  <c r="V46" i="12" a="1"/>
  <c r="V112" i="12" a="1"/>
  <c r="X124" i="12" a="1"/>
  <c r="T221" i="12" a="1"/>
  <c r="T129" i="12" a="1"/>
  <c r="T208" i="12" a="1"/>
  <c r="V193" i="12" a="1"/>
  <c r="W16" i="12" a="1"/>
  <c r="U167" i="12" a="1"/>
  <c r="Y190" i="12" a="1"/>
  <c r="W30" i="12" a="1"/>
  <c r="V142" i="12" a="1"/>
  <c r="X117" i="12" a="1"/>
  <c r="Y207" i="12" a="1"/>
  <c r="Y125" i="12" a="1"/>
  <c r="V138" i="12" a="1"/>
  <c r="W34" i="13" a="1"/>
  <c r="T160" i="12" a="1"/>
  <c r="V41" i="12" a="1"/>
  <c r="Z153" i="12" a="1"/>
  <c r="X20" i="12" a="1"/>
  <c r="Y215" i="12" a="1"/>
  <c r="Z101" i="12" a="1"/>
  <c r="V13" i="12" a="1"/>
  <c r="V173" i="12" a="1"/>
  <c r="U182" i="12" a="1"/>
  <c r="T175" i="12" a="1"/>
  <c r="Y117" i="12" a="1"/>
  <c r="W190" i="12" a="1"/>
  <c r="T154" i="12" a="1"/>
  <c r="W197" i="12" a="1"/>
  <c r="U43" i="12" a="1"/>
  <c r="T46" i="12" a="1"/>
  <c r="T35" i="12" a="1"/>
  <c r="V172" i="12" a="1"/>
  <c r="X199" i="12" a="1"/>
  <c r="T11" i="12" a="1"/>
  <c r="X147" i="12" a="1"/>
  <c r="Z160" i="12" a="1"/>
  <c r="U135" i="12" a="1"/>
  <c r="Y217" i="12" a="1"/>
  <c r="W157" i="12" a="1"/>
  <c r="Y60" i="12" a="1"/>
  <c r="X136" i="12" a="1"/>
  <c r="U140" i="12" a="1"/>
  <c r="T137" i="12" a="1"/>
  <c r="U164" i="12" a="1"/>
  <c r="Z208" i="13" a="1"/>
  <c r="T187" i="12" a="1"/>
  <c r="W227" i="12" a="1"/>
  <c r="Y228" i="13" a="1"/>
  <c r="Y219" i="12" a="1"/>
  <c r="U133" i="12" a="1"/>
  <c r="X156" i="12" a="1"/>
  <c r="X56" i="12" a="1"/>
  <c r="V168" i="12" a="1"/>
  <c r="T207" i="12" a="1"/>
  <c r="Y184" i="12" a="1"/>
  <c r="Y59" i="12" a="1"/>
  <c r="X46" i="12" a="1"/>
  <c r="Z173" i="9" a="1"/>
  <c r="Y181" i="9" a="1"/>
  <c r="U152" i="9" a="1"/>
  <c r="X163" i="9" a="1"/>
  <c r="Z114" i="9" a="1"/>
  <c r="U156" i="9" a="1"/>
  <c r="X128" i="9" a="1"/>
  <c r="Y30" i="9" a="1"/>
  <c r="Y11" i="9" a="1"/>
  <c r="W158" i="9" a="1"/>
  <c r="T173" i="9" a="1"/>
  <c r="T47" i="9" a="1"/>
  <c r="V117" i="9" a="1"/>
  <c r="T31" i="9" a="1"/>
  <c r="W123" i="9" a="1"/>
  <c r="X125" i="9" a="1"/>
  <c r="V144" i="9" a="1"/>
  <c r="U160" i="9" a="1"/>
  <c r="Y103" i="9" a="1"/>
  <c r="T117" i="9" a="1"/>
  <c r="T51" i="9" a="1"/>
  <c r="Y143" i="9" a="1"/>
  <c r="Z42" i="9" a="1"/>
  <c r="X29" i="9" a="1"/>
  <c r="V140" i="9" a="1"/>
  <c r="X118" i="9" a="1"/>
  <c r="T42" i="9" a="1"/>
  <c r="T158" i="9" a="1"/>
  <c r="U175" i="9" a="1"/>
  <c r="X78" i="9" a="1"/>
  <c r="X178" i="9" a="1"/>
  <c r="W153" i="9" a="1"/>
  <c r="W45" i="9" a="1"/>
  <c r="Y141" i="9" a="1"/>
  <c r="Y80" i="9" a="1"/>
  <c r="T132" i="9" a="1"/>
  <c r="V169" i="9" a="1"/>
  <c r="Y129" i="9" a="1"/>
  <c r="T41" i="9" a="1"/>
  <c r="V133" i="9" a="1"/>
  <c r="Z177" i="9" a="1"/>
  <c r="Z102" i="9" a="1"/>
  <c r="V96" i="9" a="1"/>
  <c r="Z41" i="9" a="1"/>
  <c r="W50" i="9" a="1"/>
  <c r="U52" i="9" a="1"/>
  <c r="Y41" i="9" a="1"/>
  <c r="W162" i="9" a="1"/>
  <c r="V107" i="9" a="1"/>
  <c r="Z47" i="9" a="1"/>
  <c r="T40" i="9" a="1"/>
  <c r="U13" i="9" a="1"/>
  <c r="T35" i="9" a="1"/>
  <c r="V79" i="9" a="1"/>
  <c r="X77" i="9" a="1"/>
  <c r="X76" i="9" a="1"/>
  <c r="Z93" i="9" a="1"/>
  <c r="W47" i="9" a="1"/>
  <c r="U130" i="9" a="1"/>
  <c r="V114" i="9" a="1"/>
  <c r="X171" i="9" a="1"/>
  <c r="V141" i="9" a="1"/>
  <c r="U133" i="9" a="1"/>
  <c r="Y32" i="9" a="1"/>
  <c r="Y57" i="9" a="1"/>
  <c r="X111" i="9" a="1"/>
  <c r="T78" i="9" a="1"/>
  <c r="T99" i="9" a="1"/>
  <c r="X93" i="9" a="1"/>
  <c r="Z89" i="9" a="1"/>
  <c r="U37" i="9" a="1"/>
  <c r="U91" i="9" a="1"/>
  <c r="W17" i="9" a="1"/>
  <c r="X153" i="9" a="1"/>
  <c r="V153" i="9" a="1"/>
  <c r="T19" i="9" a="1"/>
  <c r="T92" i="9" a="1"/>
  <c r="Y92" i="9" a="1"/>
  <c r="W41" i="9" a="1"/>
  <c r="V175" i="9" a="1"/>
  <c r="Y101" i="9" a="1"/>
  <c r="U140" i="9" a="1"/>
  <c r="V100" i="9" a="1"/>
  <c r="X167" i="9" a="1"/>
  <c r="U147" i="9" a="1"/>
  <c r="W144" i="9" a="1"/>
  <c r="Y144" i="9" a="1"/>
  <c r="T149" i="9" a="1"/>
  <c r="X90" i="9" a="1"/>
  <c r="Y176" i="9" a="1"/>
  <c r="U24" i="9" a="1"/>
  <c r="U139" i="9" a="1"/>
  <c r="Y173" i="9" a="1"/>
  <c r="X85" i="9" a="1"/>
  <c r="X10" i="9" a="1"/>
  <c r="V139" i="9" a="1"/>
  <c r="X43" i="9" a="1"/>
  <c r="X49" i="9" a="1"/>
  <c r="W8" i="9" a="1"/>
  <c r="Y174" i="9" a="1"/>
  <c r="T14" i="9" a="1"/>
  <c r="Z192" i="12" a="1"/>
  <c r="X13" i="12" a="1"/>
  <c r="V197" i="12" a="1"/>
  <c r="Z107" i="12" a="1"/>
  <c r="Z155" i="13" a="1"/>
  <c r="U168" i="12" a="1"/>
  <c r="T201" i="12" a="1"/>
  <c r="X112" i="12" a="1"/>
  <c r="V141" i="12" a="1"/>
  <c r="X143" i="12" a="1"/>
  <c r="W204" i="12" a="1"/>
  <c r="V211" i="12" a="1"/>
  <c r="W169" i="12" a="1"/>
  <c r="Y41" i="12" a="1"/>
  <c r="X173" i="12" a="1"/>
  <c r="Z102" i="13" a="1"/>
  <c r="U134" i="12" a="1"/>
  <c r="U154" i="12" a="1"/>
  <c r="Z120" i="12" a="1"/>
  <c r="X153" i="12" a="1"/>
  <c r="W59" i="12" a="1"/>
  <c r="W42" i="12" a="1"/>
  <c r="U123" i="12" a="1"/>
  <c r="W13" i="12" a="1"/>
  <c r="Z20" i="12" a="1"/>
  <c r="X119" i="12" a="1"/>
  <c r="V220" i="12" a="1"/>
  <c r="T167" i="12" a="1"/>
  <c r="V184" i="12" a="1"/>
  <c r="Y172" i="12" a="1"/>
  <c r="X217" i="12" a="1"/>
  <c r="V116" i="12" a="1"/>
  <c r="Z185" i="12" a="1"/>
  <c r="T42" i="12" a="1"/>
  <c r="X109" i="12" a="1"/>
  <c r="U180" i="12" a="1"/>
  <c r="T204" i="12" a="1"/>
  <c r="X135" i="12" a="1"/>
  <c r="U112" i="12" a="1"/>
  <c r="Z152" i="12" a="1"/>
  <c r="Y123" i="12" a="1"/>
  <c r="Y155" i="12" a="1"/>
  <c r="W141" i="12" a="1"/>
  <c r="T163" i="12" a="1"/>
  <c r="Z80" i="13" a="1"/>
  <c r="Z34" i="13" a="1"/>
  <c r="X120" i="12" a="1"/>
  <c r="W220" i="12" a="1"/>
  <c r="W156" i="12" a="1"/>
  <c r="U46" i="12" a="1"/>
  <c r="V121" i="12" a="1"/>
  <c r="Y146" i="12" a="1"/>
  <c r="T191" i="12" a="1"/>
  <c r="V53" i="12" a="1"/>
  <c r="U160" i="12" a="1"/>
  <c r="Z115" i="12" a="1"/>
  <c r="X27" i="12" a="1"/>
  <c r="U141" i="12" a="1"/>
  <c r="U195" i="12" a="1"/>
  <c r="X160" i="12" a="1"/>
  <c r="U205" i="12" a="1"/>
  <c r="T190" i="12" a="1"/>
  <c r="W117" i="12" a="1"/>
  <c r="Y139" i="12" a="1"/>
  <c r="U48" i="12" a="1"/>
  <c r="Z125" i="12" a="1"/>
  <c r="Z211" i="12" a="1"/>
  <c r="X174" i="9" a="1"/>
  <c r="Y50" i="9" a="1"/>
  <c r="Z44" i="9" a="1"/>
  <c r="U8" i="9" a="1"/>
  <c r="Z45" i="9" a="1"/>
  <c r="Y13" i="9" a="1"/>
  <c r="Z165" i="9" a="1"/>
  <c r="X119" i="9" a="1"/>
  <c r="Z116" i="9" a="1"/>
  <c r="W91" i="9" a="1"/>
  <c r="T129" i="9" a="1"/>
  <c r="Z106" i="9" a="1"/>
  <c r="Z137" i="9" a="1"/>
  <c r="U71" i="9" a="1"/>
  <c r="V73" i="9" a="1"/>
  <c r="U75" i="9" a="1"/>
  <c r="X124" i="9" a="1"/>
  <c r="W108" i="9" a="1"/>
  <c r="Y109" i="9" a="1"/>
  <c r="X31" i="9" a="1"/>
  <c r="U98" i="9" a="1"/>
  <c r="X80" i="9" a="1"/>
  <c r="V157" i="9" a="1"/>
  <c r="T131" i="9" a="1"/>
  <c r="T50" i="9" a="1"/>
  <c r="Z57" i="9" a="1"/>
  <c r="U16" i="9" a="1"/>
  <c r="Z147" i="9" a="1"/>
  <c r="V122" i="9" a="1"/>
  <c r="T110" i="9" a="1"/>
  <c r="U113" i="9" a="1"/>
  <c r="V34" i="9" a="1"/>
  <c r="Y83" i="9" a="1"/>
  <c r="W176" i="9" a="1"/>
  <c r="X122" i="9" a="1"/>
  <c r="Y178" i="9" a="1"/>
  <c r="W103" i="9" a="1"/>
  <c r="Z66" i="9" a="1"/>
  <c r="W18" i="9" a="1"/>
  <c r="Y61" i="9" a="1"/>
  <c r="Y149" i="9" a="1"/>
  <c r="T148" i="9" a="1"/>
  <c r="X30" i="9" a="1"/>
  <c r="U38" i="9" a="1"/>
  <c r="Z149" i="9" a="1"/>
  <c r="W129" i="9" a="1"/>
  <c r="V91" i="9" a="1"/>
  <c r="U125" i="9" a="1"/>
  <c r="U63" i="9" a="1"/>
  <c r="V35" i="9" a="1"/>
  <c r="X61" i="9" a="1"/>
  <c r="Z158" i="9" a="1"/>
  <c r="V152" i="9" a="1"/>
  <c r="T94" i="9" a="1"/>
  <c r="W125" i="9" a="1"/>
  <c r="Y160" i="9" a="1"/>
  <c r="U96" i="9" a="1"/>
  <c r="Z18" i="9" a="1"/>
  <c r="V132" i="9" a="1"/>
  <c r="Y71" i="9" a="1"/>
  <c r="Z160" i="9" a="1"/>
  <c r="W171" i="9" a="1"/>
  <c r="X101" i="9" a="1"/>
  <c r="U176" i="9" a="1"/>
  <c r="U111" i="9" a="1"/>
  <c r="W49" i="9" a="1"/>
  <c r="T140" i="9" a="1"/>
  <c r="Z175" i="9" a="1"/>
  <c r="U143" i="9" a="1"/>
  <c r="W130" i="9" a="1"/>
  <c r="X166" i="9" a="1"/>
  <c r="U122" i="12" a="1"/>
  <c r="W43" i="12" a="1"/>
  <c r="X53" i="12" a="1"/>
  <c r="V136" i="12" a="1"/>
  <c r="V221" i="12" a="1"/>
  <c r="Y150" i="12" a="1"/>
  <c r="X11" i="12" a="1"/>
  <c r="Y173" i="12" a="1"/>
  <c r="W172" i="12" a="1"/>
  <c r="W49" i="12" a="1"/>
  <c r="Y227" i="12" a="1"/>
  <c r="U139" i="12" a="1"/>
  <c r="Z70" i="12" a="1"/>
  <c r="U60" i="12" a="1"/>
  <c r="Y197" i="12" a="1"/>
  <c r="Y54" i="12" a="1"/>
  <c r="X34" i="13" a="1"/>
  <c r="V182" i="12" a="1"/>
  <c r="Z169" i="12" a="1"/>
  <c r="V123" i="12" a="1"/>
  <c r="W53" i="12" a="1"/>
  <c r="Z221" i="12" a="1"/>
  <c r="V119" i="12" a="1"/>
  <c r="Y27" i="13" a="1"/>
  <c r="V133" i="12" a="1"/>
  <c r="W150" i="12" a="1"/>
  <c r="Y63" i="12" a="1"/>
  <c r="W135" i="12" a="1"/>
  <c r="Z158" i="12" a="1"/>
  <c r="U58" i="12" a="1"/>
  <c r="T182" i="12" a="1"/>
  <c r="Z140" i="12" a="1"/>
  <c r="U159" i="12" a="1"/>
  <c r="U207" i="12" a="1"/>
  <c r="U137" i="12" a="1"/>
  <c r="U138" i="12" a="1"/>
  <c r="V147" i="12" a="1"/>
  <c r="Y122" i="13" a="1"/>
  <c r="V177" i="12" a="1"/>
  <c r="V164" i="12" a="1"/>
  <c r="T169" i="12" a="1"/>
  <c r="X31" i="12" a="1"/>
  <c r="T153" i="12" a="1"/>
  <c r="Y116" i="12" a="1"/>
  <c r="U114" i="12" a="1"/>
  <c r="Z142" i="12" a="1"/>
  <c r="Y205" i="12" a="1"/>
  <c r="X185" i="12" a="1"/>
  <c r="Z199" i="13" a="1"/>
  <c r="Z41" i="13" a="1"/>
  <c r="U172" i="12" a="1"/>
  <c r="V122" i="12" a="1"/>
  <c r="Z173" i="12" a="1"/>
  <c r="V169" i="12" a="1"/>
  <c r="W201" i="12" a="1"/>
  <c r="Y135" i="13" a="1"/>
  <c r="T147" i="12" a="1"/>
  <c r="V65" i="12" a="1"/>
  <c r="T60" i="12" a="1"/>
  <c r="U155" i="12" a="1"/>
  <c r="U158" i="12" a="1"/>
  <c r="Z172" i="12" a="1"/>
  <c r="U185" i="12" a="1"/>
  <c r="U120" i="12" a="1"/>
  <c r="Y172" i="9" a="1"/>
  <c r="T8" i="9" a="1"/>
  <c r="W86" i="9" a="1"/>
  <c r="Y15" i="9" a="1"/>
  <c r="U121" i="9" a="1"/>
  <c r="Y94" i="9" a="1"/>
  <c r="Y59" i="9" a="1"/>
  <c r="T181" i="9" a="1"/>
  <c r="Y110" i="9" a="1"/>
  <c r="Y166" i="9" a="1"/>
  <c r="V104" i="9" a="1"/>
  <c r="Y152" i="9" a="1"/>
  <c r="X139" i="9" a="1"/>
  <c r="U132" i="9" a="1"/>
  <c r="V10" i="9" a="1"/>
  <c r="V115" i="9" a="1"/>
  <c r="Y35" i="9" a="1"/>
  <c r="V23" i="9" a="1"/>
  <c r="V71" i="9" a="1"/>
  <c r="Z85" i="9" a="1"/>
  <c r="U49" i="9" a="1"/>
  <c r="V124" i="9" a="1"/>
  <c r="X14" i="9" a="1"/>
  <c r="V25" i="9" a="1"/>
  <c r="U170" i="9" a="1"/>
  <c r="T123" i="9" a="1"/>
  <c r="X99" i="9" a="1"/>
  <c r="Z82" i="9" a="1"/>
  <c r="V172" i="9" a="1"/>
  <c r="Z34" i="9" a="1"/>
  <c r="Z39" i="9" a="1"/>
  <c r="T83" i="9" a="1"/>
  <c r="U77" i="9" a="1"/>
  <c r="X20" i="9" a="1"/>
  <c r="T98" i="9" a="1"/>
  <c r="X155" i="9" a="1"/>
  <c r="Y9" i="9" a="1"/>
  <c r="W55" i="9" a="1"/>
  <c r="Z73" i="9" a="1"/>
  <c r="X83" i="9" a="1"/>
  <c r="Y122" i="9" a="1"/>
  <c r="Y87" i="9" a="1"/>
  <c r="Y130" i="9" a="1"/>
  <c r="W156" i="9" a="1"/>
  <c r="X144" i="9" a="1"/>
  <c r="W124" i="9" a="1"/>
  <c r="T125" i="9" a="1"/>
  <c r="W78" i="9" a="1"/>
  <c r="Y106" i="9" a="1"/>
  <c r="X106" i="9" a="1"/>
  <c r="U82" i="9" a="1"/>
  <c r="U51" i="9" a="1"/>
  <c r="X36" i="9" a="1"/>
  <c r="Z8" i="9" a="1"/>
  <c r="T21" i="9" a="1"/>
  <c r="T120" i="9" a="1"/>
  <c r="U181" i="9" a="1"/>
  <c r="Y128" i="9" a="1"/>
  <c r="W138" i="9" a="1"/>
  <c r="Z103" i="9" a="1"/>
  <c r="T151" i="9" a="1"/>
  <c r="V15" i="9" a="1"/>
  <c r="Z153" i="9" a="1"/>
  <c r="W84" i="9" a="1"/>
  <c r="W96" i="9" a="1"/>
  <c r="W109" i="9" a="1"/>
  <c r="Y148" i="9" a="1"/>
  <c r="U88" i="9" a="1"/>
  <c r="V51" i="9" a="1"/>
  <c r="V162" i="9" a="1"/>
  <c r="U159" i="9" a="1"/>
  <c r="W85" i="9" a="1"/>
  <c r="T115" i="9" a="1"/>
  <c r="W133" i="9" a="1"/>
  <c r="Y29" i="9" a="1"/>
  <c r="W121" i="9" a="1"/>
  <c r="Z91" i="9" a="1"/>
  <c r="T122" i="9" a="1"/>
  <c r="V119" i="9" a="1"/>
  <c r="Z128" i="9" a="1"/>
  <c r="Y163" i="9" a="1"/>
  <c r="V163" i="9" a="1"/>
  <c r="Z127" i="9" a="1"/>
  <c r="T29" i="9" a="1"/>
  <c r="Z11" i="9" a="1"/>
  <c r="U87" i="9" a="1"/>
  <c r="Y97" i="9" a="1"/>
  <c r="U79" i="9" a="1"/>
  <c r="Z59" i="9" a="1"/>
  <c r="Z77" i="9" a="1"/>
  <c r="X55" i="9" a="1"/>
  <c r="V116" i="9" a="1"/>
  <c r="V19" i="9" a="1"/>
  <c r="Y162" i="9" a="1"/>
  <c r="X38" i="9" a="1"/>
  <c r="V75" i="9" a="1"/>
  <c r="X109" i="9" a="1"/>
  <c r="Z90" i="9" a="1"/>
  <c r="W80" i="9" a="1"/>
  <c r="Y112" i="9" a="1"/>
  <c r="X126" i="9" a="1"/>
  <c r="V105" i="9" a="1"/>
  <c r="T34" i="9" a="1"/>
  <c r="V80" i="9" a="1"/>
  <c r="U109" i="9" a="1"/>
  <c r="V148" i="9" a="1"/>
  <c r="T96" i="9" a="1"/>
  <c r="V87" i="9" a="1"/>
  <c r="V87" i="9" l="1"/>
  <c r="I87" i="9" s="1"/>
  <c r="T96" i="9"/>
  <c r="G96" i="9" s="1"/>
  <c r="V148" i="9"/>
  <c r="I148" i="9" s="1"/>
  <c r="U109" i="9"/>
  <c r="H109" i="9" s="1"/>
  <c r="V80" i="9"/>
  <c r="I80" i="9" s="1"/>
  <c r="T34" i="9"/>
  <c r="G34" i="9" s="1"/>
  <c r="V105" i="9"/>
  <c r="I105" i="9" s="1"/>
  <c r="X126" i="9"/>
  <c r="K126" i="9" s="1"/>
  <c r="Y112" i="9"/>
  <c r="L112" i="9" s="1"/>
  <c r="W80" i="9"/>
  <c r="J80" i="9" s="1"/>
  <c r="Z90" i="9"/>
  <c r="M90" i="9" s="1"/>
  <c r="X109" i="9"/>
  <c r="K109" i="9" s="1"/>
  <c r="V75" i="9"/>
  <c r="I75" i="9" s="1"/>
  <c r="X38" i="9"/>
  <c r="K38" i="9" s="1"/>
  <c r="Y162" i="9"/>
  <c r="L162" i="9" s="1"/>
  <c r="V19" i="9"/>
  <c r="I19" i="9" s="1"/>
  <c r="V116" i="9"/>
  <c r="I116" i="9" s="1"/>
  <c r="X55" i="9"/>
  <c r="K55" i="9" s="1"/>
  <c r="Z77" i="9"/>
  <c r="M77" i="9" s="1"/>
  <c r="Z59" i="9"/>
  <c r="M59" i="9" s="1"/>
  <c r="U79" i="9"/>
  <c r="H79" i="9" s="1"/>
  <c r="Y97" i="9"/>
  <c r="L97" i="9" s="1"/>
  <c r="U87" i="9"/>
  <c r="H87" i="9" s="1"/>
  <c r="Z11" i="9"/>
  <c r="M11" i="9" s="1"/>
  <c r="T29" i="9"/>
  <c r="G29" i="9" s="1"/>
  <c r="Z127" i="9"/>
  <c r="M127" i="9" s="1"/>
  <c r="V163" i="9"/>
  <c r="I163" i="9" s="1"/>
  <c r="Y163" i="9"/>
  <c r="L163" i="9" s="1"/>
  <c r="Z128" i="9"/>
  <c r="M128" i="9" s="1"/>
  <c r="V119" i="9"/>
  <c r="I119" i="9" s="1"/>
  <c r="T122" i="9"/>
  <c r="G122" i="9" s="1"/>
  <c r="Z91" i="9"/>
  <c r="M91" i="9" s="1"/>
  <c r="W121" i="9"/>
  <c r="J121" i="9" s="1"/>
  <c r="Y29" i="9"/>
  <c r="L29" i="9" s="1"/>
  <c r="W133" i="9"/>
  <c r="J133" i="9" s="1"/>
  <c r="T115" i="9"/>
  <c r="G115" i="9" s="1"/>
  <c r="W85" i="9"/>
  <c r="J85" i="9" s="1"/>
  <c r="U159" i="9"/>
  <c r="H159" i="9" s="1"/>
  <c r="V162" i="9"/>
  <c r="I162" i="9" s="1"/>
  <c r="V51" i="9"/>
  <c r="I51" i="9" s="1"/>
  <c r="U88" i="9"/>
  <c r="H88" i="9" s="1"/>
  <c r="Y148" i="9"/>
  <c r="L148" i="9" s="1"/>
  <c r="W109" i="9"/>
  <c r="J109" i="9" s="1"/>
  <c r="W96" i="9"/>
  <c r="J96" i="9" s="1"/>
  <c r="W84" i="9"/>
  <c r="J84" i="9" s="1"/>
  <c r="Z153" i="9"/>
  <c r="M153" i="9" s="1"/>
  <c r="V15" i="9"/>
  <c r="I15" i="9" s="1"/>
  <c r="T151" i="9"/>
  <c r="G151" i="9" s="1"/>
  <c r="Z103" i="9"/>
  <c r="M103" i="9" s="1"/>
  <c r="W138" i="9"/>
  <c r="J138" i="9" s="1"/>
  <c r="Y128" i="9"/>
  <c r="L128" i="9" s="1"/>
  <c r="U181" i="9"/>
  <c r="H181" i="9" s="1"/>
  <c r="T120" i="9"/>
  <c r="G120" i="9" s="1"/>
  <c r="T21" i="9"/>
  <c r="G21" i="9" s="1"/>
  <c r="Z8" i="9"/>
  <c r="M8" i="9" s="1"/>
  <c r="X36" i="9"/>
  <c r="K36" i="9" s="1"/>
  <c r="U51" i="9"/>
  <c r="H51" i="9" s="1"/>
  <c r="U82" i="9"/>
  <c r="H82" i="9" s="1"/>
  <c r="X106" i="9"/>
  <c r="K106" i="9" s="1"/>
  <c r="Y106" i="9"/>
  <c r="L106" i="9" s="1"/>
  <c r="W78" i="9"/>
  <c r="J78" i="9" s="1"/>
  <c r="T125" i="9"/>
  <c r="G125" i="9" s="1"/>
  <c r="W124" i="9"/>
  <c r="J124" i="9" s="1"/>
  <c r="X144" i="9"/>
  <c r="K144" i="9" s="1"/>
  <c r="W156" i="9"/>
  <c r="J156" i="9" s="1"/>
  <c r="Y130" i="9"/>
  <c r="L130" i="9" s="1"/>
  <c r="Y87" i="9"/>
  <c r="L87" i="9" s="1"/>
  <c r="Y122" i="9"/>
  <c r="L122" i="9" s="1"/>
  <c r="X83" i="9"/>
  <c r="K83" i="9" s="1"/>
  <c r="Z73" i="9"/>
  <c r="M73" i="9" s="1"/>
  <c r="W55" i="9"/>
  <c r="J55" i="9" s="1"/>
  <c r="Y9" i="9"/>
  <c r="L9" i="9" s="1"/>
  <c r="X155" i="9"/>
  <c r="K155" i="9" s="1"/>
  <c r="T98" i="9"/>
  <c r="G98" i="9" s="1"/>
  <c r="X20" i="9"/>
  <c r="K20" i="9" s="1"/>
  <c r="U77" i="9"/>
  <c r="H77" i="9" s="1"/>
  <c r="T83" i="9"/>
  <c r="G83" i="9" s="1"/>
  <c r="Z39" i="9"/>
  <c r="M39" i="9" s="1"/>
  <c r="Z34" i="9"/>
  <c r="M34" i="9" s="1"/>
  <c r="V172" i="9"/>
  <c r="I172" i="9" s="1"/>
  <c r="Z82" i="9"/>
  <c r="M82" i="9" s="1"/>
  <c r="X99" i="9"/>
  <c r="K99" i="9" s="1"/>
  <c r="T123" i="9"/>
  <c r="G123" i="9" s="1"/>
  <c r="U170" i="9"/>
  <c r="H170" i="9" s="1"/>
  <c r="V25" i="9"/>
  <c r="I25" i="9" s="1"/>
  <c r="X14" i="9"/>
  <c r="K14" i="9" s="1"/>
  <c r="V124" i="9"/>
  <c r="I124" i="9" s="1"/>
  <c r="U49" i="9"/>
  <c r="H49" i="9" s="1"/>
  <c r="Z85" i="9"/>
  <c r="M85" i="9" s="1"/>
  <c r="V71" i="9"/>
  <c r="I71" i="9" s="1"/>
  <c r="V23" i="9"/>
  <c r="I23" i="9" s="1"/>
  <c r="Y35" i="9"/>
  <c r="L35" i="9" s="1"/>
  <c r="V115" i="9"/>
  <c r="I115" i="9" s="1"/>
  <c r="V10" i="9"/>
  <c r="I10" i="9" s="1"/>
  <c r="U132" i="9"/>
  <c r="H132" i="9" s="1"/>
  <c r="X139" i="9"/>
  <c r="K139" i="9" s="1"/>
  <c r="Y152" i="9"/>
  <c r="L152" i="9" s="1"/>
  <c r="V104" i="9"/>
  <c r="I104" i="9" s="1"/>
  <c r="Y166" i="9"/>
  <c r="L166" i="9" s="1"/>
  <c r="Y110" i="9"/>
  <c r="L110" i="9" s="1"/>
  <c r="T181" i="9"/>
  <c r="G181" i="9" s="1"/>
  <c r="Y59" i="9"/>
  <c r="L59" i="9" s="1"/>
  <c r="Y94" i="9"/>
  <c r="L94" i="9" s="1"/>
  <c r="U121" i="9"/>
  <c r="H121" i="9" s="1"/>
  <c r="Y15" i="9"/>
  <c r="L15" i="9" s="1"/>
  <c r="W86" i="9"/>
  <c r="J86" i="9" s="1"/>
  <c r="T8" i="9"/>
  <c r="G8" i="9" s="1"/>
  <c r="Y172" i="9"/>
  <c r="L172" i="9" s="1"/>
  <c r="U120" i="12"/>
  <c r="U185" i="12"/>
  <c r="Z172" i="12"/>
  <c r="U158" i="12"/>
  <c r="U155" i="12"/>
  <c r="T60" i="12"/>
  <c r="V65" i="12"/>
  <c r="T147" i="12"/>
  <c r="Y135" i="13"/>
  <c r="AJ135" i="13" s="1"/>
  <c r="W201" i="12"/>
  <c r="V169" i="12"/>
  <c r="Z173" i="12"/>
  <c r="V122" i="12"/>
  <c r="U172" i="12"/>
  <c r="Z41" i="13"/>
  <c r="AK41" i="13" s="1"/>
  <c r="Z199" i="13"/>
  <c r="AK199" i="13" s="1"/>
  <c r="X185" i="12"/>
  <c r="Y205" i="12"/>
  <c r="Z142" i="12"/>
  <c r="U114" i="12"/>
  <c r="Y116" i="12"/>
  <c r="T153" i="12"/>
  <c r="X31" i="12"/>
  <c r="T169" i="12"/>
  <c r="V164" i="12"/>
  <c r="V177" i="12"/>
  <c r="Y122" i="13"/>
  <c r="AJ122" i="13" s="1"/>
  <c r="V147" i="12"/>
  <c r="U138" i="12"/>
  <c r="U137" i="12"/>
  <c r="U207" i="12"/>
  <c r="U159" i="12"/>
  <c r="Z140" i="12"/>
  <c r="T182" i="12"/>
  <c r="U58" i="12"/>
  <c r="Z158" i="12"/>
  <c r="W135" i="12"/>
  <c r="Y63" i="12"/>
  <c r="W150" i="12"/>
  <c r="V133" i="12"/>
  <c r="Y27" i="13"/>
  <c r="AJ27" i="13" s="1"/>
  <c r="V119" i="12"/>
  <c r="Z221" i="12"/>
  <c r="W53" i="12"/>
  <c r="V123" i="12"/>
  <c r="Z169" i="12"/>
  <c r="V182" i="12"/>
  <c r="X34" i="13"/>
  <c r="AI34" i="13" s="1"/>
  <c r="Y54" i="12"/>
  <c r="Y197" i="12"/>
  <c r="U60" i="12"/>
  <c r="Z70" i="12"/>
  <c r="U139" i="12"/>
  <c r="Y227" i="12"/>
  <c r="W49" i="12"/>
  <c r="W172" i="12"/>
  <c r="Y173" i="12"/>
  <c r="X11" i="12"/>
  <c r="Y150" i="12"/>
  <c r="V221" i="12"/>
  <c r="V136" i="12"/>
  <c r="X53" i="12"/>
  <c r="W43" i="12"/>
  <c r="U122" i="12"/>
  <c r="X166" i="9"/>
  <c r="K166" i="9" s="1"/>
  <c r="W130" i="9"/>
  <c r="J130" i="9" s="1"/>
  <c r="U143" i="9"/>
  <c r="H143" i="9" s="1"/>
  <c r="Z175" i="9"/>
  <c r="M175" i="9" s="1"/>
  <c r="T140" i="9"/>
  <c r="G140" i="9" s="1"/>
  <c r="W49" i="9"/>
  <c r="J49" i="9" s="1"/>
  <c r="U111" i="9"/>
  <c r="H111" i="9" s="1"/>
  <c r="U176" i="9"/>
  <c r="H176" i="9" s="1"/>
  <c r="X101" i="9"/>
  <c r="K101" i="9" s="1"/>
  <c r="W171" i="9"/>
  <c r="J171" i="9" s="1"/>
  <c r="Z160" i="9"/>
  <c r="M160" i="9" s="1"/>
  <c r="Y71" i="9"/>
  <c r="L71" i="9" s="1"/>
  <c r="V132" i="9"/>
  <c r="I132" i="9" s="1"/>
  <c r="Z18" i="9"/>
  <c r="M18" i="9" s="1"/>
  <c r="U96" i="9"/>
  <c r="H96" i="9" s="1"/>
  <c r="Y160" i="9"/>
  <c r="L160" i="9" s="1"/>
  <c r="W125" i="9"/>
  <c r="J125" i="9" s="1"/>
  <c r="T94" i="9"/>
  <c r="G94" i="9" s="1"/>
  <c r="V152" i="9"/>
  <c r="I152" i="9" s="1"/>
  <c r="Z158" i="9"/>
  <c r="M158" i="9" s="1"/>
  <c r="X61" i="9"/>
  <c r="K61" i="9" s="1"/>
  <c r="V35" i="9"/>
  <c r="I35" i="9" s="1"/>
  <c r="U63" i="9"/>
  <c r="H63" i="9" s="1"/>
  <c r="U125" i="9"/>
  <c r="H125" i="9" s="1"/>
  <c r="V91" i="9"/>
  <c r="I91" i="9" s="1"/>
  <c r="W129" i="9"/>
  <c r="J129" i="9" s="1"/>
  <c r="Z149" i="9"/>
  <c r="M149" i="9" s="1"/>
  <c r="U38" i="9"/>
  <c r="H38" i="9" s="1"/>
  <c r="X30" i="9"/>
  <c r="K30" i="9" s="1"/>
  <c r="T148" i="9"/>
  <c r="G148" i="9" s="1"/>
  <c r="Y149" i="9"/>
  <c r="L149" i="9" s="1"/>
  <c r="Y61" i="9"/>
  <c r="L61" i="9" s="1"/>
  <c r="W18" i="9"/>
  <c r="J18" i="9" s="1"/>
  <c r="Z66" i="9"/>
  <c r="M66" i="9" s="1"/>
  <c r="W103" i="9"/>
  <c r="J103" i="9" s="1"/>
  <c r="Y178" i="9"/>
  <c r="L178" i="9" s="1"/>
  <c r="X122" i="9"/>
  <c r="K122" i="9" s="1"/>
  <c r="W176" i="9"/>
  <c r="J176" i="9" s="1"/>
  <c r="Y83" i="9"/>
  <c r="L83" i="9" s="1"/>
  <c r="V34" i="9"/>
  <c r="I34" i="9" s="1"/>
  <c r="U113" i="9"/>
  <c r="H113" i="9" s="1"/>
  <c r="T110" i="9"/>
  <c r="G110" i="9" s="1"/>
  <c r="V122" i="9"/>
  <c r="I122" i="9" s="1"/>
  <c r="Z147" i="9"/>
  <c r="M147" i="9" s="1"/>
  <c r="U16" i="9"/>
  <c r="H16" i="9" s="1"/>
  <c r="Z57" i="9"/>
  <c r="M57" i="9" s="1"/>
  <c r="T50" i="9"/>
  <c r="G50" i="9" s="1"/>
  <c r="T131" i="9"/>
  <c r="G131" i="9" s="1"/>
  <c r="V157" i="9"/>
  <c r="I157" i="9" s="1"/>
  <c r="X80" i="9"/>
  <c r="K80" i="9" s="1"/>
  <c r="U98" i="9"/>
  <c r="H98" i="9" s="1"/>
  <c r="X31" i="9"/>
  <c r="K31" i="9" s="1"/>
  <c r="Y109" i="9"/>
  <c r="L109" i="9" s="1"/>
  <c r="W108" i="9"/>
  <c r="J108" i="9" s="1"/>
  <c r="X124" i="9"/>
  <c r="K124" i="9" s="1"/>
  <c r="U75" i="9"/>
  <c r="H75" i="9" s="1"/>
  <c r="V73" i="9"/>
  <c r="I73" i="9" s="1"/>
  <c r="U71" i="9"/>
  <c r="H71" i="9" s="1"/>
  <c r="Z137" i="9"/>
  <c r="M137" i="9" s="1"/>
  <c r="Z106" i="9"/>
  <c r="M106" i="9" s="1"/>
  <c r="T129" i="9"/>
  <c r="G129" i="9" s="1"/>
  <c r="W91" i="9"/>
  <c r="J91" i="9" s="1"/>
  <c r="Z116" i="9"/>
  <c r="M116" i="9" s="1"/>
  <c r="X119" i="9"/>
  <c r="K119" i="9" s="1"/>
  <c r="Z165" i="9"/>
  <c r="M165" i="9" s="1"/>
  <c r="Y13" i="9"/>
  <c r="L13" i="9" s="1"/>
  <c r="Z45" i="9"/>
  <c r="M45" i="9" s="1"/>
  <c r="U8" i="9"/>
  <c r="H8" i="9" s="1"/>
  <c r="Z44" i="9"/>
  <c r="M44" i="9" s="1"/>
  <c r="Y50" i="9"/>
  <c r="L50" i="9" s="1"/>
  <c r="X174" i="9"/>
  <c r="K174" i="9" s="1"/>
  <c r="Z211" i="12"/>
  <c r="Z125" i="12"/>
  <c r="U48" i="12"/>
  <c r="Y139" i="12"/>
  <c r="W117" i="12"/>
  <c r="T190" i="12"/>
  <c r="U205" i="12"/>
  <c r="X160" i="12"/>
  <c r="U195" i="12"/>
  <c r="U141" i="12"/>
  <c r="X27" i="12"/>
  <c r="Z115" i="12"/>
  <c r="U160" i="12"/>
  <c r="V53" i="12"/>
  <c r="T191" i="12"/>
  <c r="Y146" i="12"/>
  <c r="V121" i="12"/>
  <c r="U46" i="12"/>
  <c r="W156" i="12"/>
  <c r="W220" i="12"/>
  <c r="X120" i="12"/>
  <c r="Z34" i="13"/>
  <c r="AK34" i="13" s="1"/>
  <c r="Z80" i="13"/>
  <c r="T163" i="12"/>
  <c r="W141" i="12"/>
  <c r="Y155" i="12"/>
  <c r="Y123" i="12"/>
  <c r="Z152" i="12"/>
  <c r="U112" i="12"/>
  <c r="X135" i="12"/>
  <c r="T204" i="12"/>
  <c r="U180" i="12"/>
  <c r="X109" i="12"/>
  <c r="T42" i="12"/>
  <c r="Z185" i="12"/>
  <c r="V116" i="12"/>
  <c r="X217" i="12"/>
  <c r="Y172" i="12"/>
  <c r="V184" i="12"/>
  <c r="T167" i="12"/>
  <c r="V220" i="12"/>
  <c r="X119" i="12"/>
  <c r="Z20" i="12"/>
  <c r="W13" i="12"/>
  <c r="U123" i="12"/>
  <c r="W42" i="12"/>
  <c r="W59" i="12"/>
  <c r="X153" i="12"/>
  <c r="Z120" i="12"/>
  <c r="U154" i="12"/>
  <c r="U134" i="12"/>
  <c r="Z102" i="13"/>
  <c r="X173" i="12"/>
  <c r="Y41" i="12"/>
  <c r="W169" i="12"/>
  <c r="V211" i="12"/>
  <c r="W204" i="12"/>
  <c r="X143" i="12"/>
  <c r="V141" i="12"/>
  <c r="X112" i="12"/>
  <c r="T201" i="12"/>
  <c r="U168" i="12"/>
  <c r="Z155" i="13"/>
  <c r="AK155" i="13" s="1"/>
  <c r="Z107" i="12"/>
  <c r="V197" i="12"/>
  <c r="X13" i="12"/>
  <c r="Z192" i="12"/>
  <c r="T14" i="9"/>
  <c r="G14" i="9" s="1"/>
  <c r="Y174" i="9"/>
  <c r="L174" i="9" s="1"/>
  <c r="W8" i="9"/>
  <c r="J8" i="9" s="1"/>
  <c r="X49" i="9"/>
  <c r="K49" i="9" s="1"/>
  <c r="X43" i="9"/>
  <c r="K43" i="9" s="1"/>
  <c r="V139" i="9"/>
  <c r="I139" i="9" s="1"/>
  <c r="X10" i="9"/>
  <c r="K10" i="9" s="1"/>
  <c r="X85" i="9"/>
  <c r="K85" i="9" s="1"/>
  <c r="Y173" i="9"/>
  <c r="L173" i="9" s="1"/>
  <c r="U139" i="9"/>
  <c r="H139" i="9" s="1"/>
  <c r="U24" i="9"/>
  <c r="H24" i="9" s="1"/>
  <c r="Y176" i="9"/>
  <c r="L176" i="9" s="1"/>
  <c r="X90" i="9"/>
  <c r="K90" i="9" s="1"/>
  <c r="T149" i="9"/>
  <c r="G149" i="9" s="1"/>
  <c r="Y144" i="9"/>
  <c r="L144" i="9" s="1"/>
  <c r="W144" i="9"/>
  <c r="J144" i="9" s="1"/>
  <c r="U147" i="9"/>
  <c r="H147" i="9" s="1"/>
  <c r="X167" i="9"/>
  <c r="K167" i="9" s="1"/>
  <c r="V100" i="9"/>
  <c r="I100" i="9" s="1"/>
  <c r="U140" i="9"/>
  <c r="H140" i="9" s="1"/>
  <c r="Y101" i="9"/>
  <c r="L101" i="9" s="1"/>
  <c r="V175" i="9"/>
  <c r="I175" i="9" s="1"/>
  <c r="W41" i="9"/>
  <c r="J41" i="9" s="1"/>
  <c r="Y92" i="9"/>
  <c r="L92" i="9" s="1"/>
  <c r="T92" i="9"/>
  <c r="G92" i="9" s="1"/>
  <c r="T19" i="9"/>
  <c r="G19" i="9" s="1"/>
  <c r="V153" i="9"/>
  <c r="I153" i="9" s="1"/>
  <c r="X153" i="9"/>
  <c r="K153" i="9" s="1"/>
  <c r="W17" i="9"/>
  <c r="J17" i="9" s="1"/>
  <c r="U91" i="9"/>
  <c r="H91" i="9" s="1"/>
  <c r="U37" i="9"/>
  <c r="H37" i="9" s="1"/>
  <c r="Z89" i="9"/>
  <c r="M89" i="9" s="1"/>
  <c r="X93" i="9"/>
  <c r="K93" i="9" s="1"/>
  <c r="T99" i="9"/>
  <c r="G99" i="9" s="1"/>
  <c r="T78" i="9"/>
  <c r="G78" i="9" s="1"/>
  <c r="X111" i="9"/>
  <c r="K111" i="9" s="1"/>
  <c r="Y57" i="9"/>
  <c r="L57" i="9" s="1"/>
  <c r="Y32" i="9"/>
  <c r="L32" i="9" s="1"/>
  <c r="U133" i="9"/>
  <c r="H133" i="9" s="1"/>
  <c r="V141" i="9"/>
  <c r="I141" i="9" s="1"/>
  <c r="X171" i="9"/>
  <c r="K171" i="9" s="1"/>
  <c r="V114" i="9"/>
  <c r="I114" i="9" s="1"/>
  <c r="U130" i="9"/>
  <c r="H130" i="9" s="1"/>
  <c r="W47" i="9"/>
  <c r="J47" i="9" s="1"/>
  <c r="Z93" i="9"/>
  <c r="M93" i="9" s="1"/>
  <c r="X76" i="9"/>
  <c r="K76" i="9" s="1"/>
  <c r="X77" i="9"/>
  <c r="K77" i="9" s="1"/>
  <c r="V79" i="9"/>
  <c r="I79" i="9" s="1"/>
  <c r="T35" i="9"/>
  <c r="G35" i="9" s="1"/>
  <c r="U13" i="9"/>
  <c r="H13" i="9" s="1"/>
  <c r="T40" i="9"/>
  <c r="G40" i="9" s="1"/>
  <c r="Z47" i="9"/>
  <c r="M47" i="9" s="1"/>
  <c r="V107" i="9"/>
  <c r="I107" i="9" s="1"/>
  <c r="W162" i="9"/>
  <c r="J162" i="9" s="1"/>
  <c r="Y41" i="9"/>
  <c r="L41" i="9" s="1"/>
  <c r="U52" i="9"/>
  <c r="H52" i="9" s="1"/>
  <c r="W50" i="9"/>
  <c r="J50" i="9" s="1"/>
  <c r="Z41" i="9"/>
  <c r="M41" i="9" s="1"/>
  <c r="V96" i="9"/>
  <c r="I96" i="9" s="1"/>
  <c r="Z102" i="9"/>
  <c r="M102" i="9" s="1"/>
  <c r="Z177" i="9"/>
  <c r="M177" i="9" s="1"/>
  <c r="V133" i="9"/>
  <c r="I133" i="9" s="1"/>
  <c r="T41" i="9"/>
  <c r="G41" i="9" s="1"/>
  <c r="Y129" i="9"/>
  <c r="L129" i="9" s="1"/>
  <c r="V169" i="9"/>
  <c r="I169" i="9" s="1"/>
  <c r="T132" i="9"/>
  <c r="G132" i="9" s="1"/>
  <c r="Y80" i="9"/>
  <c r="L80" i="9" s="1"/>
  <c r="Y141" i="9"/>
  <c r="L141" i="9" s="1"/>
  <c r="W45" i="9"/>
  <c r="J45" i="9" s="1"/>
  <c r="W153" i="9"/>
  <c r="J153" i="9" s="1"/>
  <c r="X178" i="9"/>
  <c r="K178" i="9" s="1"/>
  <c r="X78" i="9"/>
  <c r="K78" i="9" s="1"/>
  <c r="U175" i="9"/>
  <c r="H175" i="9" s="1"/>
  <c r="T158" i="9"/>
  <c r="G158" i="9" s="1"/>
  <c r="T42" i="9"/>
  <c r="G42" i="9" s="1"/>
  <c r="X118" i="9"/>
  <c r="K118" i="9" s="1"/>
  <c r="V140" i="9"/>
  <c r="I140" i="9" s="1"/>
  <c r="X29" i="9"/>
  <c r="K29" i="9" s="1"/>
  <c r="Z42" i="9"/>
  <c r="M42" i="9" s="1"/>
  <c r="Y143" i="9"/>
  <c r="L143" i="9" s="1"/>
  <c r="T51" i="9"/>
  <c r="G51" i="9" s="1"/>
  <c r="T117" i="9"/>
  <c r="G117" i="9" s="1"/>
  <c r="Y103" i="9"/>
  <c r="L103" i="9" s="1"/>
  <c r="U160" i="9"/>
  <c r="H160" i="9" s="1"/>
  <c r="V144" i="9"/>
  <c r="I144" i="9" s="1"/>
  <c r="X125" i="9"/>
  <c r="K125" i="9" s="1"/>
  <c r="W123" i="9"/>
  <c r="J123" i="9" s="1"/>
  <c r="T31" i="9"/>
  <c r="G31" i="9" s="1"/>
  <c r="V117" i="9"/>
  <c r="I117" i="9" s="1"/>
  <c r="T47" i="9"/>
  <c r="G47" i="9" s="1"/>
  <c r="T173" i="9"/>
  <c r="G173" i="9" s="1"/>
  <c r="W158" i="9"/>
  <c r="J158" i="9" s="1"/>
  <c r="Y11" i="9"/>
  <c r="L11" i="9" s="1"/>
  <c r="Y30" i="9"/>
  <c r="L30" i="9" s="1"/>
  <c r="X128" i="9"/>
  <c r="K128" i="9" s="1"/>
  <c r="U156" i="9"/>
  <c r="H156" i="9" s="1"/>
  <c r="Z114" i="9"/>
  <c r="M114" i="9" s="1"/>
  <c r="X163" i="9"/>
  <c r="K163" i="9" s="1"/>
  <c r="U152" i="9"/>
  <c r="H152" i="9" s="1"/>
  <c r="Y181" i="9"/>
  <c r="L181" i="9" s="1"/>
  <c r="Z173" i="9"/>
  <c r="M173" i="9" s="1"/>
  <c r="X46" i="12"/>
  <c r="Y59" i="12"/>
  <c r="Y184" i="12"/>
  <c r="T207" i="12"/>
  <c r="V168" i="12"/>
  <c r="X56" i="12"/>
  <c r="X156" i="12"/>
  <c r="U133" i="12"/>
  <c r="Y219" i="12"/>
  <c r="Y228" i="13"/>
  <c r="AJ228" i="13" s="1"/>
  <c r="W227" i="12"/>
  <c r="T187" i="12"/>
  <c r="Z208" i="13"/>
  <c r="AK208" i="13" s="1"/>
  <c r="U164" i="12"/>
  <c r="T137" i="12"/>
  <c r="U140" i="12"/>
  <c r="X136" i="12"/>
  <c r="Y60" i="12"/>
  <c r="W157" i="12"/>
  <c r="Y217" i="12"/>
  <c r="U135" i="12"/>
  <c r="Z160" i="12"/>
  <c r="X147" i="12"/>
  <c r="T11" i="12"/>
  <c r="X199" i="12"/>
  <c r="V172" i="12"/>
  <c r="T35" i="12"/>
  <c r="T46" i="12"/>
  <c r="U43" i="12"/>
  <c r="W197" i="12"/>
  <c r="T154" i="12"/>
  <c r="W190" i="12"/>
  <c r="Y117" i="12"/>
  <c r="T175" i="12"/>
  <c r="U182" i="12"/>
  <c r="V173" i="12"/>
  <c r="V13" i="12"/>
  <c r="Z101" i="12"/>
  <c r="Y215" i="12"/>
  <c r="X20" i="12"/>
  <c r="Z153" i="12"/>
  <c r="V41" i="12"/>
  <c r="T160" i="12"/>
  <c r="W34" i="13"/>
  <c r="AH34" i="13" s="1"/>
  <c r="V138" i="12"/>
  <c r="Y125" i="12"/>
  <c r="Y207" i="12"/>
  <c r="X117" i="12"/>
  <c r="V142" i="12"/>
  <c r="W30" i="12"/>
  <c r="Y190" i="12"/>
  <c r="U167" i="12"/>
  <c r="W16" i="12"/>
  <c r="V193" i="12"/>
  <c r="T208" i="12"/>
  <c r="T129" i="12"/>
  <c r="T221" i="12"/>
  <c r="X124" i="12"/>
  <c r="V112" i="12"/>
  <c r="V46" i="12"/>
  <c r="U199" i="12"/>
  <c r="W155" i="12"/>
  <c r="T49" i="12"/>
  <c r="W168" i="12"/>
  <c r="U149" i="12"/>
  <c r="W131" i="12"/>
  <c r="X204" i="12"/>
  <c r="Y43" i="12"/>
  <c r="V149" i="12"/>
  <c r="W33" i="12"/>
  <c r="Y132" i="9"/>
  <c r="L132" i="9" s="1"/>
  <c r="Y116" i="9"/>
  <c r="L116" i="9" s="1"/>
  <c r="X112" i="9"/>
  <c r="K112" i="9" s="1"/>
  <c r="V171" i="9"/>
  <c r="I171" i="9" s="1"/>
  <c r="U100" i="9"/>
  <c r="H100" i="9" s="1"/>
  <c r="W143" i="9"/>
  <c r="J143" i="9" s="1"/>
  <c r="Y93" i="9"/>
  <c r="L93" i="9" s="1"/>
  <c r="Y113" i="9"/>
  <c r="L113" i="9" s="1"/>
  <c r="U165" i="9"/>
  <c r="H165" i="9" s="1"/>
  <c r="U73" i="9"/>
  <c r="H73" i="9" s="1"/>
  <c r="X141" i="9"/>
  <c r="K141" i="9" s="1"/>
  <c r="X39" i="9"/>
  <c r="K39" i="9" s="1"/>
  <c r="U172" i="9"/>
  <c r="H172" i="9" s="1"/>
  <c r="W116" i="9"/>
  <c r="J116" i="9" s="1"/>
  <c r="X142" i="9"/>
  <c r="K142" i="9" s="1"/>
  <c r="T141" i="9"/>
  <c r="G141" i="9" s="1"/>
  <c r="T85" i="9"/>
  <c r="G85" i="9" s="1"/>
  <c r="Y115" i="9"/>
  <c r="L115" i="9" s="1"/>
  <c r="V88" i="9"/>
  <c r="I88" i="9" s="1"/>
  <c r="Y49" i="9"/>
  <c r="L49" i="9" s="1"/>
  <c r="W101" i="9"/>
  <c r="J101" i="9" s="1"/>
  <c r="X160" i="9"/>
  <c r="K160" i="9" s="1"/>
  <c r="X113" i="9"/>
  <c r="K113" i="9" s="1"/>
  <c r="X156" i="9"/>
  <c r="K156" i="9" s="1"/>
  <c r="W30" i="9"/>
  <c r="J30" i="9" s="1"/>
  <c r="V136" i="9"/>
  <c r="I136" i="9" s="1"/>
  <c r="W93" i="9"/>
  <c r="J93" i="9" s="1"/>
  <c r="T25" i="9"/>
  <c r="G25" i="9" s="1"/>
  <c r="T97" i="9"/>
  <c r="G97" i="9" s="1"/>
  <c r="U141" i="9"/>
  <c r="H141" i="9" s="1"/>
  <c r="W92" i="9"/>
  <c r="J92" i="9" s="1"/>
  <c r="U18" i="9"/>
  <c r="H18" i="9" s="1"/>
  <c r="X84" i="9"/>
  <c r="K84" i="9" s="1"/>
  <c r="V165" i="9"/>
  <c r="I165" i="9" s="1"/>
  <c r="U120" i="9"/>
  <c r="H120" i="9" s="1"/>
  <c r="W178" i="9"/>
  <c r="J178" i="9" s="1"/>
  <c r="Z19" i="9"/>
  <c r="M19" i="9" s="1"/>
  <c r="U144" i="9"/>
  <c r="H144" i="9" s="1"/>
  <c r="V90" i="9"/>
  <c r="I90" i="9" s="1"/>
  <c r="W163" i="9"/>
  <c r="J163" i="9" s="1"/>
  <c r="V86" i="9"/>
  <c r="I86" i="9" s="1"/>
  <c r="U17" i="9"/>
  <c r="H17" i="9" s="1"/>
  <c r="T10" i="9"/>
  <c r="G10" i="9" s="1"/>
  <c r="V154" i="9"/>
  <c r="I154" i="9" s="1"/>
  <c r="X138" i="9"/>
  <c r="K138" i="9" s="1"/>
  <c r="W165" i="9"/>
  <c r="J165" i="9" s="1"/>
  <c r="T49" i="9"/>
  <c r="G49" i="9" s="1"/>
  <c r="T127" i="9"/>
  <c r="G127" i="9" s="1"/>
  <c r="X169" i="9"/>
  <c r="K169" i="9" s="1"/>
  <c r="Z79" i="9"/>
  <c r="M79" i="9" s="1"/>
  <c r="W181" i="12"/>
  <c r="W65" i="12"/>
  <c r="U53" i="12"/>
  <c r="Z193" i="13"/>
  <c r="AK193" i="13" s="1"/>
  <c r="Z112" i="12"/>
  <c r="Z195" i="12"/>
  <c r="V207" i="12"/>
  <c r="X172" i="12"/>
  <c r="W61" i="12"/>
  <c r="V120" i="12"/>
  <c r="Z117" i="12"/>
  <c r="U150" i="12"/>
  <c r="V167" i="12"/>
  <c r="T33" i="12"/>
  <c r="U126" i="12"/>
  <c r="W11" i="12"/>
  <c r="V54" i="12"/>
  <c r="Y29" i="12"/>
  <c r="Z65" i="12"/>
  <c r="T157" i="12"/>
  <c r="Z144" i="12"/>
  <c r="V43" i="12"/>
  <c r="Y30" i="12"/>
  <c r="V153" i="12"/>
  <c r="X195" i="12"/>
  <c r="X140" i="12"/>
  <c r="Y61" i="13"/>
  <c r="AJ61" i="13" s="1"/>
  <c r="V179" i="12"/>
  <c r="T107" i="12"/>
  <c r="Z131" i="12"/>
  <c r="Z163" i="12"/>
  <c r="T176" i="12"/>
  <c r="T130" i="12"/>
  <c r="V199" i="12"/>
  <c r="X150" i="12"/>
  <c r="U30" i="12"/>
  <c r="T209" i="12"/>
  <c r="U181" i="12"/>
  <c r="Y115" i="12"/>
  <c r="U130" i="12"/>
  <c r="T218" i="12"/>
  <c r="Y187" i="12"/>
  <c r="X221" i="12"/>
  <c r="X214" i="12"/>
  <c r="T158" i="12"/>
  <c r="Z141" i="12"/>
  <c r="T43" i="12"/>
  <c r="Z43" i="12"/>
  <c r="V130" i="12"/>
  <c r="Z227" i="12"/>
  <c r="V190" i="12"/>
  <c r="T53" i="12"/>
  <c r="W195" i="12"/>
  <c r="Z60" i="12"/>
  <c r="X52" i="12"/>
  <c r="T219" i="12"/>
  <c r="T149" i="12"/>
  <c r="Y140" i="12"/>
  <c r="X121" i="12"/>
  <c r="Z205" i="12"/>
  <c r="X207" i="12"/>
  <c r="Y212" i="13"/>
  <c r="AJ212" i="13" s="1"/>
  <c r="T143" i="12"/>
  <c r="T52" i="12"/>
  <c r="W217" i="12"/>
  <c r="X35" i="12"/>
  <c r="W143" i="12"/>
  <c r="U129" i="12"/>
  <c r="U94" i="9"/>
  <c r="H94" i="9" s="1"/>
  <c r="Y31" i="9"/>
  <c r="L31" i="9" s="1"/>
  <c r="Z22" i="9"/>
  <c r="M22" i="9" s="1"/>
  <c r="U107" i="9"/>
  <c r="H107" i="9" s="1"/>
  <c r="Z126" i="9"/>
  <c r="M126" i="9" s="1"/>
  <c r="U10" i="9"/>
  <c r="H10" i="9" s="1"/>
  <c r="V126" i="9"/>
  <c r="I126" i="9" s="1"/>
  <c r="V93" i="9"/>
  <c r="I93" i="9" s="1"/>
  <c r="U115" i="9"/>
  <c r="H115" i="9" s="1"/>
  <c r="T130" i="9"/>
  <c r="G130" i="9" s="1"/>
  <c r="Z138" i="9"/>
  <c r="M138" i="9" s="1"/>
  <c r="U20" i="9"/>
  <c r="H20" i="9" s="1"/>
  <c r="X34" i="9"/>
  <c r="K34" i="9" s="1"/>
  <c r="X32" i="9"/>
  <c r="K32" i="9" s="1"/>
  <c r="V160" i="9"/>
  <c r="I160" i="9" s="1"/>
  <c r="Y137" i="9"/>
  <c r="L137" i="9" s="1"/>
  <c r="V108" i="9"/>
  <c r="I108" i="9" s="1"/>
  <c r="U164" i="9"/>
  <c r="H164" i="9" s="1"/>
  <c r="Z86" i="9"/>
  <c r="M86" i="9" s="1"/>
  <c r="Z178" i="9"/>
  <c r="M178" i="9" s="1"/>
  <c r="X95" i="9"/>
  <c r="K95" i="9" s="1"/>
  <c r="T23" i="9"/>
  <c r="G23" i="9" s="1"/>
  <c r="Z143" i="9"/>
  <c r="M143" i="9" s="1"/>
  <c r="W141" i="9"/>
  <c r="J141" i="9" s="1"/>
  <c r="U19" i="9"/>
  <c r="H19" i="9" s="1"/>
  <c r="T16" i="9"/>
  <c r="G16" i="9" s="1"/>
  <c r="V66" i="9"/>
  <c r="I66" i="9" s="1"/>
  <c r="V113" i="9"/>
  <c r="I113" i="9" s="1"/>
  <c r="T112" i="9"/>
  <c r="G112" i="9" s="1"/>
  <c r="Y147" i="9"/>
  <c r="L147" i="9" s="1"/>
  <c r="U85" i="9"/>
  <c r="H85" i="9" s="1"/>
  <c r="W81" i="9"/>
  <c r="J81" i="9" s="1"/>
  <c r="T128" i="9"/>
  <c r="G128" i="9" s="1"/>
  <c r="V61" i="9"/>
  <c r="I61" i="9" s="1"/>
  <c r="W38" i="9"/>
  <c r="J38" i="9" s="1"/>
  <c r="Y79" i="9"/>
  <c r="L79" i="9" s="1"/>
  <c r="W29" i="9"/>
  <c r="J29" i="9" s="1"/>
  <c r="T104" i="9"/>
  <c r="G104" i="9" s="1"/>
  <c r="V38" i="9"/>
  <c r="I38" i="9" s="1"/>
  <c r="W11" i="9"/>
  <c r="J11" i="9" s="1"/>
  <c r="V83" i="9"/>
  <c r="I83" i="9" s="1"/>
  <c r="W87" i="9"/>
  <c r="J87" i="9" s="1"/>
  <c r="T76" i="9"/>
  <c r="G76" i="9" s="1"/>
  <c r="W21" i="9"/>
  <c r="J21" i="9" s="1"/>
  <c r="T114" i="9"/>
  <c r="G114" i="9" s="1"/>
  <c r="X116" i="9"/>
  <c r="K116" i="9" s="1"/>
  <c r="Y96" i="9"/>
  <c r="L96" i="9" s="1"/>
  <c r="Z130" i="9"/>
  <c r="M130" i="9" s="1"/>
  <c r="V29" i="9"/>
  <c r="I29" i="9" s="1"/>
  <c r="Y153" i="9"/>
  <c r="L153" i="9" s="1"/>
  <c r="V109" i="9"/>
  <c r="I109" i="9" s="1"/>
  <c r="T121" i="9"/>
  <c r="G121" i="9" s="1"/>
  <c r="Z162" i="9"/>
  <c r="M162" i="9" s="1"/>
  <c r="X19" i="9"/>
  <c r="K19" i="9" s="1"/>
  <c r="Z163" i="9"/>
  <c r="M163" i="9" s="1"/>
  <c r="T30" i="9"/>
  <c r="G30" i="9" s="1"/>
  <c r="W79" i="9"/>
  <c r="J79" i="9" s="1"/>
  <c r="T170" i="9"/>
  <c r="G170" i="9" s="1"/>
  <c r="V101" i="9"/>
  <c r="I101" i="9" s="1"/>
  <c r="X79" i="9"/>
  <c r="K79" i="9" s="1"/>
  <c r="T52" i="9"/>
  <c r="G52" i="9" s="1"/>
  <c r="U166" i="9"/>
  <c r="H166" i="9" s="1"/>
  <c r="Z61" i="9"/>
  <c r="M61" i="9" s="1"/>
  <c r="W128" i="9"/>
  <c r="J128" i="9" s="1"/>
  <c r="W24" i="9"/>
  <c r="J24" i="9" s="1"/>
  <c r="Y104" i="9"/>
  <c r="L104" i="9" s="1"/>
  <c r="V22" i="9"/>
  <c r="I22" i="9" s="1"/>
  <c r="T152" i="9"/>
  <c r="G152" i="9" s="1"/>
  <c r="W106" i="9"/>
  <c r="J106" i="9" s="1"/>
  <c r="T93" i="9"/>
  <c r="G93" i="9" s="1"/>
  <c r="Y82" i="9"/>
  <c r="L82" i="9" s="1"/>
  <c r="Z95" i="9"/>
  <c r="M95" i="9" s="1"/>
  <c r="T157" i="9"/>
  <c r="G157" i="9" s="1"/>
  <c r="U68" i="9"/>
  <c r="H68" i="9" s="1"/>
  <c r="U137" i="9"/>
  <c r="H137" i="9" s="1"/>
  <c r="X73" i="9"/>
  <c r="K73" i="9" s="1"/>
  <c r="U158" i="9"/>
  <c r="H158" i="9" s="1"/>
  <c r="Z156" i="9"/>
  <c r="M156" i="9" s="1"/>
  <c r="Z23" i="9"/>
  <c r="M23" i="9" s="1"/>
  <c r="Z71" i="9"/>
  <c r="M71" i="9" s="1"/>
  <c r="W59" i="9"/>
  <c r="J59" i="9" s="1"/>
  <c r="Z31" i="9"/>
  <c r="M31" i="9" s="1"/>
  <c r="X136" i="9"/>
  <c r="K136" i="9" s="1"/>
  <c r="Y89" i="9"/>
  <c r="L89" i="9" s="1"/>
  <c r="X18" i="9"/>
  <c r="K18" i="9" s="1"/>
  <c r="W83" i="9"/>
  <c r="J83" i="9" s="1"/>
  <c r="X71" i="9"/>
  <c r="K71" i="9" s="1"/>
  <c r="Y158" i="9"/>
  <c r="L158" i="9" s="1"/>
  <c r="Z40" i="9"/>
  <c r="M40" i="9" s="1"/>
  <c r="V138" i="9"/>
  <c r="I138" i="9" s="1"/>
  <c r="U129" i="9"/>
  <c r="H129" i="9" s="1"/>
  <c r="Z81" i="9"/>
  <c r="M81" i="9" s="1"/>
  <c r="V149" i="9"/>
  <c r="I149" i="9" s="1"/>
  <c r="T141" i="12"/>
  <c r="X209" i="12"/>
  <c r="T56" i="12"/>
  <c r="Y143" i="12"/>
  <c r="X30" i="12"/>
  <c r="T125" i="12"/>
  <c r="X152" i="12"/>
  <c r="W119" i="12"/>
  <c r="U20" i="12"/>
  <c r="X155" i="12"/>
  <c r="Z214" i="12"/>
  <c r="Y175" i="13"/>
  <c r="AJ175" i="13" s="1"/>
  <c r="Y32" i="12"/>
  <c r="U175" i="12"/>
  <c r="Y65" i="12"/>
  <c r="X177" i="12"/>
  <c r="Y130" i="12"/>
  <c r="Y176" i="12"/>
  <c r="W209" i="12"/>
  <c r="Y11" i="12"/>
  <c r="Y13" i="12"/>
  <c r="W27" i="12"/>
  <c r="X129" i="12"/>
  <c r="Y199" i="12"/>
  <c r="X211" i="12"/>
  <c r="Z215" i="12"/>
  <c r="V191" i="12"/>
  <c r="W149" i="12"/>
  <c r="V125" i="12"/>
  <c r="U13" i="12"/>
  <c r="X130" i="12"/>
  <c r="U144" i="12"/>
  <c r="X63" i="12"/>
  <c r="Z165" i="12"/>
  <c r="W196" i="12"/>
  <c r="X159" i="13"/>
  <c r="AI159" i="13" s="1"/>
  <c r="W20" i="12"/>
  <c r="W205" i="12"/>
  <c r="V187" i="12"/>
  <c r="T138" i="12"/>
  <c r="W68" i="13"/>
  <c r="W140" i="12"/>
  <c r="X224" i="12"/>
  <c r="X176" i="12"/>
  <c r="Z123" i="12"/>
  <c r="V209" i="12"/>
  <c r="U56" i="12"/>
  <c r="X165" i="12"/>
  <c r="T134" i="12"/>
  <c r="T179" i="12"/>
  <c r="U11" i="12"/>
  <c r="Z167" i="12"/>
  <c r="Y153" i="12"/>
  <c r="Z58" i="12"/>
  <c r="V63" i="12"/>
  <c r="V59" i="12"/>
  <c r="Y119" i="12"/>
  <c r="Y133" i="13"/>
  <c r="AJ133" i="13" s="1"/>
  <c r="Z147" i="12"/>
  <c r="Z180" i="12"/>
  <c r="Y182" i="12"/>
  <c r="Z59" i="12"/>
  <c r="U193" i="12"/>
  <c r="T185" i="12"/>
  <c r="Z220" i="12"/>
  <c r="Y35" i="12"/>
  <c r="T126" i="12"/>
  <c r="T21" i="12"/>
  <c r="Z53" i="12"/>
  <c r="T169" i="9"/>
  <c r="G169" i="9" s="1"/>
  <c r="W157" i="9"/>
  <c r="J157" i="9" s="1"/>
  <c r="Z169" i="9"/>
  <c r="M169" i="9" s="1"/>
  <c r="T9" i="9"/>
  <c r="G9" i="9" s="1"/>
  <c r="Y95" i="9"/>
  <c r="L95" i="9" s="1"/>
  <c r="T147" i="9"/>
  <c r="G147" i="9" s="1"/>
  <c r="W99" i="9"/>
  <c r="J99" i="9" s="1"/>
  <c r="T43" i="9"/>
  <c r="G43" i="9" s="1"/>
  <c r="T142" i="9"/>
  <c r="G142" i="9" s="1"/>
  <c r="Y22" i="9"/>
  <c r="L22" i="9" s="1"/>
  <c r="W148" i="9"/>
  <c r="J148" i="9" s="1"/>
  <c r="T77" i="9"/>
  <c r="G77" i="9" s="1"/>
  <c r="Y78" i="9"/>
  <c r="L78" i="9" s="1"/>
  <c r="Y39" i="9"/>
  <c r="L39" i="9" s="1"/>
  <c r="X81" i="9"/>
  <c r="K81" i="9" s="1"/>
  <c r="X158" i="9"/>
  <c r="K158" i="9" s="1"/>
  <c r="W142" i="9"/>
  <c r="J142" i="9" s="1"/>
  <c r="T102" i="9"/>
  <c r="G102" i="9" s="1"/>
  <c r="V125" i="9"/>
  <c r="I125" i="9" s="1"/>
  <c r="X11" i="9"/>
  <c r="K11" i="9" s="1"/>
  <c r="U136" i="9"/>
  <c r="H136" i="9" s="1"/>
  <c r="V134" i="9"/>
  <c r="I134" i="9" s="1"/>
  <c r="Y168" i="9"/>
  <c r="L168" i="9" s="1"/>
  <c r="X165" i="9"/>
  <c r="K165" i="9" s="1"/>
  <c r="T15" i="9"/>
  <c r="G15" i="9" s="1"/>
  <c r="U15" i="9"/>
  <c r="H15" i="9" s="1"/>
  <c r="T166" i="9"/>
  <c r="G166" i="9" s="1"/>
  <c r="V69" i="9"/>
  <c r="I69" i="9" s="1"/>
  <c r="T164" i="9"/>
  <c r="G164" i="9" s="1"/>
  <c r="W175" i="9"/>
  <c r="J175" i="9" s="1"/>
  <c r="W71" i="9"/>
  <c r="J71" i="9" s="1"/>
  <c r="Y14" i="9"/>
  <c r="L14" i="9" s="1"/>
  <c r="Y73" i="9"/>
  <c r="L73" i="9" s="1"/>
  <c r="U103" i="9"/>
  <c r="H103" i="9" s="1"/>
  <c r="X66" i="9"/>
  <c r="K66" i="9" s="1"/>
  <c r="Y155" i="9"/>
  <c r="L155" i="9" s="1"/>
  <c r="X129" i="9"/>
  <c r="K129" i="9" s="1"/>
  <c r="U112" i="9"/>
  <c r="H112" i="9" s="1"/>
  <c r="U86" i="9"/>
  <c r="H86" i="9" s="1"/>
  <c r="V94" i="9"/>
  <c r="I94" i="9" s="1"/>
  <c r="T136" i="9"/>
  <c r="G136" i="9" s="1"/>
  <c r="T111" i="9"/>
  <c r="G111" i="9" s="1"/>
  <c r="Z16" i="9"/>
  <c r="M16" i="9" s="1"/>
  <c r="W34" i="9"/>
  <c r="J34" i="9" s="1"/>
  <c r="U122" i="9"/>
  <c r="H122" i="9" s="1"/>
  <c r="U76" i="9"/>
  <c r="H76" i="9" s="1"/>
  <c r="T175" i="9"/>
  <c r="G175" i="9" s="1"/>
  <c r="Z152" i="9"/>
  <c r="M152" i="9" s="1"/>
  <c r="T44" i="9"/>
  <c r="G44" i="9" s="1"/>
  <c r="T176" i="9"/>
  <c r="G176" i="9" s="1"/>
  <c r="Z13" i="9"/>
  <c r="M13" i="9" s="1"/>
  <c r="X123" i="9"/>
  <c r="K123" i="9" s="1"/>
  <c r="W75" i="9"/>
  <c r="J75" i="9" s="1"/>
  <c r="T66" i="9"/>
  <c r="G66" i="9" s="1"/>
  <c r="W16" i="9"/>
  <c r="J16" i="9" s="1"/>
  <c r="W90" i="9"/>
  <c r="J90" i="9" s="1"/>
  <c r="V120" i="9"/>
  <c r="I120" i="9" s="1"/>
  <c r="X25" i="9"/>
  <c r="K25" i="9" s="1"/>
  <c r="Z129" i="9"/>
  <c r="M129" i="9" s="1"/>
  <c r="Y36" i="9"/>
  <c r="L36" i="9" s="1"/>
  <c r="T90" i="9"/>
  <c r="G90" i="9" s="1"/>
  <c r="U41" i="9"/>
  <c r="H41" i="9" s="1"/>
  <c r="V59" i="9"/>
  <c r="I59" i="9" s="1"/>
  <c r="Y139" i="9"/>
  <c r="L139" i="9" s="1"/>
  <c r="V45" i="9"/>
  <c r="I45" i="9" s="1"/>
  <c r="V106" i="9"/>
  <c r="I106" i="9" s="1"/>
  <c r="T108" i="9"/>
  <c r="G108" i="9" s="1"/>
  <c r="V118" i="9"/>
  <c r="I118" i="9" s="1"/>
  <c r="Y25" i="9"/>
  <c r="L25" i="9" s="1"/>
  <c r="Y125" i="9"/>
  <c r="L125" i="9" s="1"/>
  <c r="Y44" i="9"/>
  <c r="L44" i="9" s="1"/>
  <c r="Z142" i="9"/>
  <c r="M142" i="9" s="1"/>
  <c r="V76" i="9"/>
  <c r="I76" i="9" s="1"/>
  <c r="X96" i="9"/>
  <c r="K96" i="9" s="1"/>
  <c r="Y105" i="9"/>
  <c r="L105" i="9" s="1"/>
  <c r="T163" i="9"/>
  <c r="G163" i="9" s="1"/>
  <c r="Y142" i="9"/>
  <c r="L142" i="9" s="1"/>
  <c r="U22" i="9"/>
  <c r="H22" i="9" s="1"/>
  <c r="T134" i="9"/>
  <c r="G134" i="9" s="1"/>
  <c r="V102" i="9"/>
  <c r="I102" i="9" s="1"/>
  <c r="T45" i="9"/>
  <c r="G45" i="9" s="1"/>
  <c r="T160" i="9"/>
  <c r="G160" i="9" s="1"/>
  <c r="Y91" i="9"/>
  <c r="L91" i="9" s="1"/>
  <c r="U36" i="9"/>
  <c r="H36" i="9" s="1"/>
  <c r="T86" i="9"/>
  <c r="G86" i="9" s="1"/>
  <c r="W131" i="9"/>
  <c r="J131" i="9" s="1"/>
  <c r="X28" i="9"/>
  <c r="K28" i="9" s="1"/>
  <c r="X164" i="9"/>
  <c r="K164" i="9" s="1"/>
  <c r="U54" i="12"/>
  <c r="T180" i="12"/>
  <c r="U218" i="12"/>
  <c r="U220" i="12"/>
  <c r="W56" i="12"/>
  <c r="T217" i="12"/>
  <c r="Z207" i="12"/>
  <c r="W137" i="12"/>
  <c r="U169" i="12"/>
  <c r="Z130" i="12"/>
  <c r="W167" i="12"/>
  <c r="U219" i="12"/>
  <c r="Y112" i="12"/>
  <c r="W107" i="12"/>
  <c r="U136" i="12"/>
  <c r="U208" i="12"/>
  <c r="V30" i="12"/>
  <c r="Z32" i="12"/>
  <c r="W116" i="12"/>
  <c r="T220" i="12"/>
  <c r="X193" i="12"/>
  <c r="X126" i="12"/>
  <c r="W184" i="12"/>
  <c r="U63" i="12"/>
  <c r="W165" i="12"/>
  <c r="U204" i="12"/>
  <c r="Y120" i="12"/>
  <c r="V33" i="12"/>
  <c r="X212" i="12"/>
  <c r="Z146" i="12"/>
  <c r="U21" i="12"/>
  <c r="T142" i="12"/>
  <c r="T54" i="12"/>
  <c r="W32" i="12"/>
  <c r="X181" i="12"/>
  <c r="V196" i="12"/>
  <c r="W173" i="12"/>
  <c r="Y204" i="12"/>
  <c r="U190" i="12"/>
  <c r="W191" i="12"/>
  <c r="U212" i="12"/>
  <c r="Z26" i="12"/>
  <c r="Z190" i="12"/>
  <c r="W114" i="12"/>
  <c r="Y158" i="12"/>
  <c r="T124" i="12"/>
  <c r="V215" i="12"/>
  <c r="W129" i="12"/>
  <c r="Y169" i="12"/>
  <c r="U42" i="12"/>
  <c r="W121" i="12"/>
  <c r="U26" i="12"/>
  <c r="V50" i="13"/>
  <c r="AG50" i="13" s="1"/>
  <c r="U50" i="12"/>
  <c r="Y21" i="12"/>
  <c r="W189" i="13"/>
  <c r="AH189" i="13" s="1"/>
  <c r="X220" i="12"/>
  <c r="Z16" i="12"/>
  <c r="Y31" i="13"/>
  <c r="AJ31" i="13" s="1"/>
  <c r="U224" i="12"/>
  <c r="U191" i="12"/>
  <c r="X48" i="12"/>
  <c r="W175" i="12"/>
  <c r="T195" i="12"/>
  <c r="U189" i="12"/>
  <c r="V11" i="12"/>
  <c r="V32" i="12"/>
  <c r="Z49" i="12"/>
  <c r="Z197" i="13"/>
  <c r="AK197" i="13" s="1"/>
  <c r="T30" i="12"/>
  <c r="V34" i="13"/>
  <c r="AG34" i="13" s="1"/>
  <c r="W173" i="9"/>
  <c r="J173" i="9" s="1"/>
  <c r="T138" i="9"/>
  <c r="G138" i="9" s="1"/>
  <c r="Z112" i="9"/>
  <c r="M112" i="9" s="1"/>
  <c r="V99" i="9"/>
  <c r="I99" i="9" s="1"/>
  <c r="T11" i="9"/>
  <c r="G11" i="9" s="1"/>
  <c r="T13" i="9"/>
  <c r="G13" i="9" s="1"/>
  <c r="X8" i="9"/>
  <c r="K8" i="9" s="1"/>
  <c r="Z78" i="9"/>
  <c r="M78" i="9" s="1"/>
  <c r="Z170" i="9"/>
  <c r="M170" i="9" s="1"/>
  <c r="W63" i="9"/>
  <c r="J63" i="9" s="1"/>
  <c r="U155" i="9"/>
  <c r="H155" i="9" s="1"/>
  <c r="X82" i="9"/>
  <c r="K82" i="9" s="1"/>
  <c r="V110" i="9"/>
  <c r="I110" i="9" s="1"/>
  <c r="Y85" i="9"/>
  <c r="L85" i="9" s="1"/>
  <c r="V127" i="9"/>
  <c r="I127" i="9" s="1"/>
  <c r="Y18" i="9"/>
  <c r="L18" i="9" s="1"/>
  <c r="V131" i="9"/>
  <c r="I131" i="9" s="1"/>
  <c r="Z87" i="9"/>
  <c r="M87" i="9" s="1"/>
  <c r="Z109" i="9"/>
  <c r="M109" i="9" s="1"/>
  <c r="Z32" i="9"/>
  <c r="M32" i="9" s="1"/>
  <c r="Y42" i="9"/>
  <c r="L42" i="9" s="1"/>
  <c r="U116" i="9"/>
  <c r="H116" i="9" s="1"/>
  <c r="Y86" i="9"/>
  <c r="L86" i="9" s="1"/>
  <c r="V142" i="9"/>
  <c r="I142" i="9" s="1"/>
  <c r="T71" i="9"/>
  <c r="G71" i="9" s="1"/>
  <c r="U106" i="9"/>
  <c r="H106" i="9" s="1"/>
  <c r="W77" i="9"/>
  <c r="J77" i="9" s="1"/>
  <c r="X51" i="9"/>
  <c r="K51" i="9" s="1"/>
  <c r="V17" i="9"/>
  <c r="I17" i="9" s="1"/>
  <c r="W154" i="9"/>
  <c r="J154" i="9" s="1"/>
  <c r="W73" i="9"/>
  <c r="J73" i="9" s="1"/>
  <c r="Y34" i="9"/>
  <c r="L34" i="9" s="1"/>
  <c r="W100" i="9"/>
  <c r="J100" i="9" s="1"/>
  <c r="W134" i="9"/>
  <c r="J134" i="9" s="1"/>
  <c r="Z155" i="9"/>
  <c r="M155" i="9" s="1"/>
  <c r="X57" i="9"/>
  <c r="K57" i="9" s="1"/>
  <c r="V82" i="9"/>
  <c r="I82" i="9" s="1"/>
  <c r="U83" i="9"/>
  <c r="H83" i="9" s="1"/>
  <c r="X170" i="9"/>
  <c r="K170" i="9" s="1"/>
  <c r="W43" i="9"/>
  <c r="J43" i="9" s="1"/>
  <c r="Z84" i="9"/>
  <c r="M84" i="9" s="1"/>
  <c r="W57" i="9"/>
  <c r="J57" i="9" s="1"/>
  <c r="X21" i="9"/>
  <c r="K21" i="9" s="1"/>
  <c r="W94" i="9"/>
  <c r="J94" i="9" s="1"/>
  <c r="T88" i="9"/>
  <c r="G88" i="9" s="1"/>
  <c r="V178" i="9"/>
  <c r="I178" i="9" s="1"/>
  <c r="Y171" i="9"/>
  <c r="L171" i="9" s="1"/>
  <c r="W95" i="9"/>
  <c r="J95" i="9" s="1"/>
  <c r="T84" i="9"/>
  <c r="G84" i="9" s="1"/>
  <c r="X107" i="9"/>
  <c r="K107" i="9" s="1"/>
  <c r="V57" i="9"/>
  <c r="I57" i="9" s="1"/>
  <c r="Y119" i="9"/>
  <c r="L119" i="9" s="1"/>
  <c r="U46" i="9"/>
  <c r="H46" i="9" s="1"/>
  <c r="U167" i="9"/>
  <c r="H167" i="9" s="1"/>
  <c r="T17" i="9"/>
  <c r="G17" i="9" s="1"/>
  <c r="V98" i="9"/>
  <c r="I98" i="9" s="1"/>
  <c r="Y45" i="9"/>
  <c r="L45" i="9" s="1"/>
  <c r="T154" i="9"/>
  <c r="G154" i="9" s="1"/>
  <c r="W140" i="9"/>
  <c r="J140" i="9" s="1"/>
  <c r="V21" i="9"/>
  <c r="I21" i="9" s="1"/>
  <c r="U42" i="9"/>
  <c r="H42" i="9" s="1"/>
  <c r="Y127" i="9"/>
  <c r="L127" i="9" s="1"/>
  <c r="W139" i="9"/>
  <c r="J139" i="9" s="1"/>
  <c r="W10" i="9"/>
  <c r="J10" i="9" s="1"/>
  <c r="W149" i="9"/>
  <c r="J149" i="9" s="1"/>
  <c r="X98" i="9"/>
  <c r="K98" i="9" s="1"/>
  <c r="W113" i="9"/>
  <c r="J113" i="9" s="1"/>
  <c r="T133" i="9"/>
  <c r="G133" i="9" s="1"/>
  <c r="Y111" i="9"/>
  <c r="L111" i="9" s="1"/>
  <c r="Z50" i="9"/>
  <c r="M50" i="9" s="1"/>
  <c r="X115" i="9"/>
  <c r="K115" i="9" s="1"/>
  <c r="U169" i="9"/>
  <c r="H169" i="9" s="1"/>
  <c r="U168" i="9"/>
  <c r="H168" i="9" s="1"/>
  <c r="Z15" i="9"/>
  <c r="M15" i="9" s="1"/>
  <c r="X110" i="9"/>
  <c r="K110" i="9" s="1"/>
  <c r="W115" i="9"/>
  <c r="J115" i="9" s="1"/>
  <c r="X46" i="9"/>
  <c r="K46" i="9" s="1"/>
  <c r="W114" i="9"/>
  <c r="J114" i="9" s="1"/>
  <c r="V166" i="9"/>
  <c r="I166" i="9" s="1"/>
  <c r="X172" i="9"/>
  <c r="K172" i="9" s="1"/>
  <c r="U39" i="9"/>
  <c r="H39" i="9" s="1"/>
  <c r="Z174" i="9"/>
  <c r="M174" i="9" s="1"/>
  <c r="T159" i="9"/>
  <c r="G159" i="9" s="1"/>
  <c r="U99" i="9"/>
  <c r="H99" i="9" s="1"/>
  <c r="T168" i="9"/>
  <c r="G168" i="9" s="1"/>
  <c r="W117" i="9"/>
  <c r="J117" i="9" s="1"/>
  <c r="U50" i="9"/>
  <c r="H50" i="9" s="1"/>
  <c r="Y90" i="9"/>
  <c r="L90" i="9" s="1"/>
  <c r="U95" i="9"/>
  <c r="H95" i="9" s="1"/>
  <c r="Z134" i="9"/>
  <c r="M134" i="9" s="1"/>
  <c r="X181" i="9"/>
  <c r="K181" i="9" s="1"/>
  <c r="T162" i="9"/>
  <c r="G162" i="9" s="1"/>
  <c r="U45" i="9"/>
  <c r="H45" i="9" s="1"/>
  <c r="Z125" i="9"/>
  <c r="M125" i="9" s="1"/>
  <c r="U126" i="9"/>
  <c r="H126" i="9" s="1"/>
  <c r="U35" i="9"/>
  <c r="H35" i="9" s="1"/>
  <c r="X100" i="9"/>
  <c r="K100" i="9" s="1"/>
  <c r="U53" i="9"/>
  <c r="H53" i="9" s="1"/>
  <c r="U47" i="9"/>
  <c r="H47" i="9" s="1"/>
  <c r="Z148" i="9"/>
  <c r="M148" i="9" s="1"/>
  <c r="U25" i="9"/>
  <c r="H25" i="9" s="1"/>
  <c r="W176" i="12"/>
  <c r="U217" i="12"/>
  <c r="V58" i="12"/>
  <c r="T199" i="12"/>
  <c r="Z21" i="13"/>
  <c r="AK21" i="13" s="1"/>
  <c r="U119" i="12"/>
  <c r="X62" i="12"/>
  <c r="V35" i="12"/>
  <c r="U35" i="12"/>
  <c r="V212" i="12"/>
  <c r="T65" i="12"/>
  <c r="U61" i="12"/>
  <c r="W207" i="12"/>
  <c r="T136" i="12"/>
  <c r="W193" i="12"/>
  <c r="X61" i="12"/>
  <c r="Y149" i="12"/>
  <c r="V115" i="12"/>
  <c r="T181" i="12"/>
  <c r="W134" i="12"/>
  <c r="Z126" i="12"/>
  <c r="Z10" i="12"/>
  <c r="U196" i="12"/>
  <c r="Z176" i="12"/>
  <c r="X32" i="12"/>
  <c r="T121" i="12"/>
  <c r="V201" i="12"/>
  <c r="V205" i="12"/>
  <c r="T173" i="12"/>
  <c r="U115" i="12"/>
  <c r="T133" i="12"/>
  <c r="W133" i="12"/>
  <c r="Y102" i="12"/>
  <c r="T20" i="12"/>
  <c r="V144" i="12"/>
  <c r="T189" i="12"/>
  <c r="U124" i="12"/>
  <c r="X58" i="12"/>
  <c r="X157" i="12"/>
  <c r="Z13" i="12"/>
  <c r="Y114" i="12"/>
  <c r="V181" i="12"/>
  <c r="T184" i="12"/>
  <c r="Y181" i="12"/>
  <c r="X180" i="12"/>
  <c r="W109" i="12"/>
  <c r="U146" i="12"/>
  <c r="Y53" i="12"/>
  <c r="Z184" i="12"/>
  <c r="Y134" i="12"/>
  <c r="T224" i="12"/>
  <c r="V134" i="12"/>
  <c r="Y144" i="12"/>
  <c r="T155" i="12"/>
  <c r="X154" i="12"/>
  <c r="V27" i="12"/>
  <c r="X114" i="12"/>
  <c r="Y16" i="12"/>
  <c r="Z218" i="12"/>
  <c r="Y107" i="12"/>
  <c r="Z143" i="12"/>
  <c r="W211" i="12"/>
  <c r="U177" i="12"/>
  <c r="U52" i="12"/>
  <c r="X167" i="12"/>
  <c r="V217" i="12"/>
  <c r="W152" i="9"/>
  <c r="J152" i="9" s="1"/>
  <c r="U163" i="9"/>
  <c r="H163" i="9" s="1"/>
  <c r="X16" i="9"/>
  <c r="K16" i="9" s="1"/>
  <c r="X108" i="9"/>
  <c r="K108" i="9" s="1"/>
  <c r="T82" i="9"/>
  <c r="G82" i="9" s="1"/>
  <c r="X149" i="9"/>
  <c r="K149" i="9" s="1"/>
  <c r="W40" i="9"/>
  <c r="J40" i="9" s="1"/>
  <c r="V49" i="9"/>
  <c r="I49" i="9" s="1"/>
  <c r="W32" i="9"/>
  <c r="J32" i="9" s="1"/>
  <c r="T118" i="9"/>
  <c r="G118" i="9" s="1"/>
  <c r="T36" i="9"/>
  <c r="G36" i="9" s="1"/>
  <c r="T174" i="9"/>
  <c r="G174" i="9" s="1"/>
  <c r="U90" i="9"/>
  <c r="H90" i="9" s="1"/>
  <c r="T113" i="9"/>
  <c r="G113" i="9" s="1"/>
  <c r="T89" i="9"/>
  <c r="G89" i="9" s="1"/>
  <c r="V111" i="9"/>
  <c r="I111" i="9" s="1"/>
  <c r="Y16" i="9"/>
  <c r="L16" i="9" s="1"/>
  <c r="Z132" i="9"/>
  <c r="M132" i="9" s="1"/>
  <c r="X134" i="9"/>
  <c r="K134" i="9" s="1"/>
  <c r="T150" i="9"/>
  <c r="G150" i="9" s="1"/>
  <c r="W136" i="9"/>
  <c r="J136" i="9" s="1"/>
  <c r="U31" i="9"/>
  <c r="H31" i="9" s="1"/>
  <c r="V173" i="9"/>
  <c r="I173" i="9" s="1"/>
  <c r="X102" i="9"/>
  <c r="K102" i="9" s="1"/>
  <c r="Y47" i="9"/>
  <c r="L47" i="9" s="1"/>
  <c r="X22" i="9"/>
  <c r="K22" i="9" s="1"/>
  <c r="V147" i="9"/>
  <c r="I147" i="9" s="1"/>
  <c r="X9" i="9"/>
  <c r="K9" i="9" s="1"/>
  <c r="V112" i="9"/>
  <c r="I112" i="9" s="1"/>
  <c r="W97" i="9"/>
  <c r="J97" i="9" s="1"/>
  <c r="X162" i="9"/>
  <c r="K162" i="9" s="1"/>
  <c r="V43" i="9"/>
  <c r="I43" i="9" s="1"/>
  <c r="T81" i="9"/>
  <c r="G81" i="9" s="1"/>
  <c r="X87" i="9"/>
  <c r="K87" i="9" s="1"/>
  <c r="X17" i="9"/>
  <c r="K17" i="9" s="1"/>
  <c r="V92" i="9"/>
  <c r="I92" i="9" s="1"/>
  <c r="T119" i="9"/>
  <c r="G119" i="9" s="1"/>
  <c r="W147" i="9"/>
  <c r="J147" i="9" s="1"/>
  <c r="U102" i="9"/>
  <c r="H102" i="9" s="1"/>
  <c r="U80" i="9"/>
  <c r="H80" i="9" s="1"/>
  <c r="X154" i="9"/>
  <c r="K154" i="9" s="1"/>
  <c r="V129" i="9"/>
  <c r="I129" i="9" s="1"/>
  <c r="U148" i="9"/>
  <c r="H148" i="9" s="1"/>
  <c r="W14" i="9"/>
  <c r="J14" i="9" s="1"/>
  <c r="W98" i="9"/>
  <c r="J98" i="9" s="1"/>
  <c r="V14" i="9"/>
  <c r="I14" i="9" s="1"/>
  <c r="U178" i="9"/>
  <c r="H178" i="9" s="1"/>
  <c r="W46" i="9"/>
  <c r="J46" i="9" s="1"/>
  <c r="Y10" i="9"/>
  <c r="L10" i="9" s="1"/>
  <c r="U78" i="9"/>
  <c r="H78" i="9" s="1"/>
  <c r="V18" i="9"/>
  <c r="I18" i="9" s="1"/>
  <c r="Z104" i="9"/>
  <c r="M104" i="9" s="1"/>
  <c r="W82" i="9"/>
  <c r="J82" i="9" s="1"/>
  <c r="T46" i="9"/>
  <c r="G46" i="9" s="1"/>
  <c r="W42" i="9"/>
  <c r="J42" i="9" s="1"/>
  <c r="V137" i="9"/>
  <c r="I137" i="9" s="1"/>
  <c r="X176" i="9"/>
  <c r="K176" i="9" s="1"/>
  <c r="T61" i="9"/>
  <c r="G61" i="9" s="1"/>
  <c r="T126" i="9"/>
  <c r="G126" i="9" s="1"/>
  <c r="W104" i="9"/>
  <c r="J104" i="9" s="1"/>
  <c r="V130" i="9"/>
  <c r="I130" i="9" s="1"/>
  <c r="Y120" i="9"/>
  <c r="L120" i="9" s="1"/>
  <c r="Z63" i="9"/>
  <c r="M63" i="9" s="1"/>
  <c r="W15" i="9"/>
  <c r="J15" i="9" s="1"/>
  <c r="V97" i="9"/>
  <c r="I97" i="9" s="1"/>
  <c r="U11" i="9"/>
  <c r="H11" i="9" s="1"/>
  <c r="W132" i="9"/>
  <c r="J132" i="9" s="1"/>
  <c r="U174" i="9"/>
  <c r="H174" i="9" s="1"/>
  <c r="W60" i="9"/>
  <c r="J60" i="9" s="1"/>
  <c r="V16" i="12"/>
  <c r="U209" i="12"/>
  <c r="Z46" i="12"/>
  <c r="Y101" i="12"/>
  <c r="Y164" i="12"/>
  <c r="V214" i="12"/>
  <c r="T31" i="12"/>
  <c r="X146" i="12"/>
  <c r="V159" i="12"/>
  <c r="Y147" i="12"/>
  <c r="U156" i="12"/>
  <c r="X122" i="12"/>
  <c r="X215" i="12"/>
  <c r="V56" i="12"/>
  <c r="Y141" i="12"/>
  <c r="V140" i="12"/>
  <c r="Z228" i="13"/>
  <c r="AK228" i="13" s="1"/>
  <c r="Z124" i="12"/>
  <c r="V139" i="12"/>
  <c r="W26" i="12"/>
  <c r="T116" i="12"/>
  <c r="T123" i="12"/>
  <c r="U121" i="12"/>
  <c r="T109" i="12"/>
  <c r="X29" i="12"/>
  <c r="Z150" i="12"/>
  <c r="X169" i="12"/>
  <c r="X42" i="12"/>
  <c r="X41" i="12"/>
  <c r="U116" i="12"/>
  <c r="W154" i="12"/>
  <c r="Y221" i="12"/>
  <c r="X131" i="12"/>
  <c r="U147" i="12"/>
  <c r="Y193" i="12"/>
  <c r="W58" i="12"/>
  <c r="X107" i="12"/>
  <c r="X21" i="12"/>
  <c r="U27" i="12"/>
  <c r="U29" i="12"/>
  <c r="T120" i="12"/>
  <c r="V52" i="12"/>
  <c r="V21" i="12"/>
  <c r="X182" i="12"/>
  <c r="Z116" i="12"/>
  <c r="Z35" i="12"/>
  <c r="W212" i="12"/>
  <c r="W219" i="12"/>
  <c r="Z129" i="12"/>
  <c r="Y160" i="12"/>
  <c r="Z52" i="13"/>
  <c r="AK52" i="13" s="1"/>
  <c r="T13" i="12"/>
  <c r="T61" i="12"/>
  <c r="W182" i="12"/>
  <c r="Y42" i="12"/>
  <c r="W29" i="12"/>
  <c r="U163" i="12"/>
  <c r="Z187" i="12"/>
  <c r="Y154" i="13"/>
  <c r="AJ154" i="13" s="1"/>
  <c r="Z56" i="12"/>
  <c r="T164" i="12"/>
  <c r="T131" i="12"/>
  <c r="W123" i="12"/>
  <c r="Z29" i="12"/>
  <c r="X141" i="12"/>
  <c r="T16" i="12"/>
  <c r="V124" i="12"/>
  <c r="T50" i="12"/>
  <c r="Y210" i="13"/>
  <c r="AJ210" i="13" s="1"/>
  <c r="Z11" i="12"/>
  <c r="U165" i="12"/>
  <c r="X103" i="9"/>
  <c r="K103" i="9" s="1"/>
  <c r="V44" i="9"/>
  <c r="I44" i="9" s="1"/>
  <c r="V155" i="9"/>
  <c r="I155" i="9" s="1"/>
  <c r="T143" i="9"/>
  <c r="G143" i="9" s="1"/>
  <c r="X130" i="9"/>
  <c r="K130" i="9" s="1"/>
  <c r="X121" i="9"/>
  <c r="K121" i="9" s="1"/>
  <c r="U151" i="9"/>
  <c r="H151" i="9" s="1"/>
  <c r="Y88" i="9"/>
  <c r="L88" i="9" s="1"/>
  <c r="Z141" i="9"/>
  <c r="M141" i="9" s="1"/>
  <c r="Y114" i="9"/>
  <c r="L114" i="9" s="1"/>
  <c r="W159" i="9"/>
  <c r="J159" i="9" s="1"/>
  <c r="Y69" i="9"/>
  <c r="L69" i="9" s="1"/>
  <c r="X97" i="9"/>
  <c r="K97" i="9" s="1"/>
  <c r="Z10" i="9"/>
  <c r="M10" i="9" s="1"/>
  <c r="X47" i="9"/>
  <c r="K47" i="9" s="1"/>
  <c r="U89" i="9"/>
  <c r="H89" i="9" s="1"/>
  <c r="V167" i="9"/>
  <c r="I167" i="9" s="1"/>
  <c r="V176" i="9"/>
  <c r="I176" i="9" s="1"/>
  <c r="W66" i="9"/>
  <c r="J66" i="9" s="1"/>
  <c r="U43" i="9"/>
  <c r="H43" i="9" s="1"/>
  <c r="V78" i="9"/>
  <c r="I78" i="9" s="1"/>
  <c r="W172" i="9"/>
  <c r="J172" i="9" s="1"/>
  <c r="W22" i="9"/>
  <c r="J22" i="9" s="1"/>
  <c r="Y123" i="9"/>
  <c r="L123" i="9" s="1"/>
  <c r="V151" i="9"/>
  <c r="I151" i="9" s="1"/>
  <c r="T124" i="9"/>
  <c r="G124" i="9" s="1"/>
  <c r="V28" i="9"/>
  <c r="I28" i="9" s="1"/>
  <c r="U59" i="9"/>
  <c r="H59" i="9" s="1"/>
  <c r="W174" i="9"/>
  <c r="J174" i="9" s="1"/>
  <c r="V170" i="9"/>
  <c r="I170" i="9" s="1"/>
  <c r="V177" i="9"/>
  <c r="I177" i="9" s="1"/>
  <c r="Z75" i="9"/>
  <c r="M75" i="9" s="1"/>
  <c r="W111" i="9"/>
  <c r="J111" i="9" s="1"/>
  <c r="Y118" i="9"/>
  <c r="L118" i="9" s="1"/>
  <c r="W76" i="9"/>
  <c r="J76" i="9" s="1"/>
  <c r="V156" i="9"/>
  <c r="I156" i="9" s="1"/>
  <c r="X89" i="9"/>
  <c r="K89" i="9" s="1"/>
  <c r="U154" i="9"/>
  <c r="H154" i="9" s="1"/>
  <c r="V41" i="9"/>
  <c r="I41" i="9" s="1"/>
  <c r="U62" i="9"/>
  <c r="H62" i="9" s="1"/>
  <c r="X150" i="9"/>
  <c r="K150" i="9" s="1"/>
  <c r="T91" i="9"/>
  <c r="G91" i="9" s="1"/>
  <c r="X127" i="9"/>
  <c r="K127" i="9" s="1"/>
  <c r="Z36" i="9"/>
  <c r="M36" i="9" s="1"/>
  <c r="W9" i="9"/>
  <c r="J9" i="9" s="1"/>
  <c r="U28" i="9"/>
  <c r="H28" i="9" s="1"/>
  <c r="V81" i="9"/>
  <c r="I81" i="9" s="1"/>
  <c r="X117" i="9"/>
  <c r="K117" i="9" s="1"/>
  <c r="W120" i="9"/>
  <c r="J120" i="9" s="1"/>
  <c r="X56" i="9"/>
  <c r="K56" i="9" s="1"/>
  <c r="Z119" i="9"/>
  <c r="M119" i="9" s="1"/>
  <c r="U23" i="9"/>
  <c r="H23" i="9" s="1"/>
  <c r="U93" i="9"/>
  <c r="H93" i="9" s="1"/>
  <c r="V121" i="9"/>
  <c r="I121" i="9" s="1"/>
  <c r="X105" i="9"/>
  <c r="K105" i="9" s="1"/>
  <c r="Y167" i="9"/>
  <c r="L167" i="9" s="1"/>
  <c r="V20" i="9"/>
  <c r="I20" i="9" s="1"/>
  <c r="T167" i="9"/>
  <c r="G167" i="9" s="1"/>
  <c r="W167" i="9"/>
  <c r="J167" i="9" s="1"/>
  <c r="Y107" i="9"/>
  <c r="L107" i="9" s="1"/>
  <c r="T109" i="9"/>
  <c r="G109" i="9" s="1"/>
  <c r="X13" i="9"/>
  <c r="K13" i="9" s="1"/>
  <c r="T107" i="9"/>
  <c r="G107" i="9" s="1"/>
  <c r="Z107" i="9"/>
  <c r="M107" i="9" s="1"/>
  <c r="Z150" i="9"/>
  <c r="M150" i="9" s="1"/>
  <c r="W168" i="9"/>
  <c r="J168" i="9" s="1"/>
  <c r="W36" i="9"/>
  <c r="J36" i="9" s="1"/>
  <c r="W13" i="9"/>
  <c r="J13" i="9" s="1"/>
  <c r="U127" i="9"/>
  <c r="H127" i="9" s="1"/>
  <c r="Y63" i="9"/>
  <c r="L63" i="9" s="1"/>
  <c r="V150" i="9"/>
  <c r="I150" i="9" s="1"/>
  <c r="V47" i="9"/>
  <c r="I47" i="9" s="1"/>
  <c r="W137" i="9"/>
  <c r="J137" i="9" s="1"/>
  <c r="W31" i="9"/>
  <c r="J31" i="9" s="1"/>
  <c r="T105" i="9"/>
  <c r="G105" i="9" s="1"/>
  <c r="V50" i="9"/>
  <c r="I50" i="9" s="1"/>
  <c r="Y23" i="9"/>
  <c r="L23" i="9" s="1"/>
  <c r="T144" i="9"/>
  <c r="G144" i="9" s="1"/>
  <c r="X63" i="9"/>
  <c r="K63" i="9" s="1"/>
  <c r="Y126" i="9"/>
  <c r="L126" i="9" s="1"/>
  <c r="U177" i="9"/>
  <c r="H177" i="9" s="1"/>
  <c r="T155" i="9"/>
  <c r="G155" i="9" s="1"/>
  <c r="U171" i="9"/>
  <c r="H171" i="9" s="1"/>
  <c r="W122" i="9"/>
  <c r="J122" i="9" s="1"/>
  <c r="V159" i="9"/>
  <c r="I159" i="9" s="1"/>
  <c r="U97" i="9"/>
  <c r="H97" i="9" s="1"/>
  <c r="T22" i="9"/>
  <c r="G22" i="9" s="1"/>
  <c r="T75" i="9"/>
  <c r="G75" i="9" s="1"/>
  <c r="W89" i="9"/>
  <c r="J89" i="9" s="1"/>
  <c r="W20" i="9"/>
  <c r="J20" i="9" s="1"/>
  <c r="Y177" i="9"/>
  <c r="L177" i="9" s="1"/>
  <c r="W19" i="9"/>
  <c r="J19" i="9" s="1"/>
  <c r="W61" i="9"/>
  <c r="J61" i="9" s="1"/>
  <c r="X40" i="9"/>
  <c r="K40" i="9" s="1"/>
  <c r="Y170" i="9"/>
  <c r="L170" i="9" s="1"/>
  <c r="T103" i="9"/>
  <c r="G103" i="9" s="1"/>
  <c r="T178" i="9"/>
  <c r="G178" i="9" s="1"/>
  <c r="U61" i="9"/>
  <c r="H61" i="9" s="1"/>
  <c r="V30" i="9"/>
  <c r="I30" i="9" s="1"/>
  <c r="W46" i="12"/>
  <c r="X175" i="12"/>
  <c r="W60" i="12"/>
  <c r="W144" i="12"/>
  <c r="Z63" i="12"/>
  <c r="W115" i="12"/>
  <c r="V219" i="12"/>
  <c r="T165" i="12"/>
  <c r="Z62" i="12"/>
  <c r="T63" i="12"/>
  <c r="U227" i="12"/>
  <c r="V109" i="12"/>
  <c r="W177" i="12"/>
  <c r="X16" i="12"/>
  <c r="Y142" i="12"/>
  <c r="V154" i="12"/>
  <c r="Y97" i="13"/>
  <c r="V227" i="12"/>
  <c r="X187" i="12"/>
  <c r="U187" i="12"/>
  <c r="T150" i="12"/>
  <c r="W21" i="12"/>
  <c r="V218" i="12"/>
  <c r="V224" i="12"/>
  <c r="X133" i="12"/>
  <c r="Y196" i="12"/>
  <c r="T29" i="12"/>
  <c r="T117" i="12"/>
  <c r="W136" i="12"/>
  <c r="X144" i="12"/>
  <c r="Y20" i="12"/>
  <c r="U59" i="12"/>
  <c r="W160" i="12"/>
  <c r="T193" i="12"/>
  <c r="Z42" i="13"/>
  <c r="AK42" i="13" s="1"/>
  <c r="Y214" i="12"/>
  <c r="W187" i="12"/>
  <c r="W139" i="12"/>
  <c r="X197" i="12"/>
  <c r="T152" i="12"/>
  <c r="X139" i="12"/>
  <c r="T27" i="12"/>
  <c r="X54" i="12"/>
  <c r="Y46" i="12"/>
  <c r="V160" i="12"/>
  <c r="T119" i="12"/>
  <c r="X125" i="12"/>
  <c r="T41" i="12"/>
  <c r="T212" i="12"/>
  <c r="Y58" i="12"/>
  <c r="Z54" i="12"/>
  <c r="X179" i="12"/>
  <c r="Y163" i="12"/>
  <c r="U211" i="12"/>
  <c r="V26" i="12"/>
  <c r="Y129" i="12"/>
  <c r="W122" i="12"/>
  <c r="W218" i="12"/>
  <c r="W199" i="12"/>
  <c r="Y34" i="13"/>
  <c r="AJ34" i="13" s="1"/>
  <c r="T34" i="13"/>
  <c r="U142" i="12"/>
  <c r="W164" i="12"/>
  <c r="X138" i="12"/>
  <c r="V29" i="12"/>
  <c r="Y152" i="12"/>
  <c r="Y62" i="12"/>
  <c r="Y80" i="13"/>
  <c r="W48" i="12"/>
  <c r="X184" i="12"/>
  <c r="Z30" i="9"/>
  <c r="M30" i="9" s="1"/>
  <c r="X41" i="9"/>
  <c r="K41" i="9" s="1"/>
  <c r="Z20" i="9"/>
  <c r="M20" i="9" s="1"/>
  <c r="X23" i="9"/>
  <c r="K23" i="9" s="1"/>
  <c r="X132" i="9"/>
  <c r="K132" i="9" s="1"/>
  <c r="X15" i="9"/>
  <c r="K15" i="9" s="1"/>
  <c r="W170" i="9"/>
  <c r="J170" i="9" s="1"/>
  <c r="Y38" i="9"/>
  <c r="L38" i="9" s="1"/>
  <c r="U142" i="9"/>
  <c r="H142" i="9" s="1"/>
  <c r="V36" i="9"/>
  <c r="I36" i="9" s="1"/>
  <c r="V164" i="9"/>
  <c r="I164" i="9" s="1"/>
  <c r="Z43" i="9"/>
  <c r="M43" i="9" s="1"/>
  <c r="X120" i="9"/>
  <c r="K120" i="9" s="1"/>
  <c r="X50" i="9"/>
  <c r="K50" i="9" s="1"/>
  <c r="U108" i="9"/>
  <c r="H108" i="9" s="1"/>
  <c r="V168" i="9"/>
  <c r="I168" i="9" s="1"/>
  <c r="Y150" i="9"/>
  <c r="L150" i="9" s="1"/>
  <c r="W151" i="9"/>
  <c r="J151" i="9" s="1"/>
  <c r="Y108" i="9"/>
  <c r="L108" i="9" s="1"/>
  <c r="V13" i="9"/>
  <c r="I13" i="9" s="1"/>
  <c r="Z9" i="9"/>
  <c r="M9" i="9" s="1"/>
  <c r="Y81" i="9"/>
  <c r="L81" i="9" s="1"/>
  <c r="U32" i="9"/>
  <c r="H32" i="9" s="1"/>
  <c r="U104" i="9"/>
  <c r="H104" i="9" s="1"/>
  <c r="W54" i="9"/>
  <c r="J54" i="9" s="1"/>
  <c r="T65" i="9"/>
  <c r="G65" i="9" s="1"/>
  <c r="W150" i="9"/>
  <c r="J150" i="9" s="1"/>
  <c r="U14" i="9"/>
  <c r="H14" i="9" s="1"/>
  <c r="W35" i="9"/>
  <c r="J35" i="9" s="1"/>
  <c r="V143" i="9"/>
  <c r="I143" i="9" s="1"/>
  <c r="Y66" i="9"/>
  <c r="L66" i="9" s="1"/>
  <c r="U131" i="9"/>
  <c r="H131" i="9" s="1"/>
  <c r="T139" i="9"/>
  <c r="G139" i="9" s="1"/>
  <c r="Y8" i="9"/>
  <c r="L8" i="9" s="1"/>
  <c r="Y157" i="9"/>
  <c r="L157" i="9" s="1"/>
  <c r="X147" i="9"/>
  <c r="K147" i="9" s="1"/>
  <c r="Z80" i="9"/>
  <c r="M80" i="9" s="1"/>
  <c r="U21" i="9"/>
  <c r="H21" i="9" s="1"/>
  <c r="W118" i="9"/>
  <c r="J118" i="9" s="1"/>
  <c r="X143" i="9"/>
  <c r="K143" i="9" s="1"/>
  <c r="X94" i="9"/>
  <c r="K94" i="9" s="1"/>
  <c r="Z92" i="9"/>
  <c r="M92" i="9" s="1"/>
  <c r="Y138" i="9"/>
  <c r="L138" i="9" s="1"/>
  <c r="Y84" i="9"/>
  <c r="L84" i="9" s="1"/>
  <c r="V46" i="9"/>
  <c r="I46" i="9" s="1"/>
  <c r="Z139" i="9"/>
  <c r="M139" i="9" s="1"/>
  <c r="Y102" i="9"/>
  <c r="L102" i="9" s="1"/>
  <c r="Y75" i="9"/>
  <c r="L75" i="9" s="1"/>
  <c r="W166" i="9"/>
  <c r="J166" i="9" s="1"/>
  <c r="T59" i="9"/>
  <c r="G59" i="9" s="1"/>
  <c r="W51" i="9"/>
  <c r="J51" i="9" s="1"/>
  <c r="Z171" i="9"/>
  <c r="M171" i="9" s="1"/>
  <c r="Z108" i="9"/>
  <c r="M108" i="9" s="1"/>
  <c r="Y28" i="9"/>
  <c r="L28" i="9" s="1"/>
  <c r="X152" i="9"/>
  <c r="K152" i="9" s="1"/>
  <c r="U138" i="9"/>
  <c r="H138" i="9" s="1"/>
  <c r="Z97" i="9"/>
  <c r="M97" i="9" s="1"/>
  <c r="T95" i="9"/>
  <c r="G95" i="9" s="1"/>
  <c r="Z110" i="9"/>
  <c r="M110" i="9" s="1"/>
  <c r="Z105" i="9"/>
  <c r="M105" i="9" s="1"/>
  <c r="T63" i="9"/>
  <c r="G63" i="9" s="1"/>
  <c r="T18" i="9"/>
  <c r="G18" i="9" s="1"/>
  <c r="X45" i="9"/>
  <c r="K45" i="9" s="1"/>
  <c r="W105" i="9"/>
  <c r="J105" i="9" s="1"/>
  <c r="U57" i="9"/>
  <c r="H57" i="9" s="1"/>
  <c r="T32" i="9"/>
  <c r="G32" i="9" s="1"/>
  <c r="T38" i="9"/>
  <c r="G38" i="9" s="1"/>
  <c r="Y169" i="9"/>
  <c r="L169" i="9" s="1"/>
  <c r="T165" i="9"/>
  <c r="G165" i="9" s="1"/>
  <c r="V95" i="9"/>
  <c r="I95" i="9" s="1"/>
  <c r="W25" i="9"/>
  <c r="J25" i="9" s="1"/>
  <c r="W88" i="9"/>
  <c r="J88" i="9" s="1"/>
  <c r="Y77" i="9"/>
  <c r="L77" i="9" s="1"/>
  <c r="Y164" i="9"/>
  <c r="L164" i="9" s="1"/>
  <c r="U29" i="9"/>
  <c r="H29" i="9" s="1"/>
  <c r="V9" i="9"/>
  <c r="I9" i="9" s="1"/>
  <c r="Y156" i="9"/>
  <c r="L156" i="9" s="1"/>
  <c r="V52" i="9"/>
  <c r="I52" i="9" s="1"/>
  <c r="W112" i="9"/>
  <c r="J112" i="9" s="1"/>
  <c r="V157" i="12"/>
  <c r="Z134" i="12"/>
  <c r="V126" i="12"/>
  <c r="Z151" i="13"/>
  <c r="W224" i="12"/>
  <c r="W215" i="12"/>
  <c r="Y48" i="12"/>
  <c r="Y131" i="12"/>
  <c r="U201" i="12"/>
  <c r="W208" i="12"/>
  <c r="Z204" i="12"/>
  <c r="Z181" i="12"/>
  <c r="W54" i="12"/>
  <c r="T48" i="12"/>
  <c r="W179" i="12"/>
  <c r="Y211" i="12"/>
  <c r="W153" i="12"/>
  <c r="Z109" i="12"/>
  <c r="W52" i="12"/>
  <c r="Z196" i="12"/>
  <c r="Z30" i="12"/>
  <c r="X43" i="12"/>
  <c r="Y157" i="12"/>
  <c r="W124" i="12"/>
  <c r="V117" i="12"/>
  <c r="X33" i="13"/>
  <c r="AI33" i="13" s="1"/>
  <c r="X163" i="12"/>
  <c r="W163" i="12"/>
  <c r="Y56" i="12"/>
  <c r="Z157" i="13"/>
  <c r="AK157" i="13" s="1"/>
  <c r="X208" i="12"/>
  <c r="T159" i="12"/>
  <c r="V131" i="12"/>
  <c r="V42" i="12"/>
  <c r="Y177" i="12"/>
  <c r="X201" i="12"/>
  <c r="X196" i="12"/>
  <c r="V60" i="12"/>
  <c r="Y124" i="12"/>
  <c r="X59" i="12"/>
  <c r="U179" i="12"/>
  <c r="Z224" i="13"/>
  <c r="AK224" i="13" s="1"/>
  <c r="Y179" i="13"/>
  <c r="AJ179" i="13" s="1"/>
  <c r="X60" i="12"/>
  <c r="U34" i="13"/>
  <c r="Z139" i="12"/>
  <c r="V180" i="12"/>
  <c r="Y167" i="12"/>
  <c r="W147" i="12"/>
  <c r="X164" i="12"/>
  <c r="W62" i="12"/>
  <c r="Y224" i="12"/>
  <c r="T196" i="12"/>
  <c r="X227" i="12"/>
  <c r="Y109" i="12"/>
  <c r="X26" i="12"/>
  <c r="V150" i="12"/>
  <c r="Y138" i="12"/>
  <c r="U32" i="12"/>
  <c r="V152" i="12"/>
  <c r="T156" i="12"/>
  <c r="Y136" i="13"/>
  <c r="AJ136" i="13" s="1"/>
  <c r="Y208" i="12"/>
  <c r="Z201" i="13"/>
  <c r="AK201" i="13" s="1"/>
  <c r="Y49" i="12"/>
  <c r="Z121" i="12"/>
  <c r="Y156" i="12"/>
  <c r="V163" i="12"/>
  <c r="V158" i="12"/>
  <c r="W155" i="9"/>
  <c r="J155" i="9" s="1"/>
  <c r="U9" i="9"/>
  <c r="H9" i="9" s="1"/>
  <c r="T177" i="9"/>
  <c r="G177" i="9" s="1"/>
  <c r="V42" i="9"/>
  <c r="I42" i="9" s="1"/>
  <c r="Y154" i="9"/>
  <c r="L154" i="9" s="1"/>
  <c r="W102" i="9"/>
  <c r="J102" i="9" s="1"/>
  <c r="X91" i="9"/>
  <c r="K91" i="9" s="1"/>
  <c r="U118" i="9"/>
  <c r="H118" i="9" s="1"/>
  <c r="X148" i="9"/>
  <c r="K148" i="9" s="1"/>
  <c r="W72" i="9"/>
  <c r="J72" i="9" s="1"/>
  <c r="V8" i="9"/>
  <c r="I8" i="9" s="1"/>
  <c r="Z25" i="9"/>
  <c r="M25" i="9" s="1"/>
  <c r="Z49" i="9"/>
  <c r="M49" i="9" s="1"/>
  <c r="T100" i="9"/>
  <c r="G100" i="9" s="1"/>
  <c r="X137" i="9"/>
  <c r="K137" i="9" s="1"/>
  <c r="Y40" i="9"/>
  <c r="L40" i="9" s="1"/>
  <c r="X173" i="9"/>
  <c r="K173" i="9" s="1"/>
  <c r="Z121" i="9"/>
  <c r="M121" i="9" s="1"/>
  <c r="T137" i="9"/>
  <c r="G137" i="9" s="1"/>
  <c r="U101" i="9"/>
  <c r="H101" i="9" s="1"/>
  <c r="U134" i="9"/>
  <c r="H134" i="9" s="1"/>
  <c r="U34" i="9"/>
  <c r="H34" i="9" s="1"/>
  <c r="Z94" i="9"/>
  <c r="M94" i="9" s="1"/>
  <c r="V65" i="9"/>
  <c r="I65" i="9" s="1"/>
  <c r="V85" i="9"/>
  <c r="I85" i="9" s="1"/>
  <c r="X168" i="9"/>
  <c r="K168" i="9" s="1"/>
  <c r="W44" i="9"/>
  <c r="J44" i="9" s="1"/>
  <c r="W181" i="9"/>
  <c r="J181" i="9" s="1"/>
  <c r="U173" i="9"/>
  <c r="H173" i="9" s="1"/>
  <c r="Y134" i="9"/>
  <c r="L134" i="9" s="1"/>
  <c r="X75" i="9"/>
  <c r="K75" i="9" s="1"/>
  <c r="T28" i="9"/>
  <c r="G28" i="9" s="1"/>
  <c r="Y43" i="9"/>
  <c r="L43" i="9" s="1"/>
  <c r="T57" i="9"/>
  <c r="G57" i="9" s="1"/>
  <c r="V174" i="9"/>
  <c r="I174" i="9" s="1"/>
  <c r="Y76" i="9"/>
  <c r="L76" i="9" s="1"/>
  <c r="U123" i="9"/>
  <c r="H123" i="9" s="1"/>
  <c r="Z88" i="9"/>
  <c r="M88" i="9" s="1"/>
  <c r="X88" i="9"/>
  <c r="K88" i="9" s="1"/>
  <c r="U81" i="9"/>
  <c r="H81" i="9" s="1"/>
  <c r="Y159" i="9"/>
  <c r="L159" i="9" s="1"/>
  <c r="W177" i="9"/>
  <c r="J177" i="9" s="1"/>
  <c r="U119" i="9"/>
  <c r="H119" i="9" s="1"/>
  <c r="W110" i="9"/>
  <c r="J110" i="9" s="1"/>
  <c r="U114" i="9"/>
  <c r="H114" i="9" s="1"/>
  <c r="U66" i="9"/>
  <c r="H66" i="9" s="1"/>
  <c r="T153" i="9"/>
  <c r="G153" i="9" s="1"/>
  <c r="W119" i="9"/>
  <c r="J119" i="9" s="1"/>
  <c r="U40" i="9"/>
  <c r="H40" i="9" s="1"/>
  <c r="U124" i="9"/>
  <c r="H124" i="9" s="1"/>
  <c r="U150" i="9"/>
  <c r="H150" i="9" s="1"/>
  <c r="T101" i="9"/>
  <c r="G101" i="9" s="1"/>
  <c r="X159" i="9"/>
  <c r="K159" i="9" s="1"/>
  <c r="W169" i="9"/>
  <c r="J169" i="9" s="1"/>
  <c r="U153" i="9"/>
  <c r="H153" i="9" s="1"/>
  <c r="X114" i="9"/>
  <c r="K114" i="9" s="1"/>
  <c r="V39" i="9"/>
  <c r="I39" i="9" s="1"/>
  <c r="V77" i="9"/>
  <c r="I77" i="9" s="1"/>
  <c r="V32" i="9"/>
  <c r="I32" i="9" s="1"/>
  <c r="X140" i="9"/>
  <c r="K140" i="9" s="1"/>
  <c r="V103" i="9"/>
  <c r="I103" i="9" s="1"/>
  <c r="T80" i="9"/>
  <c r="G80" i="9" s="1"/>
  <c r="X177" i="9"/>
  <c r="K177" i="9" s="1"/>
  <c r="V181" i="9"/>
  <c r="I181" i="9" s="1"/>
  <c r="W39" i="9"/>
  <c r="J39" i="9" s="1"/>
  <c r="V89" i="9"/>
  <c r="I89" i="9" s="1"/>
  <c r="Z167" i="9"/>
  <c r="M167" i="9" s="1"/>
  <c r="V84" i="9"/>
  <c r="I84" i="9" s="1"/>
  <c r="T79" i="9"/>
  <c r="G79" i="9" s="1"/>
  <c r="T24" i="9"/>
  <c r="G24" i="9" s="1"/>
  <c r="Y121" i="9"/>
  <c r="L121" i="9" s="1"/>
  <c r="Y20" i="9"/>
  <c r="L20" i="9" s="1"/>
  <c r="V16" i="9"/>
  <c r="I16" i="9" s="1"/>
  <c r="T37" i="9"/>
  <c r="G37" i="9" s="1"/>
  <c r="V123" i="9"/>
  <c r="I123" i="9" s="1"/>
  <c r="W126" i="9"/>
  <c r="J126" i="9" s="1"/>
  <c r="W23" i="9"/>
  <c r="J23" i="9" s="1"/>
  <c r="T73" i="9"/>
  <c r="G73" i="9" s="1"/>
  <c r="Z181" i="9"/>
  <c r="M181" i="9" s="1"/>
  <c r="V11" i="9"/>
  <c r="I11" i="9" s="1"/>
  <c r="U110" i="9"/>
  <c r="H110" i="9" s="1"/>
  <c r="X42" i="9"/>
  <c r="K42" i="9" s="1"/>
  <c r="V24" i="9"/>
  <c r="I24" i="9" s="1"/>
  <c r="T20" i="9"/>
  <c r="G20" i="9" s="1"/>
  <c r="W28" i="9"/>
  <c r="J28" i="9" s="1"/>
  <c r="Y175" i="9"/>
  <c r="L175" i="9" s="1"/>
  <c r="T87" i="9"/>
  <c r="G87" i="9" s="1"/>
  <c r="T156" i="9"/>
  <c r="G156" i="9" s="1"/>
  <c r="U128" i="9"/>
  <c r="H128" i="9" s="1"/>
  <c r="T39" i="9"/>
  <c r="G39" i="9" s="1"/>
  <c r="Y165" i="9"/>
  <c r="L165" i="9" s="1"/>
  <c r="W164" i="9"/>
  <c r="J164" i="9" s="1"/>
  <c r="T116" i="9"/>
  <c r="G116" i="9" s="1"/>
  <c r="X44" i="9"/>
  <c r="K44" i="9" s="1"/>
  <c r="U157" i="9"/>
  <c r="H157" i="9" s="1"/>
  <c r="U30" i="9"/>
  <c r="H30" i="9" s="1"/>
  <c r="Z216" i="12"/>
  <c r="V129" i="12"/>
  <c r="V195" i="12"/>
  <c r="U215" i="12"/>
  <c r="T140" i="12"/>
  <c r="V165" i="12"/>
  <c r="V61" i="12"/>
  <c r="T115" i="12"/>
  <c r="T59" i="12"/>
  <c r="V156" i="12"/>
  <c r="V155" i="12"/>
  <c r="W120" i="12"/>
  <c r="Y26" i="12"/>
  <c r="U49" i="12"/>
  <c r="T205" i="12"/>
  <c r="T139" i="12"/>
  <c r="U197" i="12"/>
  <c r="T135" i="12"/>
  <c r="Y218" i="12"/>
  <c r="T197" i="12"/>
  <c r="Y216" i="12"/>
  <c r="U153" i="12"/>
  <c r="Y126" i="12"/>
  <c r="W185" i="12"/>
  <c r="Y192" i="12"/>
  <c r="X219" i="12"/>
  <c r="V137" i="12"/>
  <c r="T215" i="12"/>
  <c r="W158" i="12"/>
  <c r="X218" i="12"/>
  <c r="V143" i="12"/>
  <c r="X49" i="12"/>
  <c r="X115" i="12"/>
  <c r="U214" i="12"/>
  <c r="U117" i="12"/>
  <c r="Z156" i="12"/>
  <c r="Y70" i="12"/>
  <c r="X149" i="12"/>
  <c r="V185" i="12"/>
  <c r="W31" i="12"/>
  <c r="Y185" i="12"/>
  <c r="X191" i="13"/>
  <c r="AI191" i="13" s="1"/>
  <c r="T172" i="12"/>
  <c r="Z114" i="12"/>
  <c r="V135" i="12"/>
  <c r="V208" i="12"/>
  <c r="Z217" i="13"/>
  <c r="AK217" i="13" s="1"/>
  <c r="V189" i="12"/>
  <c r="U65" i="12"/>
  <c r="Y121" i="12"/>
  <c r="W41" i="12"/>
  <c r="X116" i="12"/>
  <c r="W125" i="12"/>
  <c r="U107" i="12"/>
  <c r="V176" i="12"/>
  <c r="X134" i="12"/>
  <c r="Z149" i="12"/>
  <c r="W214" i="12"/>
  <c r="U176" i="13"/>
  <c r="U131" i="12"/>
  <c r="U31" i="12"/>
  <c r="T146" i="12"/>
  <c r="Y180" i="12"/>
  <c r="W146" i="12"/>
  <c r="W35" i="12"/>
  <c r="X59" i="9"/>
  <c r="K59" i="9" s="1"/>
  <c r="X86" i="9"/>
  <c r="K86" i="9" s="1"/>
  <c r="Y19" i="9"/>
  <c r="L19" i="9" s="1"/>
  <c r="V40" i="9"/>
  <c r="I40" i="9" s="1"/>
  <c r="Z166" i="9"/>
  <c r="M166" i="9" s="1"/>
  <c r="V31" i="9"/>
  <c r="I31" i="9" s="1"/>
  <c r="W107" i="9"/>
  <c r="J107" i="9" s="1"/>
  <c r="U162" i="9"/>
  <c r="H162" i="9" s="1"/>
  <c r="Z123" i="9"/>
  <c r="M123" i="9" s="1"/>
  <c r="Z101" i="9"/>
  <c r="M101" i="9" s="1"/>
  <c r="U84" i="9"/>
  <c r="H84" i="9" s="1"/>
  <c r="Z83" i="9"/>
  <c r="M83" i="9" s="1"/>
  <c r="X104" i="9"/>
  <c r="K104" i="9" s="1"/>
  <c r="V128" i="9"/>
  <c r="I128" i="9" s="1"/>
  <c r="W127" i="9"/>
  <c r="J127" i="9" s="1"/>
  <c r="Z111" i="9"/>
  <c r="M111" i="9" s="1"/>
  <c r="Z144" i="9"/>
  <c r="M144" i="9" s="1"/>
  <c r="U105" i="9"/>
  <c r="H105" i="9" s="1"/>
  <c r="X35" i="9"/>
  <c r="K35" i="9" s="1"/>
  <c r="T171" i="9"/>
  <c r="G171" i="9" s="1"/>
  <c r="U117" i="9"/>
  <c r="H117" i="9" s="1"/>
  <c r="W160" i="9"/>
  <c r="J160" i="9" s="1"/>
  <c r="X157" i="9"/>
  <c r="K157" i="9" s="1"/>
  <c r="X92" i="9"/>
  <c r="K92" i="9" s="1"/>
  <c r="V158" i="9"/>
  <c r="I158" i="9" s="1"/>
  <c r="U149" i="9"/>
  <c r="H149" i="9" s="1"/>
  <c r="V63" i="9"/>
  <c r="I63" i="9" s="1"/>
  <c r="U92" i="9"/>
  <c r="H92" i="9" s="1"/>
  <c r="X175" i="9"/>
  <c r="K175" i="9" s="1"/>
  <c r="T172" i="9"/>
  <c r="G172" i="9" s="1"/>
  <c r="T106" i="9"/>
  <c r="G106" i="9" s="1"/>
  <c r="U44" i="9"/>
  <c r="H44" i="9" s="1"/>
  <c r="X137" i="12"/>
  <c r="Z182" i="12"/>
  <c r="T214" i="12"/>
  <c r="T227" i="12"/>
  <c r="Y195" i="12"/>
  <c r="T32" i="12"/>
  <c r="Z219" i="12"/>
  <c r="U143" i="12"/>
  <c r="U33" i="12"/>
  <c r="X158" i="12"/>
  <c r="Y94" i="12"/>
  <c r="T144" i="12"/>
  <c r="T122" i="12"/>
  <c r="U41" i="12"/>
  <c r="W126" i="12"/>
  <c r="U221" i="12"/>
  <c r="T114" i="12"/>
  <c r="U173" i="12"/>
  <c r="V20" i="12"/>
  <c r="V48" i="12"/>
  <c r="U16" i="12"/>
  <c r="Y137" i="13"/>
  <c r="AJ137" i="13" s="1"/>
  <c r="W159" i="12"/>
  <c r="V114" i="12"/>
  <c r="X205" i="12"/>
  <c r="T177" i="12"/>
  <c r="Z138" i="12"/>
  <c r="U157" i="12"/>
  <c r="Z119" i="12"/>
  <c r="Y52" i="12"/>
  <c r="Y165" i="12"/>
  <c r="V204" i="12"/>
  <c r="W142" i="12"/>
  <c r="U109" i="12"/>
  <c r="T168" i="12"/>
  <c r="U125" i="12"/>
  <c r="U184" i="12"/>
  <c r="X65" i="12"/>
  <c r="V31" i="12"/>
  <c r="W138" i="12"/>
  <c r="V107" i="12"/>
  <c r="T26" i="12"/>
  <c r="X168" i="13"/>
  <c r="AI168" i="13" s="1"/>
  <c r="Z94" i="12"/>
  <c r="V49" i="12"/>
  <c r="W112" i="12"/>
  <c r="Z177" i="12"/>
  <c r="W63" i="12"/>
  <c r="W130" i="12"/>
  <c r="V146" i="12"/>
  <c r="T112" i="12"/>
  <c r="Y220" i="12"/>
  <c r="W152" i="12"/>
  <c r="V175" i="12"/>
  <c r="Z48" i="13"/>
  <c r="AK48" i="13" s="1"/>
  <c r="T58" i="12"/>
  <c r="W221" i="12"/>
  <c r="Z164" i="12"/>
  <c r="X142" i="12"/>
  <c r="W180" i="12"/>
  <c r="X123" i="12"/>
  <c r="Y162" i="13"/>
  <c r="X190" i="12"/>
  <c r="T211" i="12"/>
  <c r="U152" i="12"/>
  <c r="Y201" i="12"/>
  <c r="M228" i="13"/>
  <c r="AF113" i="11"/>
  <c r="H113" i="11"/>
  <c r="AF176" i="11"/>
  <c r="H176" i="11"/>
  <c r="K154" i="11"/>
  <c r="AI154" i="11"/>
  <c r="M164" i="11"/>
  <c r="AK164" i="11"/>
  <c r="H150" i="11"/>
  <c r="AF150" i="11"/>
  <c r="AF147" i="11"/>
  <c r="H147" i="11"/>
  <c r="G55" i="11"/>
  <c r="AE55" i="11"/>
  <c r="AG60" i="11"/>
  <c r="I60" i="11"/>
  <c r="G139" i="11"/>
  <c r="AE139" i="11"/>
  <c r="AJ135" i="12"/>
  <c r="J190" i="11"/>
  <c r="AH190" i="11"/>
  <c r="I161" i="11"/>
  <c r="AG161" i="11"/>
  <c r="AK165" i="11"/>
  <c r="M165" i="11"/>
  <c r="I115" i="11"/>
  <c r="AG115" i="11"/>
  <c r="I154" i="11"/>
  <c r="AG154" i="11"/>
  <c r="AF164" i="11"/>
  <c r="H164" i="11"/>
  <c r="AK41" i="12"/>
  <c r="AK199" i="12"/>
  <c r="AI176" i="11"/>
  <c r="K176" i="11"/>
  <c r="AJ193" i="11"/>
  <c r="L193" i="11"/>
  <c r="AI194" i="11"/>
  <c r="K194" i="11"/>
  <c r="M135" i="11"/>
  <c r="AK135" i="11"/>
  <c r="H107" i="11"/>
  <c r="AF107" i="11"/>
  <c r="L109" i="11"/>
  <c r="AJ109" i="11"/>
  <c r="AE145" i="11"/>
  <c r="G145" i="11"/>
  <c r="K26" i="11"/>
  <c r="AI26" i="11"/>
  <c r="G161" i="11"/>
  <c r="AE161" i="11"/>
  <c r="AG156" i="11"/>
  <c r="I156" i="11"/>
  <c r="AG168" i="11"/>
  <c r="I168" i="11"/>
  <c r="AJ122" i="12"/>
  <c r="AG139" i="11"/>
  <c r="I139" i="11"/>
  <c r="AF131" i="11"/>
  <c r="H131" i="11"/>
  <c r="H130" i="11"/>
  <c r="AF130" i="11"/>
  <c r="AK23" i="11"/>
  <c r="M23" i="11"/>
  <c r="H196" i="11"/>
  <c r="AF196" i="11"/>
  <c r="H151" i="11"/>
  <c r="AF151" i="11"/>
  <c r="M133" i="11"/>
  <c r="AK133" i="11"/>
  <c r="AE173" i="11"/>
  <c r="G173" i="11"/>
  <c r="H53" i="11"/>
  <c r="AF53" i="11"/>
  <c r="M150" i="11"/>
  <c r="AK150" i="11"/>
  <c r="J128" i="11"/>
  <c r="AH128" i="11"/>
  <c r="L58" i="11"/>
  <c r="AJ58" i="11"/>
  <c r="AH142" i="11"/>
  <c r="J142" i="11"/>
  <c r="AG126" i="11"/>
  <c r="I126" i="11"/>
  <c r="AJ27" i="12"/>
  <c r="I112" i="11"/>
  <c r="AG112" i="11"/>
  <c r="L194" i="11"/>
  <c r="AJ194" i="11"/>
  <c r="AK209" i="11"/>
  <c r="M209" i="11"/>
  <c r="AH49" i="11"/>
  <c r="J49" i="11"/>
  <c r="AG116" i="11"/>
  <c r="I116" i="11"/>
  <c r="AK161" i="11"/>
  <c r="M161" i="11"/>
  <c r="I173" i="11"/>
  <c r="AG173" i="11"/>
  <c r="AI34" i="12"/>
  <c r="L50" i="11"/>
  <c r="AJ50" i="11"/>
  <c r="AJ187" i="11"/>
  <c r="L187" i="11"/>
  <c r="H55" i="11"/>
  <c r="AF55" i="11"/>
  <c r="AK64" i="11"/>
  <c r="M64" i="11"/>
  <c r="H132" i="11"/>
  <c r="AF132" i="11"/>
  <c r="L214" i="11"/>
  <c r="AJ214" i="11"/>
  <c r="J46" i="11"/>
  <c r="AH46" i="11"/>
  <c r="J164" i="11"/>
  <c r="AH164" i="11"/>
  <c r="AJ165" i="11"/>
  <c r="L165" i="11"/>
  <c r="K10" i="11"/>
  <c r="AI10" i="11"/>
  <c r="AJ142" i="11"/>
  <c r="L142" i="11"/>
  <c r="I209" i="11"/>
  <c r="AG209" i="11"/>
  <c r="I129" i="11"/>
  <c r="AG129" i="11"/>
  <c r="AI49" i="11"/>
  <c r="K49" i="11"/>
  <c r="J39" i="11"/>
  <c r="AH39" i="11"/>
  <c r="AE57" i="13"/>
  <c r="G57" i="13"/>
  <c r="I57" i="13" s="1"/>
  <c r="K57" i="13" s="1"/>
  <c r="M57" i="13" s="1"/>
  <c r="AF115" i="11"/>
  <c r="H115" i="11"/>
  <c r="J23" i="11"/>
  <c r="AH23" i="11"/>
  <c r="AK199" i="11"/>
  <c r="M199" i="11"/>
  <c r="J13" i="11"/>
  <c r="AH13" i="11"/>
  <c r="M118" i="11"/>
  <c r="AK118" i="11"/>
  <c r="AF45" i="11"/>
  <c r="H45" i="11"/>
  <c r="L132" i="11"/>
  <c r="AJ132" i="11"/>
  <c r="J110" i="11"/>
  <c r="AH110" i="11"/>
  <c r="G181" i="11"/>
  <c r="AE181" i="11"/>
  <c r="H193" i="11"/>
  <c r="AF193" i="11"/>
  <c r="K152" i="11"/>
  <c r="AI152" i="11"/>
  <c r="AF185" i="11"/>
  <c r="H185" i="11"/>
  <c r="AF134" i="11"/>
  <c r="H134" i="11"/>
  <c r="K22" i="11"/>
  <c r="AI22" i="11"/>
  <c r="M108" i="11"/>
  <c r="AK108" i="11"/>
  <c r="AF152" i="11"/>
  <c r="H152" i="11"/>
  <c r="AG49" i="11"/>
  <c r="I49" i="11"/>
  <c r="G182" i="11"/>
  <c r="AE182" i="11"/>
  <c r="AJ138" i="11"/>
  <c r="L138" i="11"/>
  <c r="I114" i="11"/>
  <c r="AG114" i="11"/>
  <c r="H42" i="11"/>
  <c r="AF42" i="11"/>
  <c r="AH148" i="11"/>
  <c r="J148" i="11"/>
  <c r="AH208" i="11"/>
  <c r="J208" i="11"/>
  <c r="K113" i="11"/>
  <c r="AI113" i="11"/>
  <c r="AK34" i="12"/>
  <c r="AH154" i="11"/>
  <c r="J154" i="11"/>
  <c r="AK80" i="12"/>
  <c r="M80" i="12"/>
  <c r="G155" i="11"/>
  <c r="AE155" i="11"/>
  <c r="AH134" i="11"/>
  <c r="J134" i="11"/>
  <c r="AJ147" i="11"/>
  <c r="L147" i="11"/>
  <c r="AJ116" i="11"/>
  <c r="L116" i="11"/>
  <c r="H194" i="11"/>
  <c r="AF194" i="11"/>
  <c r="M144" i="11"/>
  <c r="AK144" i="11"/>
  <c r="H105" i="11"/>
  <c r="AF105" i="11"/>
  <c r="AI128" i="11"/>
  <c r="K128" i="11"/>
  <c r="G192" i="11"/>
  <c r="AE192" i="11"/>
  <c r="AF171" i="11"/>
  <c r="H171" i="11"/>
  <c r="K102" i="11"/>
  <c r="AI102" i="11"/>
  <c r="AE38" i="11"/>
  <c r="G38" i="11"/>
  <c r="M176" i="11"/>
  <c r="AK176" i="11"/>
  <c r="I109" i="11"/>
  <c r="AG109" i="11"/>
  <c r="AI205" i="11"/>
  <c r="K205" i="11"/>
  <c r="AJ164" i="11"/>
  <c r="L164" i="11"/>
  <c r="H57" i="13"/>
  <c r="J57" i="13" s="1"/>
  <c r="L57" i="13" s="1"/>
  <c r="AF57" i="13"/>
  <c r="AG175" i="11"/>
  <c r="I175" i="11"/>
  <c r="G159" i="11"/>
  <c r="AE159" i="11"/>
  <c r="AG208" i="11"/>
  <c r="I208" i="11"/>
  <c r="K112" i="11"/>
  <c r="AI112" i="11"/>
  <c r="AK16" i="11"/>
  <c r="M16" i="11"/>
  <c r="J12" i="11"/>
  <c r="AH12" i="11"/>
  <c r="H116" i="11"/>
  <c r="AF116" i="11"/>
  <c r="AH38" i="11"/>
  <c r="J38" i="11"/>
  <c r="AH54" i="11"/>
  <c r="J54" i="11"/>
  <c r="K145" i="11"/>
  <c r="AI145" i="11"/>
  <c r="M113" i="11"/>
  <c r="AK113" i="11"/>
  <c r="H146" i="11"/>
  <c r="AF146" i="11"/>
  <c r="H127" i="11"/>
  <c r="AF127" i="11"/>
  <c r="AK102" i="12"/>
  <c r="M102" i="12"/>
  <c r="K165" i="11"/>
  <c r="AI165" i="11"/>
  <c r="L37" i="11"/>
  <c r="AJ37" i="11"/>
  <c r="J161" i="11"/>
  <c r="AH161" i="11"/>
  <c r="AG199" i="11"/>
  <c r="I199" i="11"/>
  <c r="J192" i="11"/>
  <c r="AH192" i="11"/>
  <c r="K136" i="11"/>
  <c r="AI136" i="11"/>
  <c r="AG134" i="11"/>
  <c r="I134" i="11"/>
  <c r="K105" i="11"/>
  <c r="AI105" i="11"/>
  <c r="G190" i="11"/>
  <c r="AE190" i="11"/>
  <c r="AF160" i="11"/>
  <c r="H160" i="11"/>
  <c r="AK155" i="12"/>
  <c r="M100" i="11"/>
  <c r="AK100" i="11"/>
  <c r="I187" i="11"/>
  <c r="AG187" i="11"/>
  <c r="AI12" i="11"/>
  <c r="K12" i="11"/>
  <c r="M183" i="11"/>
  <c r="AK183" i="11"/>
  <c r="K42" i="11"/>
  <c r="AI42" i="11"/>
  <c r="AJ54" i="11"/>
  <c r="L54" i="11"/>
  <c r="AJ175" i="11"/>
  <c r="L175" i="11"/>
  <c r="AE196" i="11"/>
  <c r="G196" i="11"/>
  <c r="AG160" i="11"/>
  <c r="I160" i="11"/>
  <c r="K51" i="11"/>
  <c r="AI51" i="11"/>
  <c r="K148" i="11"/>
  <c r="AI148" i="11"/>
  <c r="H126" i="11"/>
  <c r="AF126" i="11"/>
  <c r="L207" i="11"/>
  <c r="AJ207" i="11"/>
  <c r="L228" i="12"/>
  <c r="AJ228" i="12"/>
  <c r="AH214" i="11"/>
  <c r="J214" i="11"/>
  <c r="G178" i="11"/>
  <c r="AE178" i="11"/>
  <c r="H64" i="13"/>
  <c r="J64" i="13" s="1"/>
  <c r="L64" i="13" s="1"/>
  <c r="AF64" i="13"/>
  <c r="AK208" i="12"/>
  <c r="H156" i="11"/>
  <c r="AF156" i="11"/>
  <c r="G130" i="11"/>
  <c r="AE130" i="11"/>
  <c r="H23" i="11"/>
  <c r="AF23" i="11"/>
  <c r="H133" i="11"/>
  <c r="AF133" i="11"/>
  <c r="K129" i="11"/>
  <c r="AI129" i="11"/>
  <c r="L55" i="11"/>
  <c r="AJ55" i="11"/>
  <c r="J149" i="11"/>
  <c r="AH149" i="11"/>
  <c r="AJ205" i="11"/>
  <c r="L205" i="11"/>
  <c r="H128" i="11"/>
  <c r="AF128" i="11"/>
  <c r="AK152" i="11"/>
  <c r="M152" i="11"/>
  <c r="AI139" i="11"/>
  <c r="K139" i="11"/>
  <c r="G10" i="11"/>
  <c r="AE10" i="11"/>
  <c r="K188" i="11"/>
  <c r="AI188" i="11"/>
  <c r="I164" i="11"/>
  <c r="AG164" i="11"/>
  <c r="G31" i="11"/>
  <c r="AE31" i="11"/>
  <c r="AE42" i="11"/>
  <c r="G42" i="11"/>
  <c r="H39" i="11"/>
  <c r="AF39" i="11"/>
  <c r="K23" i="11"/>
  <c r="AI23" i="11"/>
  <c r="AH187" i="11"/>
  <c r="J187" i="11"/>
  <c r="AE146" i="11"/>
  <c r="G146" i="11"/>
  <c r="J181" i="11"/>
  <c r="AH181" i="11"/>
  <c r="AJ110" i="11"/>
  <c r="L110" i="11"/>
  <c r="AE166" i="11"/>
  <c r="G166" i="11"/>
  <c r="H173" i="11"/>
  <c r="AF173" i="11"/>
  <c r="I165" i="11"/>
  <c r="AG165" i="11"/>
  <c r="AG12" i="11"/>
  <c r="I12" i="11"/>
  <c r="AK94" i="11"/>
  <c r="M94" i="11"/>
  <c r="AJ203" i="11"/>
  <c r="L203" i="11"/>
  <c r="AI16" i="11"/>
  <c r="K16" i="11"/>
  <c r="M145" i="11"/>
  <c r="AK145" i="11"/>
  <c r="I37" i="11"/>
  <c r="AG37" i="11"/>
  <c r="G152" i="11"/>
  <c r="AE152" i="11"/>
  <c r="AH34" i="12"/>
  <c r="I131" i="11"/>
  <c r="AG131" i="11"/>
  <c r="L118" i="11"/>
  <c r="AJ118" i="11"/>
  <c r="L196" i="11"/>
  <c r="AJ196" i="11"/>
  <c r="AI110" i="11"/>
  <c r="K110" i="11"/>
  <c r="I135" i="11"/>
  <c r="AG135" i="11"/>
  <c r="J25" i="11"/>
  <c r="AH25" i="11"/>
  <c r="AJ181" i="11"/>
  <c r="L181" i="11"/>
  <c r="H159" i="11"/>
  <c r="AF159" i="11"/>
  <c r="AH14" i="11"/>
  <c r="J14" i="11"/>
  <c r="I184" i="11"/>
  <c r="AG184" i="11"/>
  <c r="G197" i="11"/>
  <c r="AE197" i="11"/>
  <c r="G122" i="11"/>
  <c r="AE122" i="11"/>
  <c r="G209" i="11"/>
  <c r="AE209" i="11"/>
  <c r="AI117" i="11"/>
  <c r="K117" i="11"/>
  <c r="I105" i="11"/>
  <c r="AG105" i="11"/>
  <c r="AG42" i="11"/>
  <c r="I42" i="11"/>
  <c r="H188" i="11"/>
  <c r="AF188" i="11"/>
  <c r="AH147" i="11"/>
  <c r="J147" i="11"/>
  <c r="G46" i="11"/>
  <c r="AE46" i="11"/>
  <c r="AH160" i="11"/>
  <c r="J160" i="11"/>
  <c r="AF141" i="11"/>
  <c r="H141" i="11"/>
  <c r="J124" i="11"/>
  <c r="AH124" i="11"/>
  <c r="K192" i="11"/>
  <c r="AI192" i="11"/>
  <c r="AJ39" i="11"/>
  <c r="L39" i="11"/>
  <c r="AG141" i="11"/>
  <c r="I141" i="11"/>
  <c r="J29" i="11"/>
  <c r="AH29" i="11"/>
  <c r="AH172" i="11"/>
  <c r="J172" i="11"/>
  <c r="J60" i="11"/>
  <c r="AH60" i="11"/>
  <c r="AF49" i="11"/>
  <c r="H49" i="11"/>
  <c r="AK193" i="12"/>
  <c r="AK105" i="11"/>
  <c r="M105" i="11"/>
  <c r="AK185" i="11"/>
  <c r="M185" i="11"/>
  <c r="I196" i="11"/>
  <c r="AG196" i="11"/>
  <c r="AI164" i="11"/>
  <c r="K164" i="11"/>
  <c r="K204" i="11"/>
  <c r="AI204" i="11"/>
  <c r="AH56" i="11"/>
  <c r="J56" i="11"/>
  <c r="I113" i="11"/>
  <c r="AG113" i="11"/>
  <c r="AK110" i="11"/>
  <c r="M110" i="11"/>
  <c r="AF142" i="11"/>
  <c r="H142" i="11"/>
  <c r="AG159" i="11"/>
  <c r="I159" i="11"/>
  <c r="G29" i="11"/>
  <c r="AE29" i="11"/>
  <c r="AF119" i="11"/>
  <c r="H119" i="11"/>
  <c r="AH10" i="11"/>
  <c r="J10" i="11"/>
  <c r="I50" i="11"/>
  <c r="AG50" i="11"/>
  <c r="L24" i="11"/>
  <c r="AJ24" i="11"/>
  <c r="AK60" i="11"/>
  <c r="M60" i="11"/>
  <c r="AE149" i="11"/>
  <c r="G149" i="11"/>
  <c r="AK137" i="11"/>
  <c r="M137" i="11"/>
  <c r="I39" i="11"/>
  <c r="AG39" i="11"/>
  <c r="L25" i="11"/>
  <c r="AJ25" i="11"/>
  <c r="AG145" i="11"/>
  <c r="I145" i="11"/>
  <c r="K185" i="11"/>
  <c r="AI185" i="11"/>
  <c r="AG23" i="11"/>
  <c r="I23" i="11"/>
  <c r="AI133" i="11"/>
  <c r="K133" i="11"/>
  <c r="AJ61" i="12"/>
  <c r="I170" i="11"/>
  <c r="AG170" i="11"/>
  <c r="AE100" i="11"/>
  <c r="G100" i="11"/>
  <c r="AK124" i="11"/>
  <c r="M124" i="11"/>
  <c r="AK155" i="11"/>
  <c r="M155" i="11"/>
  <c r="G167" i="11"/>
  <c r="AE167" i="11"/>
  <c r="AE123" i="11"/>
  <c r="G123" i="11"/>
  <c r="AG188" i="11"/>
  <c r="I188" i="11"/>
  <c r="K142" i="11"/>
  <c r="AI142" i="11"/>
  <c r="AF25" i="11"/>
  <c r="H25" i="11"/>
  <c r="AE198" i="11"/>
  <c r="G198" i="11"/>
  <c r="AF172" i="11"/>
  <c r="H172" i="11"/>
  <c r="AJ108" i="11"/>
  <c r="L108" i="11"/>
  <c r="H123" i="11"/>
  <c r="AF123" i="11"/>
  <c r="G206" i="11"/>
  <c r="AE206" i="11"/>
  <c r="L178" i="11"/>
  <c r="AJ178" i="11"/>
  <c r="K209" i="11"/>
  <c r="AI209" i="11"/>
  <c r="K202" i="11"/>
  <c r="AI202" i="11"/>
  <c r="G150" i="11"/>
  <c r="AE150" i="11"/>
  <c r="M134" i="11"/>
  <c r="AK134" i="11"/>
  <c r="AE39" i="11"/>
  <c r="G39" i="11"/>
  <c r="AK39" i="11"/>
  <c r="M39" i="11"/>
  <c r="AG123" i="11"/>
  <c r="I123" i="11"/>
  <c r="M214" i="11"/>
  <c r="AK214" i="11"/>
  <c r="AG181" i="11"/>
  <c r="I181" i="11"/>
  <c r="AE49" i="11"/>
  <c r="G49" i="11"/>
  <c r="AH185" i="11"/>
  <c r="J185" i="11"/>
  <c r="AK55" i="11"/>
  <c r="M55" i="11"/>
  <c r="K48" i="11"/>
  <c r="AI48" i="11"/>
  <c r="G23" i="11"/>
  <c r="AE23" i="11"/>
  <c r="G207" i="11"/>
  <c r="AE207" i="11"/>
  <c r="G141" i="11"/>
  <c r="AE141" i="11"/>
  <c r="AJ133" i="11"/>
  <c r="L133" i="11"/>
  <c r="K114" i="11"/>
  <c r="AI114" i="11"/>
  <c r="M193" i="11"/>
  <c r="AK193" i="11"/>
  <c r="K196" i="11"/>
  <c r="AI196" i="11"/>
  <c r="AJ212" i="12"/>
  <c r="AE136" i="11"/>
  <c r="G136" i="11"/>
  <c r="G48" i="11"/>
  <c r="AE48" i="11"/>
  <c r="J205" i="11"/>
  <c r="AH205" i="11"/>
  <c r="K31" i="11"/>
  <c r="AI31" i="11"/>
  <c r="H44" i="11"/>
  <c r="AF44" i="11"/>
  <c r="J136" i="11"/>
  <c r="AH136" i="11"/>
  <c r="AF122" i="11"/>
  <c r="H122" i="11"/>
  <c r="G134" i="11"/>
  <c r="AE134" i="11"/>
  <c r="AI198" i="11"/>
  <c r="K198" i="11"/>
  <c r="AE51" i="11"/>
  <c r="G51" i="11"/>
  <c r="AJ136" i="11"/>
  <c r="L136" i="11"/>
  <c r="AI25" i="11"/>
  <c r="K25" i="11"/>
  <c r="G118" i="11"/>
  <c r="AE118" i="11"/>
  <c r="AI144" i="11"/>
  <c r="K144" i="11"/>
  <c r="AH112" i="11"/>
  <c r="J112" i="11"/>
  <c r="H16" i="11"/>
  <c r="AF16" i="11"/>
  <c r="AI147" i="11"/>
  <c r="K147" i="11"/>
  <c r="AK202" i="11"/>
  <c r="M202" i="11"/>
  <c r="AJ175" i="12"/>
  <c r="L27" i="11"/>
  <c r="AJ27" i="11"/>
  <c r="AF166" i="11"/>
  <c r="H166" i="11"/>
  <c r="L60" i="11"/>
  <c r="AJ60" i="11"/>
  <c r="K168" i="11"/>
  <c r="AI168" i="11"/>
  <c r="L123" i="11"/>
  <c r="AJ123" i="11"/>
  <c r="AJ167" i="11"/>
  <c r="L167" i="11"/>
  <c r="AH198" i="11"/>
  <c r="J198" i="11"/>
  <c r="AJ10" i="11"/>
  <c r="L10" i="11"/>
  <c r="L12" i="11"/>
  <c r="AJ12" i="11"/>
  <c r="AJ28" i="11"/>
  <c r="L28" i="11"/>
  <c r="J22" i="11"/>
  <c r="AH22" i="11"/>
  <c r="K122" i="11"/>
  <c r="AI122" i="11"/>
  <c r="L188" i="11"/>
  <c r="AJ188" i="11"/>
  <c r="K199" i="11"/>
  <c r="AI199" i="11"/>
  <c r="M203" i="11"/>
  <c r="AK203" i="11"/>
  <c r="AG182" i="11"/>
  <c r="I182" i="11"/>
  <c r="J141" i="11"/>
  <c r="AH141" i="11"/>
  <c r="I118" i="11"/>
  <c r="AG118" i="11"/>
  <c r="H12" i="11"/>
  <c r="AF12" i="11"/>
  <c r="K123" i="11"/>
  <c r="AI123" i="11"/>
  <c r="H137" i="11"/>
  <c r="AF137" i="11"/>
  <c r="AI58" i="11"/>
  <c r="K58" i="11"/>
  <c r="M157" i="11"/>
  <c r="AK157" i="11"/>
  <c r="J186" i="11"/>
  <c r="AH186" i="11"/>
  <c r="AI159" i="12"/>
  <c r="J16" i="11"/>
  <c r="AH16" i="11"/>
  <c r="J193" i="11"/>
  <c r="AH193" i="11"/>
  <c r="AG178" i="11"/>
  <c r="I178" i="11"/>
  <c r="G131" i="11"/>
  <c r="AE131" i="11"/>
  <c r="J68" i="12"/>
  <c r="L68" i="12" s="1"/>
  <c r="AH68" i="12"/>
  <c r="AH133" i="11"/>
  <c r="J133" i="11"/>
  <c r="K211" i="11"/>
  <c r="AI211" i="11"/>
  <c r="K167" i="11"/>
  <c r="AI167" i="11"/>
  <c r="M116" i="11"/>
  <c r="AK116" i="11"/>
  <c r="AG198" i="11"/>
  <c r="I198" i="11"/>
  <c r="H51" i="11"/>
  <c r="AF51" i="11"/>
  <c r="AI157" i="11"/>
  <c r="K157" i="11"/>
  <c r="G127" i="11"/>
  <c r="AE127" i="11"/>
  <c r="AE170" i="11"/>
  <c r="G170" i="11"/>
  <c r="AF10" i="11"/>
  <c r="H10" i="11"/>
  <c r="AK159" i="11"/>
  <c r="M159" i="11"/>
  <c r="AJ145" i="11"/>
  <c r="L145" i="11"/>
  <c r="AK53" i="11"/>
  <c r="M53" i="11"/>
  <c r="I58" i="11"/>
  <c r="AG58" i="11"/>
  <c r="AG54" i="11"/>
  <c r="I54" i="11"/>
  <c r="L112" i="11"/>
  <c r="AJ112" i="11"/>
  <c r="AJ133" i="12"/>
  <c r="AK139" i="11"/>
  <c r="M139" i="11"/>
  <c r="AK171" i="11"/>
  <c r="M171" i="11"/>
  <c r="L173" i="11"/>
  <c r="AJ173" i="11"/>
  <c r="M54" i="11"/>
  <c r="AK54" i="11"/>
  <c r="H184" i="11"/>
  <c r="AF184" i="11"/>
  <c r="G176" i="11"/>
  <c r="AE176" i="11"/>
  <c r="AJ44" i="11"/>
  <c r="L44" i="11"/>
  <c r="K28" i="11"/>
  <c r="AI28" i="11"/>
  <c r="M208" i="11"/>
  <c r="AK208" i="11"/>
  <c r="AJ31" i="11"/>
  <c r="L31" i="11"/>
  <c r="AE119" i="11"/>
  <c r="G119" i="11"/>
  <c r="G17" i="11"/>
  <c r="AE17" i="11"/>
  <c r="AK49" i="11"/>
  <c r="M49" i="11"/>
  <c r="AF50" i="11"/>
  <c r="H50" i="11"/>
  <c r="G171" i="11"/>
  <c r="AE171" i="11"/>
  <c r="H206" i="11"/>
  <c r="AF206" i="11"/>
  <c r="AF208" i="11"/>
  <c r="H208" i="11"/>
  <c r="J51" i="11"/>
  <c r="AH51" i="11"/>
  <c r="AE205" i="11"/>
  <c r="G205" i="11"/>
  <c r="M196" i="11"/>
  <c r="AK196" i="11"/>
  <c r="J130" i="11"/>
  <c r="AH130" i="11"/>
  <c r="H161" i="11"/>
  <c r="AF161" i="11"/>
  <c r="AK123" i="11"/>
  <c r="M123" i="11"/>
  <c r="AH159" i="11"/>
  <c r="J159" i="11"/>
  <c r="AF207" i="11"/>
  <c r="H207" i="11"/>
  <c r="AJ105" i="11"/>
  <c r="L105" i="11"/>
  <c r="AH100" i="11"/>
  <c r="J100" i="11"/>
  <c r="AF129" i="11"/>
  <c r="H129" i="11"/>
  <c r="AF197" i="11"/>
  <c r="H197" i="11"/>
  <c r="AG25" i="11"/>
  <c r="I25" i="11"/>
  <c r="M27" i="11"/>
  <c r="AK27" i="11"/>
  <c r="AH109" i="11"/>
  <c r="J109" i="11"/>
  <c r="G208" i="11"/>
  <c r="AE208" i="11"/>
  <c r="AI184" i="11"/>
  <c r="K184" i="11"/>
  <c r="K119" i="11"/>
  <c r="AI119" i="11"/>
  <c r="AH175" i="11"/>
  <c r="J175" i="11"/>
  <c r="AF58" i="11"/>
  <c r="H58" i="11"/>
  <c r="AH157" i="11"/>
  <c r="J157" i="11"/>
  <c r="H192" i="11"/>
  <c r="AF192" i="11"/>
  <c r="L113" i="11"/>
  <c r="AJ113" i="11"/>
  <c r="AG29" i="11"/>
  <c r="I29" i="11"/>
  <c r="AI200" i="11"/>
  <c r="K200" i="11"/>
  <c r="M138" i="11"/>
  <c r="AK138" i="11"/>
  <c r="AF17" i="11"/>
  <c r="H17" i="11"/>
  <c r="G135" i="11"/>
  <c r="AE135" i="11"/>
  <c r="G50" i="11"/>
  <c r="AE50" i="11"/>
  <c r="AH27" i="11"/>
  <c r="J27" i="11"/>
  <c r="AI172" i="11"/>
  <c r="K172" i="11"/>
  <c r="L23" i="11"/>
  <c r="AJ23" i="11"/>
  <c r="I186" i="11"/>
  <c r="AG186" i="11"/>
  <c r="J165" i="11"/>
  <c r="AH165" i="11"/>
  <c r="AJ192" i="11"/>
  <c r="L192" i="11"/>
  <c r="AF181" i="11"/>
  <c r="H181" i="11"/>
  <c r="J182" i="11"/>
  <c r="AH182" i="11"/>
  <c r="H200" i="11"/>
  <c r="AF200" i="11"/>
  <c r="AK21" i="11"/>
  <c r="M21" i="11"/>
  <c r="AK181" i="11"/>
  <c r="M181" i="11"/>
  <c r="J107" i="11"/>
  <c r="AH107" i="11"/>
  <c r="L150" i="11"/>
  <c r="AJ150" i="11"/>
  <c r="AE117" i="11"/>
  <c r="G117" i="11"/>
  <c r="AG203" i="11"/>
  <c r="I203" i="11"/>
  <c r="AH122" i="11"/>
  <c r="J122" i="11"/>
  <c r="L161" i="11"/>
  <c r="AJ161" i="11"/>
  <c r="AF38" i="11"/>
  <c r="H38" i="11"/>
  <c r="AH114" i="11"/>
  <c r="J114" i="11"/>
  <c r="H21" i="11"/>
  <c r="AF21" i="11"/>
  <c r="AG50" i="12"/>
  <c r="AF47" i="11"/>
  <c r="H47" i="11"/>
  <c r="L17" i="11"/>
  <c r="AJ17" i="11"/>
  <c r="AH189" i="12"/>
  <c r="AI208" i="11"/>
  <c r="K208" i="11"/>
  <c r="M14" i="11"/>
  <c r="AK14" i="11"/>
  <c r="AJ31" i="12"/>
  <c r="AF211" i="11"/>
  <c r="H211" i="11"/>
  <c r="AF182" i="11"/>
  <c r="H182" i="11"/>
  <c r="K45" i="11"/>
  <c r="AI45" i="11"/>
  <c r="J166" i="11"/>
  <c r="AH166" i="11"/>
  <c r="G185" i="11"/>
  <c r="AE185" i="11"/>
  <c r="H180" i="11"/>
  <c r="AF180" i="11"/>
  <c r="I10" i="11"/>
  <c r="AG10" i="11"/>
  <c r="I27" i="11"/>
  <c r="AG27" i="11"/>
  <c r="AK46" i="11"/>
  <c r="M46" i="11"/>
  <c r="AK197" i="12"/>
  <c r="G25" i="11"/>
  <c r="AE25" i="11"/>
  <c r="I44" i="11"/>
  <c r="AG44" i="11"/>
  <c r="AG34" i="12"/>
  <c r="J167" i="11"/>
  <c r="AH167" i="11"/>
  <c r="AF205" i="11"/>
  <c r="H205" i="11"/>
  <c r="AE154" i="11"/>
  <c r="G154" i="11"/>
  <c r="AG53" i="11"/>
  <c r="I53" i="11"/>
  <c r="G188" i="11"/>
  <c r="AE188" i="11"/>
  <c r="AK21" i="12"/>
  <c r="H112" i="11"/>
  <c r="AF112" i="11"/>
  <c r="K57" i="11"/>
  <c r="AI57" i="11"/>
  <c r="I31" i="11"/>
  <c r="AG31" i="11"/>
  <c r="AF31" i="11"/>
  <c r="H31" i="11"/>
  <c r="AG200" i="11"/>
  <c r="I200" i="11"/>
  <c r="AE60" i="11"/>
  <c r="G60" i="11"/>
  <c r="I28" i="11"/>
  <c r="AG28" i="11"/>
  <c r="AF56" i="11"/>
  <c r="H56" i="11"/>
  <c r="J196" i="11"/>
  <c r="AH196" i="11"/>
  <c r="G129" i="11"/>
  <c r="AE129" i="11"/>
  <c r="AF204" i="11"/>
  <c r="H204" i="11"/>
  <c r="J184" i="11"/>
  <c r="AH184" i="11"/>
  <c r="AI56" i="11"/>
  <c r="K56" i="11"/>
  <c r="L141" i="11"/>
  <c r="AJ141" i="11"/>
  <c r="AG108" i="11"/>
  <c r="I108" i="11"/>
  <c r="AE172" i="11"/>
  <c r="G172" i="11"/>
  <c r="J127" i="11"/>
  <c r="AH127" i="11"/>
  <c r="G13" i="11"/>
  <c r="AE13" i="11"/>
  <c r="M119" i="11"/>
  <c r="AK119" i="11"/>
  <c r="AK194" i="11"/>
  <c r="M194" i="11"/>
  <c r="AF186" i="11"/>
  <c r="H186" i="11"/>
  <c r="M167" i="11"/>
  <c r="AK167" i="11"/>
  <c r="AI27" i="11"/>
  <c r="K27" i="11"/>
  <c r="G114" i="11"/>
  <c r="AE114" i="11"/>
  <c r="AG190" i="11"/>
  <c r="I190" i="11"/>
  <c r="I193" i="11"/>
  <c r="AG193" i="11"/>
  <c r="G165" i="11"/>
  <c r="AE165" i="11"/>
  <c r="AF108" i="11"/>
  <c r="H108" i="11"/>
  <c r="G126" i="11"/>
  <c r="AE126" i="11"/>
  <c r="AH126" i="11"/>
  <c r="J126" i="11"/>
  <c r="L95" i="11"/>
  <c r="AJ95" i="11"/>
  <c r="G16" i="11"/>
  <c r="AE16" i="11"/>
  <c r="AG137" i="11"/>
  <c r="I137" i="11"/>
  <c r="G180" i="11"/>
  <c r="AE180" i="11"/>
  <c r="H117" i="11"/>
  <c r="AF117" i="11"/>
  <c r="M44" i="11"/>
  <c r="AK44" i="11"/>
  <c r="K53" i="11"/>
  <c r="AI53" i="11"/>
  <c r="AI149" i="11"/>
  <c r="K149" i="11"/>
  <c r="AK12" i="11"/>
  <c r="M12" i="11"/>
  <c r="AJ107" i="11"/>
  <c r="L107" i="11"/>
  <c r="AG172" i="11"/>
  <c r="I172" i="11"/>
  <c r="G175" i="11"/>
  <c r="AE175" i="11"/>
  <c r="AJ172" i="11"/>
  <c r="L172" i="11"/>
  <c r="AI171" i="11"/>
  <c r="K171" i="11"/>
  <c r="J102" i="11"/>
  <c r="AH102" i="11"/>
  <c r="AF138" i="11"/>
  <c r="H138" i="11"/>
  <c r="AJ49" i="11"/>
  <c r="L49" i="11"/>
  <c r="M175" i="11"/>
  <c r="AK175" i="11"/>
  <c r="AJ127" i="11"/>
  <c r="L127" i="11"/>
  <c r="G211" i="11"/>
  <c r="AE211" i="11"/>
  <c r="I127" i="11"/>
  <c r="AG127" i="11"/>
  <c r="AJ137" i="11"/>
  <c r="L137" i="11"/>
  <c r="G194" i="11"/>
  <c r="AE194" i="11"/>
  <c r="G147" i="11"/>
  <c r="AE147" i="11"/>
  <c r="K146" i="11"/>
  <c r="AI146" i="11"/>
  <c r="AG22" i="11"/>
  <c r="I22" i="11"/>
  <c r="K107" i="11"/>
  <c r="AI107" i="11"/>
  <c r="L14" i="11"/>
  <c r="AJ14" i="11"/>
  <c r="AK206" i="11"/>
  <c r="M206" i="11"/>
  <c r="L100" i="11"/>
  <c r="AJ100" i="11"/>
  <c r="M136" i="11"/>
  <c r="AK136" i="11"/>
  <c r="AH199" i="11"/>
  <c r="J199" i="11"/>
  <c r="H168" i="11"/>
  <c r="AF168" i="11"/>
  <c r="H48" i="11"/>
  <c r="AF48" i="11"/>
  <c r="K159" i="11"/>
  <c r="AI159" i="11"/>
  <c r="AG205" i="11"/>
  <c r="I205" i="11"/>
  <c r="I14" i="11"/>
  <c r="AG14" i="11"/>
  <c r="AF198" i="11"/>
  <c r="H198" i="11"/>
  <c r="AK42" i="11"/>
  <c r="M42" i="11"/>
  <c r="L94" i="11"/>
  <c r="AJ94" i="11"/>
  <c r="AJ156" i="11"/>
  <c r="L156" i="11"/>
  <c r="AG202" i="11"/>
  <c r="I202" i="11"/>
  <c r="M28" i="11"/>
  <c r="AK28" i="11"/>
  <c r="AE26" i="11"/>
  <c r="G26" i="11"/>
  <c r="AI138" i="11"/>
  <c r="K138" i="11"/>
  <c r="AG151" i="11"/>
  <c r="I151" i="11"/>
  <c r="AJ139" i="11"/>
  <c r="L139" i="11"/>
  <c r="H148" i="11"/>
  <c r="AF148" i="11"/>
  <c r="AI115" i="11"/>
  <c r="K115" i="11"/>
  <c r="K203" i="11"/>
  <c r="AI203" i="11"/>
  <c r="AG51" i="11"/>
  <c r="I51" i="11"/>
  <c r="L134" i="11"/>
  <c r="AJ134" i="11"/>
  <c r="AG133" i="11"/>
  <c r="I133" i="11"/>
  <c r="M228" i="12"/>
  <c r="AK228" i="12"/>
  <c r="AE44" i="11"/>
  <c r="G44" i="11"/>
  <c r="AK117" i="11"/>
  <c r="M117" i="11"/>
  <c r="I132" i="11"/>
  <c r="AG132" i="11"/>
  <c r="J21" i="11"/>
  <c r="AH21" i="11"/>
  <c r="G109" i="11"/>
  <c r="AE109" i="11"/>
  <c r="G116" i="11"/>
  <c r="AE116" i="11"/>
  <c r="AF114" i="11"/>
  <c r="H114" i="11"/>
  <c r="AE102" i="11"/>
  <c r="G102" i="11"/>
  <c r="AI24" i="11"/>
  <c r="K24" i="11"/>
  <c r="M142" i="11"/>
  <c r="AK142" i="11"/>
  <c r="K161" i="11"/>
  <c r="AI161" i="11"/>
  <c r="K38" i="11"/>
  <c r="AI38" i="11"/>
  <c r="AI37" i="11"/>
  <c r="K37" i="11"/>
  <c r="H109" i="11"/>
  <c r="AF109" i="11"/>
  <c r="AH146" i="11"/>
  <c r="J146" i="11"/>
  <c r="AJ209" i="11"/>
  <c r="L209" i="11"/>
  <c r="K124" i="11"/>
  <c r="AI124" i="11"/>
  <c r="H139" i="11"/>
  <c r="AF139" i="11"/>
  <c r="AJ184" i="11"/>
  <c r="L184" i="11"/>
  <c r="J53" i="11"/>
  <c r="AH53" i="11"/>
  <c r="AI100" i="11"/>
  <c r="K100" i="11"/>
  <c r="AI17" i="11"/>
  <c r="K17" i="11"/>
  <c r="H22" i="11"/>
  <c r="AF22" i="11"/>
  <c r="AF24" i="11"/>
  <c r="H24" i="11"/>
  <c r="AE113" i="11"/>
  <c r="G113" i="11"/>
  <c r="I48" i="11"/>
  <c r="AG48" i="11"/>
  <c r="I17" i="11"/>
  <c r="AG17" i="11"/>
  <c r="K173" i="11"/>
  <c r="AI173" i="11"/>
  <c r="M109" i="11"/>
  <c r="AK109" i="11"/>
  <c r="M31" i="11"/>
  <c r="AK31" i="11"/>
  <c r="AH200" i="11"/>
  <c r="J200" i="11"/>
  <c r="AH207" i="11"/>
  <c r="J207" i="11"/>
  <c r="M122" i="11"/>
  <c r="AK122" i="11"/>
  <c r="AJ152" i="11"/>
  <c r="L152" i="11"/>
  <c r="AK52" i="12"/>
  <c r="G12" i="11"/>
  <c r="AE12" i="11"/>
  <c r="G56" i="11"/>
  <c r="AE56" i="11"/>
  <c r="J173" i="11"/>
  <c r="AH173" i="11"/>
  <c r="L38" i="11"/>
  <c r="AJ38" i="11"/>
  <c r="AH24" i="11"/>
  <c r="J24" i="11"/>
  <c r="AF155" i="11"/>
  <c r="H155" i="11"/>
  <c r="M178" i="11"/>
  <c r="AK178" i="11"/>
  <c r="AJ154" i="12"/>
  <c r="AK51" i="11"/>
  <c r="M51" i="11"/>
  <c r="AE156" i="11"/>
  <c r="G156" i="11"/>
  <c r="G124" i="11"/>
  <c r="AE124" i="11"/>
  <c r="AH116" i="11"/>
  <c r="J116" i="11"/>
  <c r="AK24" i="11"/>
  <c r="M24" i="11"/>
  <c r="AI134" i="11"/>
  <c r="K134" i="11"/>
  <c r="AE14" i="11"/>
  <c r="G14" i="11"/>
  <c r="I117" i="11"/>
  <c r="AG117" i="11"/>
  <c r="AE47" i="11"/>
  <c r="G47" i="11"/>
  <c r="AJ209" i="12"/>
  <c r="M10" i="11"/>
  <c r="AK10" i="11"/>
  <c r="AF157" i="11"/>
  <c r="H157" i="11"/>
  <c r="J42" i="11"/>
  <c r="AH42" i="11"/>
  <c r="AI166" i="11"/>
  <c r="K166" i="11"/>
  <c r="J55" i="11"/>
  <c r="AH55" i="11"/>
  <c r="J137" i="11"/>
  <c r="AH137" i="11"/>
  <c r="H154" i="11"/>
  <c r="AF154" i="11"/>
  <c r="M58" i="11"/>
  <c r="AK58" i="11"/>
  <c r="J108" i="11"/>
  <c r="AH108" i="11"/>
  <c r="I207" i="11"/>
  <c r="AG207" i="11"/>
  <c r="AE157" i="11"/>
  <c r="G157" i="11"/>
  <c r="AK57" i="11"/>
  <c r="M57" i="11"/>
  <c r="AE58" i="11"/>
  <c r="G58" i="11"/>
  <c r="AF214" i="11"/>
  <c r="H214" i="11"/>
  <c r="I102" i="11"/>
  <c r="AG102" i="11"/>
  <c r="AH168" i="11"/>
  <c r="J168" i="11"/>
  <c r="AI14" i="11"/>
  <c r="K14" i="11"/>
  <c r="L135" i="11"/>
  <c r="AJ135" i="11"/>
  <c r="AG146" i="11"/>
  <c r="I146" i="11"/>
  <c r="L97" i="12"/>
  <c r="AJ97" i="12"/>
  <c r="I214" i="11"/>
  <c r="AG214" i="11"/>
  <c r="AI178" i="11"/>
  <c r="K178" i="11"/>
  <c r="H178" i="11"/>
  <c r="AF178" i="11"/>
  <c r="AE142" i="11"/>
  <c r="G142" i="11"/>
  <c r="AH17" i="11"/>
  <c r="J17" i="11"/>
  <c r="I206" i="11"/>
  <c r="AG206" i="11"/>
  <c r="H28" i="11"/>
  <c r="AF28" i="11"/>
  <c r="I211" i="11"/>
  <c r="AG211" i="11"/>
  <c r="AI126" i="11"/>
  <c r="K126" i="11"/>
  <c r="AJ186" i="11"/>
  <c r="L186" i="11"/>
  <c r="G24" i="11"/>
  <c r="AE24" i="11"/>
  <c r="AE110" i="11"/>
  <c r="G110" i="11"/>
  <c r="AH129" i="11"/>
  <c r="J129" i="11"/>
  <c r="K137" i="11"/>
  <c r="AI137" i="11"/>
  <c r="AJ16" i="11"/>
  <c r="L16" i="11"/>
  <c r="H54" i="11"/>
  <c r="AF54" i="11"/>
  <c r="J152" i="11"/>
  <c r="AH152" i="11"/>
  <c r="AE184" i="11"/>
  <c r="G184" i="11"/>
  <c r="AK42" i="12"/>
  <c r="AJ202" i="11"/>
  <c r="L202" i="11"/>
  <c r="AH178" i="11"/>
  <c r="J178" i="11"/>
  <c r="AH132" i="11"/>
  <c r="J132" i="11"/>
  <c r="AI187" i="11"/>
  <c r="K187" i="11"/>
  <c r="G144" i="11"/>
  <c r="AE144" i="11"/>
  <c r="K132" i="11"/>
  <c r="AI132" i="11"/>
  <c r="G22" i="11"/>
  <c r="AE22" i="11"/>
  <c r="AI50" i="11"/>
  <c r="K50" i="11"/>
  <c r="L42" i="11"/>
  <c r="AJ42" i="11"/>
  <c r="I152" i="11"/>
  <c r="AG152" i="11"/>
  <c r="AE112" i="11"/>
  <c r="G112" i="11"/>
  <c r="AI118" i="11"/>
  <c r="K118" i="11"/>
  <c r="G37" i="11"/>
  <c r="AE37" i="11"/>
  <c r="G200" i="11"/>
  <c r="AE200" i="11"/>
  <c r="AH44" i="11"/>
  <c r="J44" i="11"/>
  <c r="AJ53" i="11"/>
  <c r="L53" i="11"/>
  <c r="M50" i="11"/>
  <c r="AK50" i="11"/>
  <c r="K170" i="11"/>
  <c r="AI170" i="11"/>
  <c r="L155" i="11"/>
  <c r="AJ155" i="11"/>
  <c r="H199" i="11"/>
  <c r="AF199" i="11"/>
  <c r="I21" i="11"/>
  <c r="AG21" i="11"/>
  <c r="AJ122" i="11"/>
  <c r="L122" i="11"/>
  <c r="AH115" i="11"/>
  <c r="J115" i="11"/>
  <c r="J206" i="11"/>
  <c r="AH206" i="11"/>
  <c r="J188" i="11"/>
  <c r="AH188" i="11"/>
  <c r="AJ34" i="12"/>
  <c r="G34" i="12"/>
  <c r="I34" i="12" s="1"/>
  <c r="K34" i="12" s="1"/>
  <c r="M34" i="12" s="1"/>
  <c r="AE34" i="12"/>
  <c r="H135" i="11"/>
  <c r="AF135" i="11"/>
  <c r="J156" i="11"/>
  <c r="AH156" i="11"/>
  <c r="AI131" i="11"/>
  <c r="K131" i="11"/>
  <c r="I24" i="11"/>
  <c r="AG24" i="11"/>
  <c r="AJ144" i="11"/>
  <c r="L144" i="11"/>
  <c r="L57" i="11"/>
  <c r="AJ57" i="11"/>
  <c r="AJ80" i="12"/>
  <c r="L80" i="12"/>
  <c r="J45" i="11"/>
  <c r="AH45" i="11"/>
  <c r="K175" i="11"/>
  <c r="AI175" i="11"/>
  <c r="AG149" i="11"/>
  <c r="I149" i="11"/>
  <c r="M127" i="11"/>
  <c r="AK127" i="11"/>
  <c r="AG119" i="11"/>
  <c r="I119" i="11"/>
  <c r="M151" i="12"/>
  <c r="AK151" i="12"/>
  <c r="J211" i="11"/>
  <c r="AH211" i="11"/>
  <c r="J203" i="11"/>
  <c r="AH203" i="11"/>
  <c r="L45" i="11"/>
  <c r="AJ45" i="11"/>
  <c r="L124" i="11"/>
  <c r="AJ124" i="11"/>
  <c r="AF190" i="11"/>
  <c r="H190" i="11"/>
  <c r="J197" i="11"/>
  <c r="AH197" i="11"/>
  <c r="M192" i="11"/>
  <c r="AK192" i="11"/>
  <c r="AK172" i="11"/>
  <c r="M172" i="11"/>
  <c r="AH50" i="11"/>
  <c r="J50" i="11"/>
  <c r="G45" i="11"/>
  <c r="AE45" i="11"/>
  <c r="AH170" i="11"/>
  <c r="J170" i="11"/>
  <c r="L199" i="11"/>
  <c r="AJ199" i="11"/>
  <c r="J204" i="11"/>
  <c r="AH204" i="11"/>
  <c r="AH145" i="11"/>
  <c r="J145" i="11"/>
  <c r="AK102" i="11"/>
  <c r="M102" i="11"/>
  <c r="J48" i="11"/>
  <c r="AH48" i="11"/>
  <c r="M186" i="11"/>
  <c r="AK186" i="11"/>
  <c r="M25" i="11"/>
  <c r="AK25" i="11"/>
  <c r="AI39" i="11"/>
  <c r="K39" i="11"/>
  <c r="L149" i="11"/>
  <c r="AJ149" i="11"/>
  <c r="J117" i="11"/>
  <c r="AH117" i="11"/>
  <c r="AG110" i="11"/>
  <c r="I110" i="11"/>
  <c r="AI33" i="12"/>
  <c r="K155" i="11"/>
  <c r="AI155" i="11"/>
  <c r="AH155" i="11"/>
  <c r="J155" i="11"/>
  <c r="AJ51" i="11"/>
  <c r="L51" i="11"/>
  <c r="AK157" i="12"/>
  <c r="I64" i="13"/>
  <c r="K64" i="13" s="1"/>
  <c r="M64" i="13" s="1"/>
  <c r="AG64" i="13"/>
  <c r="K197" i="11"/>
  <c r="AI197" i="11"/>
  <c r="G151" i="11"/>
  <c r="AE151" i="11"/>
  <c r="I124" i="11"/>
  <c r="AG124" i="11"/>
  <c r="AG38" i="11"/>
  <c r="I38" i="11"/>
  <c r="AJ168" i="11"/>
  <c r="L168" i="11"/>
  <c r="AI190" i="11"/>
  <c r="K190" i="11"/>
  <c r="AI186" i="11"/>
  <c r="K186" i="11"/>
  <c r="AG55" i="11"/>
  <c r="I55" i="11"/>
  <c r="AJ117" i="11"/>
  <c r="L117" i="11"/>
  <c r="K54" i="11"/>
  <c r="AI54" i="11"/>
  <c r="AF170" i="11"/>
  <c r="H170" i="11"/>
  <c r="AK224" i="12"/>
  <c r="AJ179" i="12"/>
  <c r="AI55" i="11"/>
  <c r="K55" i="11"/>
  <c r="H34" i="12"/>
  <c r="J34" i="12" s="1"/>
  <c r="L34" i="12" s="1"/>
  <c r="AF34" i="12"/>
  <c r="AK132" i="11"/>
  <c r="M132" i="11"/>
  <c r="AG171" i="11"/>
  <c r="I171" i="11"/>
  <c r="L159" i="11"/>
  <c r="AJ159" i="11"/>
  <c r="J139" i="11"/>
  <c r="AH139" i="11"/>
  <c r="AI156" i="11"/>
  <c r="K156" i="11"/>
  <c r="J57" i="11"/>
  <c r="AH57" i="11"/>
  <c r="AJ211" i="11"/>
  <c r="L211" i="11"/>
  <c r="G186" i="11"/>
  <c r="AE186" i="11"/>
  <c r="AI214" i="11"/>
  <c r="K214" i="11"/>
  <c r="L102" i="11"/>
  <c r="AJ102" i="11"/>
  <c r="K21" i="11"/>
  <c r="AI21" i="11"/>
  <c r="AG142" i="11"/>
  <c r="I142" i="11"/>
  <c r="AJ131" i="11"/>
  <c r="L131" i="11"/>
  <c r="H27" i="11"/>
  <c r="AF27" i="11"/>
  <c r="AG144" i="11"/>
  <c r="I144" i="11"/>
  <c r="G148" i="11"/>
  <c r="AE148" i="11"/>
  <c r="AJ136" i="12"/>
  <c r="L197" i="11"/>
  <c r="AJ197" i="11"/>
  <c r="AK201" i="12"/>
  <c r="L46" i="11"/>
  <c r="AJ46" i="11"/>
  <c r="AK114" i="11"/>
  <c r="M114" i="11"/>
  <c r="AF13" i="11"/>
  <c r="H13" i="11"/>
  <c r="AJ148" i="11"/>
  <c r="L148" i="11"/>
  <c r="AG155" i="11"/>
  <c r="I155" i="11"/>
  <c r="AG150" i="11"/>
  <c r="I150" i="11"/>
  <c r="AG194" i="11"/>
  <c r="I194" i="11"/>
  <c r="M204" i="11"/>
  <c r="AK204" i="11"/>
  <c r="AG122" i="11"/>
  <c r="I122" i="11"/>
  <c r="I185" i="11"/>
  <c r="AG185" i="11"/>
  <c r="H203" i="11"/>
  <c r="AF203" i="11"/>
  <c r="AE133" i="11"/>
  <c r="G133" i="11"/>
  <c r="I13" i="11"/>
  <c r="AG13" i="11"/>
  <c r="AG157" i="11"/>
  <c r="I157" i="11"/>
  <c r="AG56" i="11"/>
  <c r="I56" i="11"/>
  <c r="AE108" i="11"/>
  <c r="G108" i="11"/>
  <c r="G54" i="11"/>
  <c r="AE54" i="11"/>
  <c r="AG148" i="11"/>
  <c r="I148" i="11"/>
  <c r="AI44" i="11"/>
  <c r="K44" i="11"/>
  <c r="I147" i="11"/>
  <c r="AG147" i="11"/>
  <c r="J113" i="11"/>
  <c r="AH113" i="11"/>
  <c r="L21" i="11"/>
  <c r="AJ21" i="11"/>
  <c r="M13" i="11"/>
  <c r="AK13" i="11"/>
  <c r="AF46" i="11"/>
  <c r="H46" i="11"/>
  <c r="G193" i="11"/>
  <c r="AE193" i="11"/>
  <c r="AE132" i="11"/>
  <c r="G132" i="11"/>
  <c r="H187" i="11"/>
  <c r="AF187" i="11"/>
  <c r="I204" i="11"/>
  <c r="AG204" i="11"/>
  <c r="G128" i="11"/>
  <c r="AE128" i="11"/>
  <c r="AJ206" i="11"/>
  <c r="L206" i="11"/>
  <c r="AE187" i="11"/>
  <c r="G187" i="11"/>
  <c r="AJ204" i="11"/>
  <c r="L204" i="11"/>
  <c r="H145" i="11"/>
  <c r="AF145" i="11"/>
  <c r="L119" i="11"/>
  <c r="AJ119" i="11"/>
  <c r="J176" i="11"/>
  <c r="AH176" i="11"/>
  <c r="AJ183" i="11"/>
  <c r="L183" i="11"/>
  <c r="AI13" i="11"/>
  <c r="K13" i="11"/>
  <c r="AI207" i="11"/>
  <c r="K207" i="11"/>
  <c r="I130" i="11"/>
  <c r="AG130" i="11"/>
  <c r="AE203" i="11"/>
  <c r="G203" i="11"/>
  <c r="AH150" i="11"/>
  <c r="J150" i="11"/>
  <c r="AI206" i="11"/>
  <c r="K206" i="11"/>
  <c r="AG136" i="11"/>
  <c r="I136" i="11"/>
  <c r="AI46" i="11"/>
  <c r="K46" i="11"/>
  <c r="AI108" i="11"/>
  <c r="K108" i="11"/>
  <c r="H202" i="11"/>
  <c r="AF202" i="11"/>
  <c r="H110" i="11"/>
  <c r="AF110" i="11"/>
  <c r="M148" i="11"/>
  <c r="AK148" i="11"/>
  <c r="AJ64" i="11"/>
  <c r="L64" i="11"/>
  <c r="AI141" i="11"/>
  <c r="K141" i="11"/>
  <c r="I176" i="11"/>
  <c r="AG176" i="11"/>
  <c r="J26" i="11"/>
  <c r="AH26" i="11"/>
  <c r="L176" i="11"/>
  <c r="AJ176" i="11"/>
  <c r="AI191" i="12"/>
  <c r="AE164" i="11"/>
  <c r="G164" i="11"/>
  <c r="M107" i="11"/>
  <c r="AK107" i="11"/>
  <c r="I128" i="11"/>
  <c r="AG128" i="11"/>
  <c r="I197" i="11"/>
  <c r="AG197" i="11"/>
  <c r="AK217" i="12"/>
  <c r="AG180" i="11"/>
  <c r="I180" i="11"/>
  <c r="H60" i="11"/>
  <c r="AF60" i="11"/>
  <c r="L114" i="11"/>
  <c r="AJ114" i="11"/>
  <c r="J37" i="11"/>
  <c r="AH37" i="11"/>
  <c r="K109" i="11"/>
  <c r="AI109" i="11"/>
  <c r="AJ13" i="11"/>
  <c r="L13" i="11"/>
  <c r="AH118" i="11"/>
  <c r="J118" i="11"/>
  <c r="H100" i="11"/>
  <c r="AF100" i="11"/>
  <c r="AG167" i="11"/>
  <c r="I167" i="11"/>
  <c r="J28" i="11"/>
  <c r="AH28" i="11"/>
  <c r="AI127" i="11"/>
  <c r="K127" i="11"/>
  <c r="M141" i="11"/>
  <c r="AK141" i="11"/>
  <c r="J202" i="11"/>
  <c r="AH202" i="11"/>
  <c r="AF176" i="12"/>
  <c r="H176" i="12"/>
  <c r="J176" i="12" s="1"/>
  <c r="L176" i="12" s="1"/>
  <c r="H124" i="11"/>
  <c r="AF124" i="11"/>
  <c r="H26" i="11"/>
  <c r="AF26" i="11"/>
  <c r="G179" i="11"/>
  <c r="AE179" i="11"/>
  <c r="AE138" i="11"/>
  <c r="G138" i="11"/>
  <c r="AJ171" i="11"/>
  <c r="L171" i="11"/>
  <c r="AH138" i="11"/>
  <c r="J138" i="11"/>
  <c r="J31" i="11"/>
  <c r="AH31" i="11"/>
  <c r="G28" i="11"/>
  <c r="AE28" i="11"/>
  <c r="AI130" i="11"/>
  <c r="K130" i="11"/>
  <c r="AK173" i="11"/>
  <c r="M173" i="11"/>
  <c r="G202" i="11"/>
  <c r="AE202" i="11"/>
  <c r="G214" i="11"/>
  <c r="AE214" i="11"/>
  <c r="AJ185" i="11"/>
  <c r="L185" i="11"/>
  <c r="AE27" i="11"/>
  <c r="G27" i="11"/>
  <c r="M207" i="11"/>
  <c r="AK207" i="11"/>
  <c r="AF136" i="11"/>
  <c r="H136" i="11"/>
  <c r="H29" i="11"/>
  <c r="AF29" i="11"/>
  <c r="AI150" i="11"/>
  <c r="K150" i="11"/>
  <c r="AJ87" i="11"/>
  <c r="L87" i="11"/>
  <c r="G137" i="11"/>
  <c r="AE137" i="11"/>
  <c r="AE115" i="11"/>
  <c r="G115" i="11"/>
  <c r="AF37" i="11"/>
  <c r="H37" i="11"/>
  <c r="AH119" i="11"/>
  <c r="J119" i="11"/>
  <c r="H209" i="11"/>
  <c r="AF209" i="11"/>
  <c r="AE107" i="11"/>
  <c r="G107" i="11"/>
  <c r="H165" i="11"/>
  <c r="AF165" i="11"/>
  <c r="AG16" i="11"/>
  <c r="I16" i="11"/>
  <c r="I45" i="11"/>
  <c r="AG45" i="11"/>
  <c r="AF14" i="11"/>
  <c r="H14" i="11"/>
  <c r="AJ137" i="12"/>
  <c r="J151" i="11"/>
  <c r="AH151" i="11"/>
  <c r="AG107" i="11"/>
  <c r="I107" i="11"/>
  <c r="K193" i="11"/>
  <c r="AI193" i="11"/>
  <c r="G168" i="11"/>
  <c r="AE168" i="11"/>
  <c r="AK131" i="11"/>
  <c r="M131" i="11"/>
  <c r="AF149" i="11"/>
  <c r="H149" i="11"/>
  <c r="M112" i="11"/>
  <c r="AK112" i="11"/>
  <c r="L48" i="11"/>
  <c r="AJ48" i="11"/>
  <c r="L157" i="11"/>
  <c r="AJ157" i="11"/>
  <c r="AG192" i="11"/>
  <c r="I192" i="11"/>
  <c r="J135" i="11"/>
  <c r="AH135" i="11"/>
  <c r="H102" i="11"/>
  <c r="AF102" i="11"/>
  <c r="G160" i="11"/>
  <c r="AE160" i="11"/>
  <c r="H118" i="11"/>
  <c r="AF118" i="11"/>
  <c r="H175" i="11"/>
  <c r="AF175" i="11"/>
  <c r="AI60" i="11"/>
  <c r="K60" i="11"/>
  <c r="AG26" i="11"/>
  <c r="I26" i="11"/>
  <c r="J131" i="11"/>
  <c r="AH131" i="11"/>
  <c r="H179" i="11"/>
  <c r="AF179" i="11"/>
  <c r="I100" i="11"/>
  <c r="AG100" i="11"/>
  <c r="J194" i="11"/>
  <c r="AH194" i="11"/>
  <c r="AG179" i="11"/>
  <c r="I179" i="11"/>
  <c r="G21" i="11"/>
  <c r="AE21" i="11"/>
  <c r="AI168" i="12"/>
  <c r="AK87" i="11"/>
  <c r="M87" i="11"/>
  <c r="AG46" i="11"/>
  <c r="I46" i="11"/>
  <c r="G204" i="11"/>
  <c r="AE204" i="11"/>
  <c r="AH105" i="11"/>
  <c r="J105" i="11"/>
  <c r="M168" i="11"/>
  <c r="AK168" i="11"/>
  <c r="AH58" i="11"/>
  <c r="J58" i="11"/>
  <c r="J123" i="11"/>
  <c r="AH123" i="11"/>
  <c r="AG138" i="11"/>
  <c r="I138" i="11"/>
  <c r="G105" i="11"/>
  <c r="AE105" i="11"/>
  <c r="L208" i="11"/>
  <c r="AJ208" i="11"/>
  <c r="J144" i="11"/>
  <c r="AH144" i="11"/>
  <c r="I166" i="11"/>
  <c r="AG166" i="11"/>
  <c r="AK48" i="12"/>
  <c r="AE53" i="11"/>
  <c r="G53" i="11"/>
  <c r="AH209" i="11"/>
  <c r="J209" i="11"/>
  <c r="AK156" i="11"/>
  <c r="M156" i="11"/>
  <c r="K135" i="11"/>
  <c r="AI135" i="11"/>
  <c r="J171" i="11"/>
  <c r="AH171" i="11"/>
  <c r="K116" i="11"/>
  <c r="AI116" i="11"/>
  <c r="AJ162" i="12"/>
  <c r="L162" i="12"/>
  <c r="AI181" i="11"/>
  <c r="K181" i="11"/>
  <c r="G199" i="11"/>
  <c r="AE199" i="11"/>
  <c r="H144" i="11"/>
  <c r="AF144" i="11"/>
  <c r="AJ190" i="11"/>
  <c r="L190" i="11"/>
  <c r="U120" i="13" a="1"/>
  <c r="V122" i="13" a="1"/>
  <c r="V164" i="13" a="1"/>
  <c r="W135" i="13" a="1"/>
  <c r="Y54" i="13" a="1"/>
  <c r="V136" i="13" a="1"/>
  <c r="U141" i="13" a="1"/>
  <c r="T42" i="13" a="1"/>
  <c r="W42" i="13" a="1"/>
  <c r="X143" i="13" a="1"/>
  <c r="Z160" i="13" a="1"/>
  <c r="T175" i="13" a="1"/>
  <c r="Y125" i="13" a="1"/>
  <c r="X124" i="13" a="1"/>
  <c r="W33" i="13" a="1"/>
  <c r="V120" i="13" a="1"/>
  <c r="V43" i="13" a="1"/>
  <c r="V199" i="13" a="1"/>
  <c r="Z141" i="13" a="1"/>
  <c r="Y140" i="13" a="1"/>
  <c r="X30" i="13" a="1"/>
  <c r="Y130" i="13" a="1"/>
  <c r="V125" i="13" a="1"/>
  <c r="Y153" i="13" a="1"/>
  <c r="Z220" i="13" a="1"/>
  <c r="U220" i="13" a="1"/>
  <c r="U208" i="13" a="1"/>
  <c r="V33" i="13" a="1"/>
  <c r="W191" i="13" a="1"/>
  <c r="U26" i="13" a="1"/>
  <c r="T195" i="13" a="1"/>
  <c r="U61" i="13" a="1"/>
  <c r="Z176" i="13" a="1"/>
  <c r="T189" i="13" a="1"/>
  <c r="Y53" i="13" a="1"/>
  <c r="Y107" i="13" a="1"/>
  <c r="V159" i="13" a="1"/>
  <c r="T116" i="13" a="1"/>
  <c r="X131" i="13" a="1"/>
  <c r="Z116" i="13" a="1"/>
  <c r="U163" i="13" a="1"/>
  <c r="V219" i="13" a="1"/>
  <c r="X187" i="13" a="1"/>
  <c r="Y20" i="13" a="1"/>
  <c r="X54" i="13" a="1"/>
  <c r="V26" i="13" a="1"/>
  <c r="Y62" i="13" a="1"/>
  <c r="Z134" i="13" a="1"/>
  <c r="T48" i="13" a="1"/>
  <c r="V60" i="13" a="1"/>
  <c r="X164" i="13" a="1"/>
  <c r="T140" i="13" a="1"/>
  <c r="U197" i="13" a="1"/>
  <c r="W158" i="13" a="1"/>
  <c r="Y185" i="13" a="1"/>
  <c r="W125" i="13" a="1"/>
  <c r="W35" i="13" a="1"/>
  <c r="T227" i="13" a="1"/>
  <c r="U157" i="13" a="1"/>
  <c r="T211" i="13" a="1"/>
  <c r="U185" i="13" a="1"/>
  <c r="U172" i="13" a="1"/>
  <c r="V177" i="13" a="1"/>
  <c r="Y63" i="13" a="1"/>
  <c r="Y197" i="13" a="1"/>
  <c r="X53" i="13" a="1"/>
  <c r="X27" i="13" a="1"/>
  <c r="Z185" i="13" a="1"/>
  <c r="W59" i="13" a="1"/>
  <c r="V141" i="13" a="1"/>
  <c r="W227" i="13" a="1"/>
  <c r="X147" i="13" a="1"/>
  <c r="U182" i="13" a="1"/>
  <c r="Y207" i="13" a="1"/>
  <c r="V112" i="13" a="1"/>
  <c r="Z117" i="13" a="1"/>
  <c r="Y30" i="13" a="1"/>
  <c r="X150" i="13" a="1"/>
  <c r="T43" i="13" a="1"/>
  <c r="X121" i="13" a="1"/>
  <c r="T125" i="13" a="1"/>
  <c r="Y176" i="13" a="1"/>
  <c r="U13" i="13" a="1"/>
  <c r="W140" i="13" a="1"/>
  <c r="Z58" i="13" a="1"/>
  <c r="Y35" i="13" a="1"/>
  <c r="W56" i="13" a="1"/>
  <c r="V30" i="13" a="1"/>
  <c r="X212" i="13" a="1"/>
  <c r="U212" i="13" a="1"/>
  <c r="U189" i="13" a="1"/>
  <c r="W176" i="13" a="1"/>
  <c r="W207" i="13" a="1"/>
  <c r="X32" i="13" a="1"/>
  <c r="U124" i="13" a="1"/>
  <c r="Z184" i="13" a="1"/>
  <c r="Z143" i="13" a="1"/>
  <c r="Y147" i="13" a="1"/>
  <c r="T123" i="13" a="1"/>
  <c r="U147" i="13" a="1"/>
  <c r="Z35" i="13" a="1"/>
  <c r="Z187" i="13" a="1"/>
  <c r="Z11" i="13" a="1"/>
  <c r="T165" i="13" a="1"/>
  <c r="U187" i="13" a="1"/>
  <c r="U59" i="13" a="1"/>
  <c r="Y46" i="13" a="1"/>
  <c r="Y129" i="13" a="1"/>
  <c r="V126" i="13" a="1"/>
  <c r="W179" i="13" a="1"/>
  <c r="X163" i="13" a="1"/>
  <c r="Y124" i="13" a="1"/>
  <c r="W62" i="13" a="1"/>
  <c r="Y208" i="13" a="1"/>
  <c r="V165" i="13" a="1"/>
  <c r="T135" i="13" a="1"/>
  <c r="X218" i="13" a="1"/>
  <c r="U107" i="13" a="1"/>
  <c r="Y195" i="13" a="1"/>
  <c r="T114" i="13" a="1"/>
  <c r="Z119" i="13" a="1"/>
  <c r="V107" i="13" a="1"/>
  <c r="W152" i="13" a="1"/>
  <c r="U152" i="13" a="1"/>
  <c r="Z172" i="13" a="1"/>
  <c r="W150" i="13" a="1"/>
  <c r="U60" i="13" a="1"/>
  <c r="W43" i="13" a="1"/>
  <c r="Z115" i="13" a="1"/>
  <c r="T163" i="13" a="1"/>
  <c r="V116" i="13" a="1"/>
  <c r="X153" i="13" a="1"/>
  <c r="X112" i="13" a="1"/>
  <c r="T187" i="13" a="1"/>
  <c r="T11" i="13" a="1"/>
  <c r="V173" i="13" a="1"/>
  <c r="X117" i="13" a="1"/>
  <c r="V46" i="13" a="1"/>
  <c r="U150" i="13" a="1"/>
  <c r="V153" i="13" a="1"/>
  <c r="U30" i="13" a="1"/>
  <c r="Z43" i="13" a="1"/>
  <c r="Z205" i="13" a="1"/>
  <c r="X152" i="13" a="1"/>
  <c r="W210" i="13" a="1"/>
  <c r="X130" i="13" a="1"/>
  <c r="X224" i="13" a="1"/>
  <c r="V63" i="13" a="1"/>
  <c r="T126" i="13" a="1"/>
  <c r="T217" i="13" a="1"/>
  <c r="Z32" i="13" a="1"/>
  <c r="Z146" i="13" a="1"/>
  <c r="Z26" i="13" a="1"/>
  <c r="U50" i="13" a="1"/>
  <c r="V11" i="13" a="1"/>
  <c r="U217" i="13" a="1"/>
  <c r="T136" i="13" a="1"/>
  <c r="T121" i="13" a="1"/>
  <c r="X58" i="13" a="1"/>
  <c r="Y134" i="13" a="1"/>
  <c r="W211" i="13" a="1"/>
  <c r="U156" i="13" a="1"/>
  <c r="U121" i="13" a="1"/>
  <c r="Y193" i="13" a="1"/>
  <c r="W212" i="13" a="1"/>
  <c r="U165" i="13" a="1"/>
  <c r="Z62" i="13" a="1"/>
  <c r="T150" i="13" a="1"/>
  <c r="W160" i="13" a="1"/>
  <c r="V160" i="13" a="1"/>
  <c r="W122" i="13" a="1"/>
  <c r="W48" i="13" a="1"/>
  <c r="Y211" i="13" a="1"/>
  <c r="W163" i="13" a="1"/>
  <c r="X59" i="13" a="1"/>
  <c r="Y224" i="13" a="1"/>
  <c r="V61" i="13" a="1"/>
  <c r="Y218" i="13" a="1"/>
  <c r="V143" i="13" a="1"/>
  <c r="T172" i="13" a="1"/>
  <c r="V176" i="13" a="1"/>
  <c r="T32" i="13" a="1"/>
  <c r="U173" i="13" a="1"/>
  <c r="Y52" i="13" a="1"/>
  <c r="T26" i="13" a="1"/>
  <c r="V175" i="13" a="1"/>
  <c r="Y201" i="13" a="1"/>
  <c r="U158" i="13" a="1"/>
  <c r="V147" i="13" a="1"/>
  <c r="V133" i="13" a="1"/>
  <c r="Z70" i="13" a="1"/>
  <c r="U122" i="13" a="1"/>
  <c r="Z211" i="13" a="1"/>
  <c r="U160" i="13" a="1"/>
  <c r="W141" i="13" a="1"/>
  <c r="X217" i="13" a="1"/>
  <c r="Z120" i="13" a="1"/>
  <c r="T201" i="13" a="1"/>
  <c r="X46" i="13" a="1"/>
  <c r="X199" i="13" a="1"/>
  <c r="V13" i="13" a="1"/>
  <c r="V142" i="13" a="1"/>
  <c r="U199" i="13" a="1"/>
  <c r="W181" i="13" a="1"/>
  <c r="V167" i="13" a="1"/>
  <c r="X195" i="13" a="1"/>
  <c r="T210" i="13" a="1"/>
  <c r="V130" i="13" a="1"/>
  <c r="X207" i="13" a="1"/>
  <c r="W119" i="13" a="1"/>
  <c r="Y11" i="13" a="1"/>
  <c r="U144" i="13" a="1"/>
  <c r="X176" i="13" a="1"/>
  <c r="V59" i="13" a="1"/>
  <c r="T21" i="13" a="1"/>
  <c r="Z207" i="13" a="1"/>
  <c r="W116" i="13" a="1"/>
  <c r="U21" i="13" a="1"/>
  <c r="Z190" i="13" a="1"/>
  <c r="Y21" i="13" a="1"/>
  <c r="V32" i="13" a="1"/>
  <c r="V58" i="13" a="1"/>
  <c r="W193" i="13" a="1"/>
  <c r="V201" i="13" a="1"/>
  <c r="X157" i="13" a="1"/>
  <c r="T224" i="13" a="1"/>
  <c r="U177" i="13" a="1"/>
  <c r="X122" i="13" a="1"/>
  <c r="T109" i="13" a="1"/>
  <c r="W58" i="13" a="1"/>
  <c r="W219" i="13" a="1"/>
  <c r="Z56" i="13" a="1"/>
  <c r="T63" i="13" a="1"/>
  <c r="W21" i="13" a="1"/>
  <c r="T193" i="13" a="1"/>
  <c r="T119" i="13" a="1"/>
  <c r="W218" i="13" a="1"/>
  <c r="X184" i="13" a="1"/>
  <c r="W224" i="13" a="1"/>
  <c r="W153" i="13" a="1"/>
  <c r="Y56" i="13" a="1"/>
  <c r="U179" i="13" a="1"/>
  <c r="T196" i="13" a="1"/>
  <c r="Y49" i="13" a="1"/>
  <c r="T115" i="13" a="1"/>
  <c r="T197" i="13" a="1"/>
  <c r="X49" i="13" a="1"/>
  <c r="Z114" i="13" a="1"/>
  <c r="X134" i="13" a="1"/>
  <c r="Z219" i="13" a="1"/>
  <c r="V20" i="13" a="1"/>
  <c r="Y165" i="13" a="1"/>
  <c r="U155" i="13" a="1"/>
  <c r="X185" i="13" a="1"/>
  <c r="U138" i="13" a="1"/>
  <c r="U139" i="13" a="1"/>
  <c r="Z125" i="13" a="1"/>
  <c r="V53" i="13" a="1"/>
  <c r="Y155" i="13" a="1"/>
  <c r="Y172" i="13" a="1"/>
  <c r="U154" i="13" a="1"/>
  <c r="U168" i="13" a="1"/>
  <c r="Y59" i="13" a="1"/>
  <c r="U164" i="13" a="1"/>
  <c r="V172" i="13" a="1"/>
  <c r="Z101" i="13" a="1"/>
  <c r="W30" i="13" a="1"/>
  <c r="W155" i="13" a="1"/>
  <c r="W65" i="13" a="1"/>
  <c r="T33" i="13" a="1"/>
  <c r="X140" i="13" a="1"/>
  <c r="U181" i="13" a="1"/>
  <c r="Z227" i="13" a="1"/>
  <c r="U20" i="13" a="1"/>
  <c r="Y13" i="13" a="1"/>
  <c r="X63" i="13" a="1"/>
  <c r="Z123" i="13" a="1"/>
  <c r="Y119" i="13" a="1"/>
  <c r="Z53" i="13" a="1"/>
  <c r="W137" i="13" a="1"/>
  <c r="T220" i="13" a="1"/>
  <c r="T142" i="13" a="1"/>
  <c r="W114" i="13" a="1"/>
  <c r="Z49" i="13" a="1"/>
  <c r="T199" i="13" a="1"/>
  <c r="X61" i="13" a="1"/>
  <c r="V205" i="13" a="1"/>
  <c r="Z13" i="13" a="1"/>
  <c r="V134" i="13" a="1"/>
  <c r="U52" i="13" a="1"/>
  <c r="V16" i="13" a="1"/>
  <c r="X215" i="13" a="1"/>
  <c r="X29" i="13" a="1"/>
  <c r="X107" i="13" a="1"/>
  <c r="Z129" i="13" a="1"/>
  <c r="T164" i="13" a="1"/>
  <c r="U227" i="13" a="1"/>
  <c r="V218" i="13" a="1"/>
  <c r="X125" i="13" a="1"/>
  <c r="W199" i="13" a="1"/>
  <c r="W215" i="13" a="1"/>
  <c r="Z109" i="13" a="1"/>
  <c r="X227" i="13" a="1"/>
  <c r="Z121" i="13" a="1"/>
  <c r="T59" i="13" a="1"/>
  <c r="Y216" i="13" a="1"/>
  <c r="X115" i="13" a="1"/>
  <c r="V135" i="13" a="1"/>
  <c r="Z149" i="13" a="1"/>
  <c r="U143" i="13" a="1"/>
  <c r="V48" i="13" a="1"/>
  <c r="V204" i="13" a="1"/>
  <c r="Z94" i="13" a="1"/>
  <c r="T58" i="13" a="1"/>
  <c r="T60" i="13" a="1"/>
  <c r="Y205" i="13" a="1"/>
  <c r="U137" i="13" a="1"/>
  <c r="V119" i="13" a="1"/>
  <c r="Y227" i="13" a="1"/>
  <c r="U48" i="13" a="1"/>
  <c r="T191" i="13" a="1"/>
  <c r="Y123" i="13" a="1"/>
  <c r="V184" i="13" a="1"/>
  <c r="U134" i="13" a="1"/>
  <c r="Y184" i="13" a="1"/>
  <c r="T137" i="13" a="1"/>
  <c r="T35" i="13" a="1"/>
  <c r="Y215" i="13" a="1"/>
  <c r="Y190" i="13" a="1"/>
  <c r="T49" i="13" a="1"/>
  <c r="U53" i="13" a="1"/>
  <c r="U126" i="13" a="1"/>
  <c r="Y115" i="13" a="1"/>
  <c r="V190" i="13" a="1"/>
  <c r="T143" i="13" a="1"/>
  <c r="X155" i="13" a="1"/>
  <c r="W27" i="13" a="1"/>
  <c r="Z165" i="13" a="1"/>
  <c r="V210" i="13" a="1"/>
  <c r="U169" i="13" a="1"/>
  <c r="X193" i="13" a="1"/>
  <c r="T54" i="13" a="1"/>
  <c r="Y158" i="13" a="1"/>
  <c r="X220" i="13" a="1"/>
  <c r="Y149" i="13" a="1"/>
  <c r="T173" i="13" a="1"/>
  <c r="Y114" i="13" a="1"/>
  <c r="Y144" i="13" a="1"/>
  <c r="X167" i="13" a="1"/>
  <c r="U210" i="13" a="1"/>
  <c r="V56" i="13" a="1"/>
  <c r="Z150" i="13" a="1"/>
  <c r="X21" i="13" a="1"/>
  <c r="Y160" i="13" a="1"/>
  <c r="T131" i="13" a="1"/>
  <c r="V109" i="13" a="1"/>
  <c r="V224" i="13" a="1"/>
  <c r="Y214" i="13" a="1"/>
  <c r="T41" i="13" a="1"/>
  <c r="Y48" i="13" a="1"/>
  <c r="W52" i="13" a="1"/>
  <c r="X208" i="13" a="1"/>
  <c r="Y109" i="13" a="1"/>
  <c r="Y156" i="13" a="1"/>
  <c r="V156" i="13" a="1"/>
  <c r="U153" i="13" a="1"/>
  <c r="U214" i="13" a="1"/>
  <c r="V208" i="13" a="1"/>
  <c r="W214" i="13" a="1"/>
  <c r="U33" i="13" a="1"/>
  <c r="U16" i="13" a="1"/>
  <c r="W142" i="13" a="1"/>
  <c r="V49" i="13" a="1"/>
  <c r="W221" i="13" a="1"/>
  <c r="V65" i="13" a="1"/>
  <c r="Z142" i="13" a="1"/>
  <c r="U207" i="13" a="1"/>
  <c r="Z221" i="13" a="1"/>
  <c r="W49" i="13" a="1"/>
  <c r="Y139" i="13" a="1"/>
  <c r="Y146" i="13" a="1"/>
  <c r="Z152" i="13" a="1"/>
  <c r="T167" i="13" a="1"/>
  <c r="Z107" i="13" a="1"/>
  <c r="T207" i="13" a="1"/>
  <c r="U140" i="13" a="1"/>
  <c r="T46" i="13" a="1"/>
  <c r="X20" i="13" a="1"/>
  <c r="U167" i="13" a="1"/>
  <c r="W168" i="13" a="1"/>
  <c r="W11" i="13" a="1"/>
  <c r="V179" i="13" a="1"/>
  <c r="U130" i="13" a="1"/>
  <c r="T53" i="13" a="1"/>
  <c r="T52" i="13" a="1"/>
  <c r="Z214" i="13" a="1"/>
  <c r="X129" i="13" a="1"/>
  <c r="W196" i="13" a="1"/>
  <c r="U56" i="13" a="1"/>
  <c r="Z147" i="13" a="1"/>
  <c r="Z130" i="13" a="1"/>
  <c r="X126" i="13" a="1"/>
  <c r="W32" i="13" a="1"/>
  <c r="T124" i="13" a="1"/>
  <c r="Z16" i="13" a="1"/>
  <c r="T30" i="13" a="1"/>
  <c r="U119" i="13" a="1"/>
  <c r="V115" i="13" a="1"/>
  <c r="U115" i="13" a="1"/>
  <c r="V181" i="13" a="1"/>
  <c r="T155" i="13" a="1"/>
  <c r="V217" i="13" a="1"/>
  <c r="Z46" i="13" a="1"/>
  <c r="Y141" i="13" a="1"/>
  <c r="X169" i="13" a="1"/>
  <c r="U27" i="13" a="1"/>
  <c r="W123" i="13" a="1"/>
  <c r="W46" i="13" a="1"/>
  <c r="W177" i="13" a="1"/>
  <c r="X133" i="13" a="1"/>
  <c r="W187" i="13" a="1"/>
  <c r="T212" i="13" a="1"/>
  <c r="Y131" i="13" a="1"/>
  <c r="Z196" i="13" a="1"/>
  <c r="T159" i="13" a="1"/>
  <c r="X60" i="13" a="1"/>
  <c r="X26" i="13" a="1"/>
  <c r="V163" i="13" a="1"/>
  <c r="V155" i="13" a="1"/>
  <c r="Y126" i="13" a="1"/>
  <c r="U117" i="13" a="1"/>
  <c r="X158" i="13" a="1"/>
  <c r="U109" i="13" a="1"/>
  <c r="W112" i="13" a="1"/>
  <c r="Z164" i="13" a="1"/>
  <c r="Y220" i="13" a="1"/>
  <c r="T147" i="13" a="1"/>
  <c r="U114" i="13" a="1"/>
  <c r="U159" i="13" a="1"/>
  <c r="W53" i="13" a="1"/>
  <c r="W172" i="13" a="1"/>
  <c r="W117" i="13" a="1"/>
  <c r="V121" i="13" a="1"/>
  <c r="U112" i="13" a="1"/>
  <c r="V220" i="13" a="1"/>
  <c r="X173" i="13" a="1"/>
  <c r="V197" i="13" a="1"/>
  <c r="V168" i="13" a="1"/>
  <c r="X136" i="13" a="1"/>
  <c r="U43" i="13" a="1"/>
  <c r="Z153" i="13" a="1"/>
  <c r="W16" i="13" a="1"/>
  <c r="U149" i="13" a="1"/>
  <c r="Z112" i="13" a="1"/>
  <c r="V54" i="13" a="1"/>
  <c r="T107" i="13" a="1"/>
  <c r="T218" i="13" a="1"/>
  <c r="W195" i="13" a="1"/>
  <c r="W217" i="13" a="1"/>
  <c r="Y199" i="13" a="1"/>
  <c r="X165" i="13" a="1"/>
  <c r="Z180" i="13" a="1"/>
  <c r="W167" i="13" a="1"/>
  <c r="W184" i="13" a="1"/>
  <c r="X181" i="13" a="1"/>
  <c r="V215" i="13" a="1"/>
  <c r="X62" i="13" a="1"/>
  <c r="T181" i="13" a="1"/>
  <c r="T133" i="13" a="1"/>
  <c r="T184" i="13" a="1"/>
  <c r="X154" i="13" a="1"/>
  <c r="Y101" i="13" a="1"/>
  <c r="V140" i="13" a="1"/>
  <c r="X42" i="13" a="1"/>
  <c r="U29" i="13" a="1"/>
  <c r="T13" i="13" a="1"/>
  <c r="Z29" i="13" a="1"/>
  <c r="X175" i="13" a="1"/>
  <c r="X16" i="13" a="1"/>
  <c r="Y196" i="13" a="1"/>
  <c r="W139" i="13" a="1"/>
  <c r="Y58" i="13" a="1"/>
  <c r="U142" i="13" a="1"/>
  <c r="U201" i="13" a="1"/>
  <c r="Z30" i="13" a="1"/>
  <c r="V131" i="13" a="1"/>
  <c r="V150" i="13" a="1"/>
  <c r="V158" i="13" a="1"/>
  <c r="W120" i="13" a="1"/>
  <c r="W185" i="13" a="1"/>
  <c r="Z156" i="13" a="1"/>
  <c r="V189" i="13" a="1"/>
  <c r="U131" i="13" a="1"/>
  <c r="Y94" i="13" a="1"/>
  <c r="W159" i="13" a="1"/>
  <c r="T168" i="13" a="1"/>
  <c r="Z177" i="13" a="1"/>
  <c r="X142" i="13" a="1"/>
  <c r="W138" i="13" a="1"/>
  <c r="Y116" i="13" a="1"/>
  <c r="Z140" i="13" a="1"/>
  <c r="V123" i="13" a="1"/>
  <c r="Y173" i="13" a="1"/>
  <c r="T190" i="13" a="1"/>
  <c r="U46" i="13" a="1"/>
  <c r="X135" i="13" a="1"/>
  <c r="X119" i="13" a="1"/>
  <c r="Y41" i="13" a="1"/>
  <c r="X13" i="13" a="1"/>
  <c r="X56" i="13" a="1"/>
  <c r="Y60" i="13" a="1"/>
  <c r="W197" i="13" a="1"/>
  <c r="V41" i="13" a="1"/>
  <c r="V193" i="13" a="1"/>
  <c r="W131" i="13" a="1"/>
  <c r="Z195" i="13" a="1"/>
  <c r="Y29" i="13" a="1"/>
  <c r="Z131" i="13" a="1"/>
  <c r="Y187" i="13" a="1"/>
  <c r="Z60" i="13" a="1"/>
  <c r="X35" i="13" a="1"/>
  <c r="T141" i="13" a="1"/>
  <c r="Y32" i="13" a="1"/>
  <c r="X211" i="13" a="1"/>
  <c r="W20" i="13" a="1"/>
  <c r="T134" i="13" a="1"/>
  <c r="Y182" i="13" a="1"/>
  <c r="U219" i="13" a="1"/>
  <c r="U63" i="13" a="1"/>
  <c r="V196" i="13" a="1"/>
  <c r="W129" i="13" a="1"/>
  <c r="U224" i="13" a="1"/>
  <c r="V35" i="13" a="1"/>
  <c r="W134" i="13" a="1"/>
  <c r="W133" i="13" a="1"/>
  <c r="Y181" i="13" a="1"/>
  <c r="V27" i="13" a="1"/>
  <c r="Y164" i="13" a="1"/>
  <c r="X41" i="13" a="1"/>
  <c r="T120" i="13" a="1"/>
  <c r="T61" i="13" a="1"/>
  <c r="X141" i="13" a="1"/>
  <c r="W60" i="13" a="1"/>
  <c r="Y142" i="13" a="1"/>
  <c r="T29" i="13" a="1"/>
  <c r="X197" i="13" a="1"/>
  <c r="Z54" i="13" a="1"/>
  <c r="W164" i="13" a="1"/>
  <c r="W208" i="13" a="1"/>
  <c r="X43" i="13" a="1"/>
  <c r="V42" i="13" a="1"/>
  <c r="Z139" i="13" a="1"/>
  <c r="Y138" i="13" a="1"/>
  <c r="Z216" i="13" a="1"/>
  <c r="Y26" i="13" a="1"/>
  <c r="Y192" i="13" a="1"/>
  <c r="Y70" i="13" a="1"/>
  <c r="U65" i="13" a="1"/>
  <c r="U31" i="13" a="1"/>
  <c r="T144" i="13" a="1"/>
  <c r="V114" i="13" a="1"/>
  <c r="U125" i="13" a="1"/>
  <c r="W63" i="13" a="1"/>
  <c r="W180" i="13" a="1"/>
  <c r="U221" i="13" a="1"/>
  <c r="W201" i="13" a="1"/>
  <c r="T153" i="13" a="1"/>
  <c r="T182" i="13" a="1"/>
  <c r="Z169" i="13" a="1"/>
  <c r="X11" i="13" a="1"/>
  <c r="U205" i="13" a="1"/>
  <c r="W156" i="13" a="1"/>
  <c r="T204" i="13" a="1"/>
  <c r="Z20" i="13" a="1"/>
  <c r="W169" i="13" a="1"/>
  <c r="Z192" i="13" a="1"/>
  <c r="X156" i="13" a="1"/>
  <c r="W157" i="13" a="1"/>
  <c r="T154" i="13" a="1"/>
  <c r="T160" i="13" a="1"/>
  <c r="T208" i="13" a="1"/>
  <c r="X204" i="13" a="1"/>
  <c r="V207" i="13" a="1"/>
  <c r="Z65" i="13" a="1"/>
  <c r="Z163" i="13" a="1"/>
  <c r="X221" i="13" a="1"/>
  <c r="X52" i="13" a="1"/>
  <c r="W143" i="13" a="1"/>
  <c r="X210" i="13" a="1"/>
  <c r="U175" i="13" a="1"/>
  <c r="Z215" i="13" a="1"/>
  <c r="W205" i="13" a="1"/>
  <c r="T179" i="13" a="1"/>
  <c r="Z59" i="13" a="1"/>
  <c r="U54" i="13" a="1"/>
  <c r="Y112" i="13" a="1"/>
  <c r="W165" i="13" a="1"/>
  <c r="W173" i="13" a="1"/>
  <c r="Y169" i="13" a="1"/>
  <c r="U191" i="13" a="1"/>
  <c r="U35" i="13" a="1"/>
  <c r="Z126" i="13" a="1"/>
  <c r="Y102" i="13" a="1"/>
  <c r="X180" i="13" a="1"/>
  <c r="X114" i="13" a="1"/>
  <c r="V214" i="13" a="1"/>
  <c r="Z124" i="13" a="1"/>
  <c r="U116" i="13" a="1"/>
  <c r="V52" i="13" a="1"/>
  <c r="W182" i="13" a="1"/>
  <c r="T16" i="13" a="1"/>
  <c r="W144" i="13" a="1"/>
  <c r="V154" i="13" a="1"/>
  <c r="T117" i="13" a="1"/>
  <c r="T152" i="13" a="1"/>
  <c r="X179" i="13" a="1"/>
  <c r="X138" i="13" a="1"/>
  <c r="Z204" i="13" a="1"/>
  <c r="Y157" i="13" a="1"/>
  <c r="Y177" i="13" a="1"/>
  <c r="V180" i="13" a="1"/>
  <c r="U32" i="13" a="1"/>
  <c r="V129" i="13" a="1"/>
  <c r="U49" i="13" a="1"/>
  <c r="X219" i="13" a="1"/>
  <c r="X149" i="13" a="1"/>
  <c r="Y121" i="13" a="1"/>
  <c r="T146" i="13" a="1"/>
  <c r="X137" i="13" a="1"/>
  <c r="T122" i="13" a="1"/>
  <c r="X205" i="13" a="1"/>
  <c r="U184" i="13" a="1"/>
  <c r="W130" i="13" a="1"/>
  <c r="X123" i="13" a="1"/>
  <c r="V169" i="13" a="1"/>
  <c r="X31" i="13" a="1"/>
  <c r="U58" i="13" a="1"/>
  <c r="V182" i="13" a="1"/>
  <c r="Y150" i="13" a="1"/>
  <c r="X160" i="13" a="1"/>
  <c r="W220" i="13" a="1"/>
  <c r="U180" i="13" a="1"/>
  <c r="W13" i="13" a="1"/>
  <c r="V211" i="13" a="1"/>
  <c r="U133" i="13" a="1"/>
  <c r="Y217" i="13" a="1"/>
  <c r="W190" i="13" a="1"/>
  <c r="T129" i="13" a="1"/>
  <c r="Y43" i="13" a="1"/>
  <c r="X172" i="13" a="1"/>
  <c r="T157" i="13" a="1"/>
  <c r="T176" i="13" a="1"/>
  <c r="X214" i="13" a="1"/>
  <c r="T219" i="13" a="1"/>
  <c r="U129" i="13" a="1"/>
  <c r="T56" i="13" a="1"/>
  <c r="Y65" i="13" a="1"/>
  <c r="V191" i="13" a="1"/>
  <c r="V187" i="13" a="1"/>
  <c r="U11" i="13" a="1"/>
  <c r="U193" i="13" a="1"/>
  <c r="T180" i="13" a="1"/>
  <c r="W107" i="13" a="1"/>
  <c r="U204" i="13" a="1"/>
  <c r="Y204" i="13" a="1"/>
  <c r="U42" i="13" a="1"/>
  <c r="X48" i="13" a="1"/>
  <c r="V212" i="13" a="1"/>
  <c r="Z10" i="13" a="1"/>
  <c r="T20" i="13" a="1"/>
  <c r="W109" i="13" a="1"/>
  <c r="Y16" i="13" a="1"/>
  <c r="T31" i="13" a="1"/>
  <c r="V139" i="13" a="1"/>
  <c r="W154" i="13" a="1"/>
  <c r="V21" i="13" a="1"/>
  <c r="Y42" i="13" a="1"/>
  <c r="V124" i="13" a="1"/>
  <c r="Z63" i="13" a="1"/>
  <c r="W136" i="13" a="1"/>
  <c r="X139" i="13" a="1"/>
  <c r="Y163" i="13" a="1"/>
  <c r="V29" i="13" a="1"/>
  <c r="Z181" i="13" a="1"/>
  <c r="W124" i="13" a="1"/>
  <c r="X201" i="13" a="1"/>
  <c r="Y167" i="13" a="1"/>
  <c r="V152" i="13" a="1"/>
  <c r="V195" i="13" a="1"/>
  <c r="T205" i="13" a="1"/>
  <c r="V137" i="13" a="1"/>
  <c r="V185" i="13" a="1"/>
  <c r="W41" i="13" a="1"/>
  <c r="Y180" i="13" a="1"/>
  <c r="Z182" i="13" a="1"/>
  <c r="U41" i="13" a="1"/>
  <c r="T177" i="13" a="1"/>
  <c r="X65" i="13" a="1"/>
  <c r="V146" i="13" a="1"/>
  <c r="Z173" i="13" a="1"/>
  <c r="T169" i="13" a="1"/>
  <c r="Z158" i="13" a="1"/>
  <c r="V221" i="13" a="1"/>
  <c r="U195" i="13" a="1"/>
  <c r="X120" i="13" a="1"/>
  <c r="X109" i="13" a="1"/>
  <c r="U123" i="13" a="1"/>
  <c r="W204" i="13" a="1"/>
  <c r="Y219" i="13" a="1"/>
  <c r="U135" i="13" a="1"/>
  <c r="Y117" i="13" a="1"/>
  <c r="V138" i="13" a="1"/>
  <c r="T221" i="13" a="1"/>
  <c r="V149" i="13" a="1"/>
  <c r="W61" i="13" a="1"/>
  <c r="Z144" i="13" a="1"/>
  <c r="T130" i="13" a="1"/>
  <c r="T158" i="13" a="1"/>
  <c r="T149" i="13" a="1"/>
  <c r="Y143" i="13" a="1"/>
  <c r="X177" i="13" a="1"/>
  <c r="W149" i="13" a="1"/>
  <c r="T138" i="13" a="1"/>
  <c r="Z167" i="13" a="1"/>
  <c r="T185" i="13" a="1"/>
  <c r="U218" i="13" a="1"/>
  <c r="U136" i="13" a="1"/>
  <c r="Y120" i="13" a="1"/>
  <c r="U190" i="13" a="1"/>
  <c r="W121" i="13" a="1"/>
  <c r="W175" i="13" a="1"/>
  <c r="T65" i="13" a="1"/>
  <c r="U196" i="13" a="1"/>
  <c r="V144" i="13" a="1"/>
  <c r="U146" i="13" a="1"/>
  <c r="Z218" i="13" a="1"/>
  <c r="X146" i="13" a="1"/>
  <c r="W26" i="13" a="1"/>
  <c r="Y221" i="13" a="1"/>
  <c r="X182" i="13" a="1"/>
  <c r="W29" i="13" a="1"/>
  <c r="T50" i="13" a="1"/>
  <c r="W115" i="13" a="1"/>
  <c r="V227" i="13" a="1"/>
  <c r="X144" i="13" a="1"/>
  <c r="T27" i="13" a="1"/>
  <c r="U211" i="13" a="1"/>
  <c r="Y152" i="13" a="1"/>
  <c r="V157" i="13" a="1"/>
  <c r="W54" i="13" a="1"/>
  <c r="V117" i="13" a="1"/>
  <c r="X196" i="13" a="1"/>
  <c r="W147" i="13" a="1"/>
  <c r="T156" i="13" a="1"/>
  <c r="U215" i="13" a="1"/>
  <c r="T139" i="13" a="1"/>
  <c r="T215" i="13" a="1"/>
  <c r="W31" i="13" a="1"/>
  <c r="X116" i="13" a="1"/>
  <c r="W146" i="13" a="1"/>
  <c r="T214" i="13" a="1"/>
  <c r="W126" i="13" a="1"/>
  <c r="Z138" i="13" a="1"/>
  <c r="V31" i="13" a="1"/>
  <c r="T112" i="13" a="1"/>
  <c r="X190" i="13" a="1"/>
  <c r="X190" i="13" l="1"/>
  <c r="AI190" i="13" s="1"/>
  <c r="T112" i="13"/>
  <c r="V31" i="13"/>
  <c r="AG31" i="13" s="1"/>
  <c r="Z138" i="13"/>
  <c r="AK138" i="13" s="1"/>
  <c r="W126" i="13"/>
  <c r="AH126" i="13" s="1"/>
  <c r="T214" i="13"/>
  <c r="W146" i="13"/>
  <c r="AH146" i="13" s="1"/>
  <c r="X116" i="13"/>
  <c r="AI116" i="13" s="1"/>
  <c r="W31" i="13"/>
  <c r="AH31" i="13" s="1"/>
  <c r="T215" i="13"/>
  <c r="T139" i="13"/>
  <c r="U215" i="13"/>
  <c r="T156" i="13"/>
  <c r="W147" i="13"/>
  <c r="AH147" i="13" s="1"/>
  <c r="X196" i="13"/>
  <c r="AI196" i="13" s="1"/>
  <c r="V117" i="13"/>
  <c r="AG117" i="13" s="1"/>
  <c r="W54" i="13"/>
  <c r="AH54" i="13" s="1"/>
  <c r="V157" i="13"/>
  <c r="AG157" i="13" s="1"/>
  <c r="Y152" i="13"/>
  <c r="AJ152" i="13" s="1"/>
  <c r="U211" i="13"/>
  <c r="T27" i="13"/>
  <c r="X144" i="13"/>
  <c r="AI144" i="13" s="1"/>
  <c r="V227" i="13"/>
  <c r="AG227" i="13" s="1"/>
  <c r="W115" i="13"/>
  <c r="AH115" i="13" s="1"/>
  <c r="T50" i="13"/>
  <c r="W29" i="13"/>
  <c r="AH29" i="13" s="1"/>
  <c r="X182" i="13"/>
  <c r="AI182" i="13" s="1"/>
  <c r="Y221" i="13"/>
  <c r="AJ221" i="13" s="1"/>
  <c r="W26" i="13"/>
  <c r="AH26" i="13" s="1"/>
  <c r="X146" i="13"/>
  <c r="AI146" i="13" s="1"/>
  <c r="Z218" i="13"/>
  <c r="AK218" i="13" s="1"/>
  <c r="U146" i="13"/>
  <c r="V144" i="13"/>
  <c r="AG144" i="13" s="1"/>
  <c r="U196" i="13"/>
  <c r="T65" i="13"/>
  <c r="W175" i="13"/>
  <c r="AH175" i="13" s="1"/>
  <c r="W121" i="13"/>
  <c r="AH121" i="13" s="1"/>
  <c r="U190" i="13"/>
  <c r="Y120" i="13"/>
  <c r="AJ120" i="13" s="1"/>
  <c r="U136" i="13"/>
  <c r="U218" i="13"/>
  <c r="T185" i="13"/>
  <c r="Z167" i="13"/>
  <c r="AK167" i="13" s="1"/>
  <c r="T138" i="13"/>
  <c r="W149" i="13"/>
  <c r="AH149" i="13" s="1"/>
  <c r="X177" i="13"/>
  <c r="AI177" i="13" s="1"/>
  <c r="Y143" i="13"/>
  <c r="AJ143" i="13" s="1"/>
  <c r="T149" i="13"/>
  <c r="T158" i="13"/>
  <c r="T130" i="13"/>
  <c r="Z144" i="13"/>
  <c r="AK144" i="13" s="1"/>
  <c r="W61" i="13"/>
  <c r="AH61" i="13" s="1"/>
  <c r="V149" i="13"/>
  <c r="AG149" i="13" s="1"/>
  <c r="T221" i="13"/>
  <c r="V138" i="13"/>
  <c r="AG138" i="13" s="1"/>
  <c r="Y117" i="13"/>
  <c r="AJ117" i="13" s="1"/>
  <c r="U135" i="13"/>
  <c r="Y219" i="13"/>
  <c r="AJ219" i="13" s="1"/>
  <c r="W204" i="13"/>
  <c r="AH204" i="13" s="1"/>
  <c r="U123" i="13"/>
  <c r="X109" i="13"/>
  <c r="AI109" i="13" s="1"/>
  <c r="X120" i="13"/>
  <c r="AI120" i="13" s="1"/>
  <c r="U195" i="13"/>
  <c r="V221" i="13"/>
  <c r="AG221" i="13" s="1"/>
  <c r="Z158" i="13"/>
  <c r="AK158" i="13" s="1"/>
  <c r="T169" i="13"/>
  <c r="Z173" i="13"/>
  <c r="AK173" i="13" s="1"/>
  <c r="V146" i="13"/>
  <c r="AG146" i="13" s="1"/>
  <c r="X65" i="13"/>
  <c r="AI65" i="13" s="1"/>
  <c r="T177" i="13"/>
  <c r="U41" i="13"/>
  <c r="Z182" i="13"/>
  <c r="AK182" i="13" s="1"/>
  <c r="Y180" i="13"/>
  <c r="AJ180" i="13" s="1"/>
  <c r="W41" i="13"/>
  <c r="AH41" i="13" s="1"/>
  <c r="V185" i="13"/>
  <c r="AG185" i="13" s="1"/>
  <c r="V137" i="13"/>
  <c r="AG137" i="13" s="1"/>
  <c r="T205" i="13"/>
  <c r="V195" i="13"/>
  <c r="AG195" i="13" s="1"/>
  <c r="V152" i="13"/>
  <c r="AG152" i="13" s="1"/>
  <c r="Y167" i="13"/>
  <c r="AJ167" i="13" s="1"/>
  <c r="X201" i="13"/>
  <c r="AI201" i="13" s="1"/>
  <c r="W124" i="13"/>
  <c r="AH124" i="13" s="1"/>
  <c r="Z181" i="13"/>
  <c r="AK181" i="13" s="1"/>
  <c r="V29" i="13"/>
  <c r="AG29" i="13" s="1"/>
  <c r="Y163" i="13"/>
  <c r="AJ163" i="13" s="1"/>
  <c r="X139" i="13"/>
  <c r="AI139" i="13" s="1"/>
  <c r="W136" i="13"/>
  <c r="AH136" i="13" s="1"/>
  <c r="Z63" i="13"/>
  <c r="AK63" i="13" s="1"/>
  <c r="V124" i="13"/>
  <c r="AG124" i="13" s="1"/>
  <c r="Y42" i="13"/>
  <c r="AJ42" i="13" s="1"/>
  <c r="V21" i="13"/>
  <c r="AG21" i="13" s="1"/>
  <c r="W154" i="13"/>
  <c r="AH154" i="13" s="1"/>
  <c r="V139" i="13"/>
  <c r="AG139" i="13" s="1"/>
  <c r="T31" i="13"/>
  <c r="Y16" i="13"/>
  <c r="AJ16" i="13" s="1"/>
  <c r="W109" i="13"/>
  <c r="AH109" i="13" s="1"/>
  <c r="T20" i="13"/>
  <c r="Z10" i="13"/>
  <c r="V212" i="13"/>
  <c r="AG212" i="13" s="1"/>
  <c r="X48" i="13"/>
  <c r="AI48" i="13" s="1"/>
  <c r="U42" i="13"/>
  <c r="Y204" i="13"/>
  <c r="AJ204" i="13" s="1"/>
  <c r="U204" i="13"/>
  <c r="W107" i="13"/>
  <c r="AH107" i="13" s="1"/>
  <c r="T180" i="13"/>
  <c r="U193" i="13"/>
  <c r="U11" i="13"/>
  <c r="V187" i="13"/>
  <c r="AG187" i="13" s="1"/>
  <c r="V191" i="13"/>
  <c r="AG191" i="13" s="1"/>
  <c r="Y65" i="13"/>
  <c r="AJ65" i="13" s="1"/>
  <c r="T56" i="13"/>
  <c r="U129" i="13"/>
  <c r="T219" i="13"/>
  <c r="X214" i="13"/>
  <c r="AI214" i="13" s="1"/>
  <c r="T176" i="13"/>
  <c r="T157" i="13"/>
  <c r="X172" i="13"/>
  <c r="AI172" i="13" s="1"/>
  <c r="Y43" i="13"/>
  <c r="AJ43" i="13" s="1"/>
  <c r="T129" i="13"/>
  <c r="W190" i="13"/>
  <c r="AH190" i="13" s="1"/>
  <c r="Y217" i="13"/>
  <c r="AJ217" i="13" s="1"/>
  <c r="U133" i="13"/>
  <c r="V211" i="13"/>
  <c r="AG211" i="13" s="1"/>
  <c r="W13" i="13"/>
  <c r="AH13" i="13" s="1"/>
  <c r="U180" i="13"/>
  <c r="W220" i="13"/>
  <c r="AH220" i="13" s="1"/>
  <c r="X160" i="13"/>
  <c r="AI160" i="13" s="1"/>
  <c r="Y150" i="13"/>
  <c r="AJ150" i="13" s="1"/>
  <c r="V182" i="13"/>
  <c r="AG182" i="13" s="1"/>
  <c r="U58" i="13"/>
  <c r="X31" i="13"/>
  <c r="AI31" i="13" s="1"/>
  <c r="V169" i="13"/>
  <c r="AG169" i="13" s="1"/>
  <c r="X123" i="13"/>
  <c r="AI123" i="13" s="1"/>
  <c r="W130" i="13"/>
  <c r="AH130" i="13" s="1"/>
  <c r="U184" i="13"/>
  <c r="X205" i="13"/>
  <c r="AI205" i="13" s="1"/>
  <c r="T122" i="13"/>
  <c r="X137" i="13"/>
  <c r="AI137" i="13" s="1"/>
  <c r="T146" i="13"/>
  <c r="Y121" i="13"/>
  <c r="AJ121" i="13" s="1"/>
  <c r="X149" i="13"/>
  <c r="AI149" i="13" s="1"/>
  <c r="X219" i="13"/>
  <c r="AI219" i="13" s="1"/>
  <c r="U49" i="13"/>
  <c r="V129" i="13"/>
  <c r="AG129" i="13" s="1"/>
  <c r="U32" i="13"/>
  <c r="V180" i="13"/>
  <c r="AG180" i="13" s="1"/>
  <c r="Y177" i="13"/>
  <c r="AJ177" i="13" s="1"/>
  <c r="Y157" i="13"/>
  <c r="AJ157" i="13" s="1"/>
  <c r="Z204" i="13"/>
  <c r="AK204" i="13" s="1"/>
  <c r="X138" i="13"/>
  <c r="AI138" i="13" s="1"/>
  <c r="X179" i="13"/>
  <c r="AI179" i="13" s="1"/>
  <c r="T152" i="13"/>
  <c r="T117" i="13"/>
  <c r="V154" i="13"/>
  <c r="AG154" i="13" s="1"/>
  <c r="W144" i="13"/>
  <c r="AH144" i="13" s="1"/>
  <c r="T16" i="13"/>
  <c r="W182" i="13"/>
  <c r="AH182" i="13" s="1"/>
  <c r="V52" i="13"/>
  <c r="AG52" i="13" s="1"/>
  <c r="U116" i="13"/>
  <c r="Z124" i="13"/>
  <c r="AK124" i="13" s="1"/>
  <c r="V214" i="13"/>
  <c r="AG214" i="13" s="1"/>
  <c r="X114" i="13"/>
  <c r="AI114" i="13" s="1"/>
  <c r="X180" i="13"/>
  <c r="AI180" i="13" s="1"/>
  <c r="Y102" i="13"/>
  <c r="Z126" i="13"/>
  <c r="AK126" i="13" s="1"/>
  <c r="U35" i="13"/>
  <c r="U191" i="13"/>
  <c r="Y169" i="13"/>
  <c r="AJ169" i="13" s="1"/>
  <c r="W173" i="13"/>
  <c r="AH173" i="13" s="1"/>
  <c r="W165" i="13"/>
  <c r="AH165" i="13" s="1"/>
  <c r="Y112" i="13"/>
  <c r="AJ112" i="13" s="1"/>
  <c r="U54" i="13"/>
  <c r="Z59" i="13"/>
  <c r="AK59" i="13" s="1"/>
  <c r="T179" i="13"/>
  <c r="W205" i="13"/>
  <c r="AH205" i="13" s="1"/>
  <c r="Z215" i="13"/>
  <c r="AK215" i="13" s="1"/>
  <c r="U175" i="13"/>
  <c r="X210" i="13"/>
  <c r="AI210" i="13" s="1"/>
  <c r="W143" i="13"/>
  <c r="AH143" i="13" s="1"/>
  <c r="X52" i="13"/>
  <c r="AI52" i="13" s="1"/>
  <c r="X221" i="13"/>
  <c r="AI221" i="13" s="1"/>
  <c r="Z163" i="13"/>
  <c r="AK163" i="13" s="1"/>
  <c r="Z65" i="13"/>
  <c r="AK65" i="13" s="1"/>
  <c r="V207" i="13"/>
  <c r="AG207" i="13" s="1"/>
  <c r="X204" i="13"/>
  <c r="AI204" i="13" s="1"/>
  <c r="T208" i="13"/>
  <c r="T160" i="13"/>
  <c r="T154" i="13"/>
  <c r="W157" i="13"/>
  <c r="AH157" i="13" s="1"/>
  <c r="X156" i="13"/>
  <c r="AI156" i="13" s="1"/>
  <c r="Z192" i="13"/>
  <c r="W169" i="13"/>
  <c r="AH169" i="13" s="1"/>
  <c r="Z20" i="13"/>
  <c r="AK20" i="13" s="1"/>
  <c r="T204" i="13"/>
  <c r="W156" i="13"/>
  <c r="AH156" i="13" s="1"/>
  <c r="U205" i="13"/>
  <c r="X11" i="13"/>
  <c r="AI11" i="13" s="1"/>
  <c r="Z169" i="13"/>
  <c r="AK169" i="13" s="1"/>
  <c r="T182" i="13"/>
  <c r="T153" i="13"/>
  <c r="W201" i="13"/>
  <c r="AH201" i="13" s="1"/>
  <c r="U221" i="13"/>
  <c r="W180" i="13"/>
  <c r="AH180" i="13" s="1"/>
  <c r="W63" i="13"/>
  <c r="AH63" i="13" s="1"/>
  <c r="U125" i="13"/>
  <c r="V114" i="13"/>
  <c r="AG114" i="13" s="1"/>
  <c r="T144" i="13"/>
  <c r="U31" i="13"/>
  <c r="U65" i="13"/>
  <c r="Y70" i="13"/>
  <c r="Y192" i="13"/>
  <c r="Y26" i="13"/>
  <c r="AJ26" i="13" s="1"/>
  <c r="Z216" i="13"/>
  <c r="Y138" i="13"/>
  <c r="AJ138" i="13" s="1"/>
  <c r="Z139" i="13"/>
  <c r="AK139" i="13" s="1"/>
  <c r="V42" i="13"/>
  <c r="AG42" i="13" s="1"/>
  <c r="X43" i="13"/>
  <c r="AI43" i="13" s="1"/>
  <c r="W208" i="13"/>
  <c r="AH208" i="13" s="1"/>
  <c r="W164" i="13"/>
  <c r="AH164" i="13" s="1"/>
  <c r="Z54" i="13"/>
  <c r="AK54" i="13" s="1"/>
  <c r="X197" i="13"/>
  <c r="AI197" i="13" s="1"/>
  <c r="T29" i="13"/>
  <c r="Y142" i="13"/>
  <c r="AJ142" i="13" s="1"/>
  <c r="W60" i="13"/>
  <c r="AH60" i="13" s="1"/>
  <c r="X141" i="13"/>
  <c r="AI141" i="13" s="1"/>
  <c r="T61" i="13"/>
  <c r="T120" i="13"/>
  <c r="X41" i="13"/>
  <c r="AI41" i="13" s="1"/>
  <c r="Y164" i="13"/>
  <c r="AJ164" i="13" s="1"/>
  <c r="V27" i="13"/>
  <c r="AG27" i="13" s="1"/>
  <c r="Y181" i="13"/>
  <c r="AJ181" i="13" s="1"/>
  <c r="W133" i="13"/>
  <c r="AH133" i="13" s="1"/>
  <c r="W134" i="13"/>
  <c r="AH134" i="13" s="1"/>
  <c r="V35" i="13"/>
  <c r="AG35" i="13" s="1"/>
  <c r="U224" i="13"/>
  <c r="W129" i="13"/>
  <c r="AH129" i="13" s="1"/>
  <c r="V196" i="13"/>
  <c r="AG196" i="13" s="1"/>
  <c r="U63" i="13"/>
  <c r="U219" i="13"/>
  <c r="Y182" i="13"/>
  <c r="AJ182" i="13" s="1"/>
  <c r="T134" i="13"/>
  <c r="W20" i="13"/>
  <c r="AH20" i="13" s="1"/>
  <c r="X211" i="13"/>
  <c r="AI211" i="13" s="1"/>
  <c r="Y32" i="13"/>
  <c r="AJ32" i="13" s="1"/>
  <c r="T141" i="13"/>
  <c r="X35" i="13"/>
  <c r="AI35" i="13" s="1"/>
  <c r="Z60" i="13"/>
  <c r="AK60" i="13" s="1"/>
  <c r="Y187" i="13"/>
  <c r="AJ187" i="13" s="1"/>
  <c r="Z131" i="13"/>
  <c r="AK131" i="13" s="1"/>
  <c r="Y29" i="13"/>
  <c r="AJ29" i="13" s="1"/>
  <c r="Z195" i="13"/>
  <c r="AK195" i="13" s="1"/>
  <c r="W131" i="13"/>
  <c r="AH131" i="13" s="1"/>
  <c r="V193" i="13"/>
  <c r="AG193" i="13" s="1"/>
  <c r="V41" i="13"/>
  <c r="AG41" i="13" s="1"/>
  <c r="W197" i="13"/>
  <c r="AH197" i="13" s="1"/>
  <c r="Y60" i="13"/>
  <c r="AJ60" i="13" s="1"/>
  <c r="X56" i="13"/>
  <c r="AI56" i="13" s="1"/>
  <c r="X13" i="13"/>
  <c r="AI13" i="13" s="1"/>
  <c r="Y41" i="13"/>
  <c r="AJ41" i="13" s="1"/>
  <c r="X119" i="13"/>
  <c r="AI119" i="13" s="1"/>
  <c r="X135" i="13"/>
  <c r="AI135" i="13" s="1"/>
  <c r="U46" i="13"/>
  <c r="T190" i="13"/>
  <c r="Y173" i="13"/>
  <c r="AJ173" i="13" s="1"/>
  <c r="V123" i="13"/>
  <c r="AG123" i="13" s="1"/>
  <c r="Z140" i="13"/>
  <c r="AK140" i="13" s="1"/>
  <c r="Y116" i="13"/>
  <c r="AJ116" i="13" s="1"/>
  <c r="W138" i="13"/>
  <c r="AH138" i="13" s="1"/>
  <c r="X142" i="13"/>
  <c r="AI142" i="13" s="1"/>
  <c r="Z177" i="13"/>
  <c r="AK177" i="13" s="1"/>
  <c r="T168" i="13"/>
  <c r="W159" i="13"/>
  <c r="AH159" i="13" s="1"/>
  <c r="Y94" i="13"/>
  <c r="U131" i="13"/>
  <c r="V189" i="13"/>
  <c r="AG189" i="13" s="1"/>
  <c r="Z156" i="13"/>
  <c r="AK156" i="13" s="1"/>
  <c r="W185" i="13"/>
  <c r="AH185" i="13" s="1"/>
  <c r="W120" i="13"/>
  <c r="AH120" i="13" s="1"/>
  <c r="V158" i="13"/>
  <c r="AG158" i="13" s="1"/>
  <c r="V150" i="13"/>
  <c r="AG150" i="13" s="1"/>
  <c r="V131" i="13"/>
  <c r="AG131" i="13" s="1"/>
  <c r="Z30" i="13"/>
  <c r="AK30" i="13" s="1"/>
  <c r="U201" i="13"/>
  <c r="U142" i="13"/>
  <c r="Y58" i="13"/>
  <c r="AJ58" i="13" s="1"/>
  <c r="W139" i="13"/>
  <c r="AH139" i="13" s="1"/>
  <c r="Y196" i="13"/>
  <c r="AJ196" i="13" s="1"/>
  <c r="X16" i="13"/>
  <c r="AI16" i="13" s="1"/>
  <c r="X175" i="13"/>
  <c r="AI175" i="13" s="1"/>
  <c r="Z29" i="13"/>
  <c r="AK29" i="13" s="1"/>
  <c r="T13" i="13"/>
  <c r="U29" i="13"/>
  <c r="X42" i="13"/>
  <c r="AI42" i="13" s="1"/>
  <c r="V140" i="13"/>
  <c r="AG140" i="13" s="1"/>
  <c r="Y101" i="13"/>
  <c r="X154" i="13"/>
  <c r="AI154" i="13" s="1"/>
  <c r="T184" i="13"/>
  <c r="T133" i="13"/>
  <c r="T181" i="13"/>
  <c r="X62" i="13"/>
  <c r="V215" i="13"/>
  <c r="AG215" i="13" s="1"/>
  <c r="X181" i="13"/>
  <c r="AI181" i="13" s="1"/>
  <c r="W184" i="13"/>
  <c r="AH184" i="13" s="1"/>
  <c r="W167" i="13"/>
  <c r="AH167" i="13" s="1"/>
  <c r="Z180" i="13"/>
  <c r="AK180" i="13" s="1"/>
  <c r="X165" i="13"/>
  <c r="AI165" i="13" s="1"/>
  <c r="Y199" i="13"/>
  <c r="AJ199" i="13" s="1"/>
  <c r="W217" i="13"/>
  <c r="AH217" i="13" s="1"/>
  <c r="W195" i="13"/>
  <c r="AH195" i="13" s="1"/>
  <c r="T218" i="13"/>
  <c r="T107" i="13"/>
  <c r="V54" i="13"/>
  <c r="AG54" i="13" s="1"/>
  <c r="Z112" i="13"/>
  <c r="AK112" i="13" s="1"/>
  <c r="U149" i="13"/>
  <c r="W16" i="13"/>
  <c r="AH16" i="13" s="1"/>
  <c r="Z153" i="13"/>
  <c r="AK153" i="13" s="1"/>
  <c r="U43" i="13"/>
  <c r="X136" i="13"/>
  <c r="AI136" i="13" s="1"/>
  <c r="V168" i="13"/>
  <c r="AG168" i="13" s="1"/>
  <c r="V197" i="13"/>
  <c r="AG197" i="13" s="1"/>
  <c r="X173" i="13"/>
  <c r="AI173" i="13" s="1"/>
  <c r="V220" i="13"/>
  <c r="AG220" i="13" s="1"/>
  <c r="U112" i="13"/>
  <c r="V121" i="13"/>
  <c r="AG121" i="13" s="1"/>
  <c r="W117" i="13"/>
  <c r="AH117" i="13" s="1"/>
  <c r="W172" i="13"/>
  <c r="AH172" i="13" s="1"/>
  <c r="W53" i="13"/>
  <c r="AH53" i="13" s="1"/>
  <c r="U159" i="13"/>
  <c r="U114" i="13"/>
  <c r="T147" i="13"/>
  <c r="Y220" i="13"/>
  <c r="AJ220" i="13" s="1"/>
  <c r="Z164" i="13"/>
  <c r="AK164" i="13" s="1"/>
  <c r="W112" i="13"/>
  <c r="AH112" i="13" s="1"/>
  <c r="U109" i="13"/>
  <c r="X158" i="13"/>
  <c r="AI158" i="13" s="1"/>
  <c r="U117" i="13"/>
  <c r="Y126" i="13"/>
  <c r="AJ126" i="13" s="1"/>
  <c r="V155" i="13"/>
  <c r="AG155" i="13" s="1"/>
  <c r="V163" i="13"/>
  <c r="AG163" i="13" s="1"/>
  <c r="X26" i="13"/>
  <c r="AI26" i="13" s="1"/>
  <c r="X60" i="13"/>
  <c r="AI60" i="13" s="1"/>
  <c r="T159" i="13"/>
  <c r="Z196" i="13"/>
  <c r="AK196" i="13" s="1"/>
  <c r="Y131" i="13"/>
  <c r="AJ131" i="13" s="1"/>
  <c r="T212" i="13"/>
  <c r="W187" i="13"/>
  <c r="AH187" i="13" s="1"/>
  <c r="X133" i="13"/>
  <c r="AI133" i="13" s="1"/>
  <c r="W177" i="13"/>
  <c r="AH177" i="13" s="1"/>
  <c r="W46" i="13"/>
  <c r="AH46" i="13" s="1"/>
  <c r="W123" i="13"/>
  <c r="AH123" i="13" s="1"/>
  <c r="U27" i="13"/>
  <c r="X169" i="13"/>
  <c r="AI169" i="13" s="1"/>
  <c r="Y141" i="13"/>
  <c r="AJ141" i="13" s="1"/>
  <c r="Z46" i="13"/>
  <c r="AK46" i="13" s="1"/>
  <c r="V217" i="13"/>
  <c r="AG217" i="13" s="1"/>
  <c r="T155" i="13"/>
  <c r="V181" i="13"/>
  <c r="AG181" i="13" s="1"/>
  <c r="U115" i="13"/>
  <c r="V115" i="13"/>
  <c r="AG115" i="13" s="1"/>
  <c r="U119" i="13"/>
  <c r="T30" i="13"/>
  <c r="Z16" i="13"/>
  <c r="AK16" i="13" s="1"/>
  <c r="T124" i="13"/>
  <c r="W32" i="13"/>
  <c r="AH32" i="13" s="1"/>
  <c r="X126" i="13"/>
  <c r="AI126" i="13" s="1"/>
  <c r="Z130" i="13"/>
  <c r="AK130" i="13" s="1"/>
  <c r="Z147" i="13"/>
  <c r="AK147" i="13" s="1"/>
  <c r="U56" i="13"/>
  <c r="W196" i="13"/>
  <c r="AH196" i="13" s="1"/>
  <c r="X129" i="13"/>
  <c r="AI129" i="13" s="1"/>
  <c r="Z214" i="13"/>
  <c r="AK214" i="13" s="1"/>
  <c r="T52" i="13"/>
  <c r="T53" i="13"/>
  <c r="U130" i="13"/>
  <c r="V179" i="13"/>
  <c r="AG179" i="13" s="1"/>
  <c r="W11" i="13"/>
  <c r="AH11" i="13" s="1"/>
  <c r="W168" i="13"/>
  <c r="AH168" i="13" s="1"/>
  <c r="U167" i="13"/>
  <c r="X20" i="13"/>
  <c r="AI20" i="13" s="1"/>
  <c r="T46" i="13"/>
  <c r="U140" i="13"/>
  <c r="T207" i="13"/>
  <c r="Z107" i="13"/>
  <c r="AK107" i="13" s="1"/>
  <c r="T167" i="13"/>
  <c r="Z152" i="13"/>
  <c r="AK152" i="13" s="1"/>
  <c r="Y146" i="13"/>
  <c r="AJ146" i="13" s="1"/>
  <c r="Y139" i="13"/>
  <c r="AJ139" i="13" s="1"/>
  <c r="W49" i="13"/>
  <c r="AH49" i="13" s="1"/>
  <c r="Z221" i="13"/>
  <c r="AK221" i="13" s="1"/>
  <c r="U207" i="13"/>
  <c r="Z142" i="13"/>
  <c r="AK142" i="13" s="1"/>
  <c r="V65" i="13"/>
  <c r="AG65" i="13" s="1"/>
  <c r="W221" i="13"/>
  <c r="AH221" i="13" s="1"/>
  <c r="V49" i="13"/>
  <c r="AG49" i="13" s="1"/>
  <c r="W142" i="13"/>
  <c r="AH142" i="13" s="1"/>
  <c r="U16" i="13"/>
  <c r="U33" i="13"/>
  <c r="W214" i="13"/>
  <c r="AH214" i="13" s="1"/>
  <c r="V208" i="13"/>
  <c r="AG208" i="13" s="1"/>
  <c r="U214" i="13"/>
  <c r="U153" i="13"/>
  <c r="V156" i="13"/>
  <c r="AG156" i="13" s="1"/>
  <c r="Y156" i="13"/>
  <c r="AJ156" i="13" s="1"/>
  <c r="Y109" i="13"/>
  <c r="AJ109" i="13" s="1"/>
  <c r="X208" i="13"/>
  <c r="AI208" i="13" s="1"/>
  <c r="W52" i="13"/>
  <c r="AH52" i="13" s="1"/>
  <c r="Y48" i="13"/>
  <c r="AJ48" i="13" s="1"/>
  <c r="T41" i="13"/>
  <c r="Y214" i="13"/>
  <c r="AJ214" i="13" s="1"/>
  <c r="V224" i="13"/>
  <c r="AG224" i="13" s="1"/>
  <c r="V109" i="13"/>
  <c r="AG109" i="13" s="1"/>
  <c r="T131" i="13"/>
  <c r="Y160" i="13"/>
  <c r="AJ160" i="13" s="1"/>
  <c r="X21" i="13"/>
  <c r="AI21" i="13" s="1"/>
  <c r="Z150" i="13"/>
  <c r="AK150" i="13" s="1"/>
  <c r="V56" i="13"/>
  <c r="AG56" i="13" s="1"/>
  <c r="U210" i="13"/>
  <c r="X167" i="13"/>
  <c r="AI167" i="13" s="1"/>
  <c r="Y144" i="13"/>
  <c r="AJ144" i="13" s="1"/>
  <c r="Y114" i="13"/>
  <c r="AJ114" i="13" s="1"/>
  <c r="T173" i="13"/>
  <c r="Y149" i="13"/>
  <c r="AJ149" i="13" s="1"/>
  <c r="X220" i="13"/>
  <c r="AI220" i="13" s="1"/>
  <c r="Y158" i="13"/>
  <c r="AJ158" i="13" s="1"/>
  <c r="T54" i="13"/>
  <c r="X193" i="13"/>
  <c r="AI193" i="13" s="1"/>
  <c r="U169" i="13"/>
  <c r="V210" i="13"/>
  <c r="AG210" i="13" s="1"/>
  <c r="Z165" i="13"/>
  <c r="AK165" i="13" s="1"/>
  <c r="W27" i="13"/>
  <c r="AH27" i="13" s="1"/>
  <c r="X155" i="13"/>
  <c r="AI155" i="13" s="1"/>
  <c r="T143" i="13"/>
  <c r="V190" i="13"/>
  <c r="AG190" i="13" s="1"/>
  <c r="Y115" i="13"/>
  <c r="AJ115" i="13" s="1"/>
  <c r="U126" i="13"/>
  <c r="U53" i="13"/>
  <c r="T49" i="13"/>
  <c r="Y190" i="13"/>
  <c r="AJ190" i="13" s="1"/>
  <c r="Y215" i="13"/>
  <c r="AJ215" i="13" s="1"/>
  <c r="T35" i="13"/>
  <c r="T137" i="13"/>
  <c r="Y184" i="13"/>
  <c r="AJ184" i="13" s="1"/>
  <c r="U134" i="13"/>
  <c r="V184" i="13"/>
  <c r="AG184" i="13" s="1"/>
  <c r="Y123" i="13"/>
  <c r="AJ123" i="13" s="1"/>
  <c r="T191" i="13"/>
  <c r="U48" i="13"/>
  <c r="Y227" i="13"/>
  <c r="AJ227" i="13" s="1"/>
  <c r="V119" i="13"/>
  <c r="AG119" i="13" s="1"/>
  <c r="U137" i="13"/>
  <c r="Y205" i="13"/>
  <c r="AJ205" i="13" s="1"/>
  <c r="T60" i="13"/>
  <c r="T58" i="13"/>
  <c r="Z94" i="13"/>
  <c r="V204" i="13"/>
  <c r="AG204" i="13" s="1"/>
  <c r="V48" i="13"/>
  <c r="AG48" i="13" s="1"/>
  <c r="U143" i="13"/>
  <c r="Z149" i="13"/>
  <c r="AK149" i="13" s="1"/>
  <c r="V135" i="13"/>
  <c r="AG135" i="13" s="1"/>
  <c r="X115" i="13"/>
  <c r="AI115" i="13" s="1"/>
  <c r="Y216" i="13"/>
  <c r="T59" i="13"/>
  <c r="Z121" i="13"/>
  <c r="AK121" i="13" s="1"/>
  <c r="X227" i="13"/>
  <c r="AI227" i="13" s="1"/>
  <c r="Z109" i="13"/>
  <c r="AK109" i="13" s="1"/>
  <c r="W215" i="13"/>
  <c r="AH215" i="13" s="1"/>
  <c r="W199" i="13"/>
  <c r="AH199" i="13" s="1"/>
  <c r="X125" i="13"/>
  <c r="AI125" i="13" s="1"/>
  <c r="V218" i="13"/>
  <c r="AG218" i="13" s="1"/>
  <c r="U227" i="13"/>
  <c r="T164" i="13"/>
  <c r="Z129" i="13"/>
  <c r="AK129" i="13" s="1"/>
  <c r="X107" i="13"/>
  <c r="AI107" i="13" s="1"/>
  <c r="X29" i="13"/>
  <c r="AI29" i="13" s="1"/>
  <c r="X215" i="13"/>
  <c r="AI215" i="13" s="1"/>
  <c r="V16" i="13"/>
  <c r="AG16" i="13" s="1"/>
  <c r="U52" i="13"/>
  <c r="V134" i="13"/>
  <c r="AG134" i="13" s="1"/>
  <c r="Z13" i="13"/>
  <c r="AK13" i="13" s="1"/>
  <c r="V205" i="13"/>
  <c r="AG205" i="13" s="1"/>
  <c r="X61" i="13"/>
  <c r="AI61" i="13" s="1"/>
  <c r="T199" i="13"/>
  <c r="Z49" i="13"/>
  <c r="AK49" i="13" s="1"/>
  <c r="W114" i="13"/>
  <c r="AH114" i="13" s="1"/>
  <c r="T142" i="13"/>
  <c r="T220" i="13"/>
  <c r="W137" i="13"/>
  <c r="AH137" i="13" s="1"/>
  <c r="Z53" i="13"/>
  <c r="AK53" i="13" s="1"/>
  <c r="Y119" i="13"/>
  <c r="AJ119" i="13" s="1"/>
  <c r="Z123" i="13"/>
  <c r="AK123" i="13" s="1"/>
  <c r="X63" i="13"/>
  <c r="AI63" i="13" s="1"/>
  <c r="Y13" i="13"/>
  <c r="AJ13" i="13" s="1"/>
  <c r="U20" i="13"/>
  <c r="Z227" i="13"/>
  <c r="AK227" i="13" s="1"/>
  <c r="U181" i="13"/>
  <c r="X140" i="13"/>
  <c r="AI140" i="13" s="1"/>
  <c r="T33" i="13"/>
  <c r="W65" i="13"/>
  <c r="AH65" i="13" s="1"/>
  <c r="W155" i="13"/>
  <c r="AH155" i="13" s="1"/>
  <c r="W30" i="13"/>
  <c r="AH30" i="13" s="1"/>
  <c r="Z101" i="13"/>
  <c r="V172" i="13"/>
  <c r="AG172" i="13" s="1"/>
  <c r="U164" i="13"/>
  <c r="Y59" i="13"/>
  <c r="AJ59" i="13" s="1"/>
  <c r="U168" i="13"/>
  <c r="U154" i="13"/>
  <c r="Y172" i="13"/>
  <c r="AJ172" i="13" s="1"/>
  <c r="Y155" i="13"/>
  <c r="AJ155" i="13" s="1"/>
  <c r="V53" i="13"/>
  <c r="AG53" i="13" s="1"/>
  <c r="Z125" i="13"/>
  <c r="AK125" i="13" s="1"/>
  <c r="U139" i="13"/>
  <c r="U138" i="13"/>
  <c r="X185" i="13"/>
  <c r="AI185" i="13" s="1"/>
  <c r="U155" i="13"/>
  <c r="Y165" i="13"/>
  <c r="AJ165" i="13" s="1"/>
  <c r="V20" i="13"/>
  <c r="AG20" i="13" s="1"/>
  <c r="Z219" i="13"/>
  <c r="AK219" i="13" s="1"/>
  <c r="X134" i="13"/>
  <c r="AI134" i="13" s="1"/>
  <c r="Z114" i="13"/>
  <c r="AK114" i="13" s="1"/>
  <c r="X49" i="13"/>
  <c r="AI49" i="13" s="1"/>
  <c r="T197" i="13"/>
  <c r="T115" i="13"/>
  <c r="Y49" i="13"/>
  <c r="AJ49" i="13" s="1"/>
  <c r="T196" i="13"/>
  <c r="U179" i="13"/>
  <c r="Y56" i="13"/>
  <c r="AJ56" i="13" s="1"/>
  <c r="W153" i="13"/>
  <c r="AH153" i="13" s="1"/>
  <c r="W224" i="13"/>
  <c r="AH224" i="13" s="1"/>
  <c r="X184" i="13"/>
  <c r="AI184" i="13" s="1"/>
  <c r="W218" i="13"/>
  <c r="AH218" i="13" s="1"/>
  <c r="T119" i="13"/>
  <c r="T193" i="13"/>
  <c r="W21" i="13"/>
  <c r="AH21" i="13" s="1"/>
  <c r="T63" i="13"/>
  <c r="Z56" i="13"/>
  <c r="AK56" i="13" s="1"/>
  <c r="W219" i="13"/>
  <c r="AH219" i="13" s="1"/>
  <c r="W58" i="13"/>
  <c r="AH58" i="13" s="1"/>
  <c r="T109" i="13"/>
  <c r="X122" i="13"/>
  <c r="AI122" i="13" s="1"/>
  <c r="U177" i="13"/>
  <c r="T224" i="13"/>
  <c r="X157" i="13"/>
  <c r="AI157" i="13" s="1"/>
  <c r="V201" i="13"/>
  <c r="AG201" i="13" s="1"/>
  <c r="W193" i="13"/>
  <c r="AH193" i="13" s="1"/>
  <c r="V58" i="13"/>
  <c r="AG58" i="13" s="1"/>
  <c r="V32" i="13"/>
  <c r="AG32" i="13" s="1"/>
  <c r="Y21" i="13"/>
  <c r="AJ21" i="13" s="1"/>
  <c r="Z190" i="13"/>
  <c r="AK190" i="13" s="1"/>
  <c r="U21" i="13"/>
  <c r="W116" i="13"/>
  <c r="AH116" i="13" s="1"/>
  <c r="Z207" i="13"/>
  <c r="AK207" i="13" s="1"/>
  <c r="T21" i="13"/>
  <c r="V59" i="13"/>
  <c r="AG59" i="13" s="1"/>
  <c r="X176" i="13"/>
  <c r="AI176" i="13" s="1"/>
  <c r="U144" i="13"/>
  <c r="Y11" i="13"/>
  <c r="AJ11" i="13" s="1"/>
  <c r="W119" i="13"/>
  <c r="AH119" i="13" s="1"/>
  <c r="X207" i="13"/>
  <c r="AI207" i="13" s="1"/>
  <c r="V130" i="13"/>
  <c r="AG130" i="13" s="1"/>
  <c r="T210" i="13"/>
  <c r="X195" i="13"/>
  <c r="AI195" i="13" s="1"/>
  <c r="V167" i="13"/>
  <c r="AG167" i="13" s="1"/>
  <c r="W181" i="13"/>
  <c r="AH181" i="13" s="1"/>
  <c r="U199" i="13"/>
  <c r="V142" i="13"/>
  <c r="AG142" i="13" s="1"/>
  <c r="V13" i="13"/>
  <c r="AG13" i="13" s="1"/>
  <c r="X199" i="13"/>
  <c r="AI199" i="13" s="1"/>
  <c r="X46" i="13"/>
  <c r="AI46" i="13" s="1"/>
  <c r="T201" i="13"/>
  <c r="Z120" i="13"/>
  <c r="AK120" i="13" s="1"/>
  <c r="X217" i="13"/>
  <c r="AI217" i="13" s="1"/>
  <c r="W141" i="13"/>
  <c r="AH141" i="13" s="1"/>
  <c r="U160" i="13"/>
  <c r="Z211" i="13"/>
  <c r="AK211" i="13" s="1"/>
  <c r="U122" i="13"/>
  <c r="Z70" i="13"/>
  <c r="V133" i="13"/>
  <c r="AG133" i="13" s="1"/>
  <c r="V147" i="13"/>
  <c r="AG147" i="13" s="1"/>
  <c r="U158" i="13"/>
  <c r="Y201" i="13"/>
  <c r="AJ201" i="13" s="1"/>
  <c r="V175" i="13"/>
  <c r="AG175" i="13" s="1"/>
  <c r="T26" i="13"/>
  <c r="Y52" i="13"/>
  <c r="AJ52" i="13" s="1"/>
  <c r="U173" i="13"/>
  <c r="T32" i="13"/>
  <c r="V176" i="13"/>
  <c r="AG176" i="13" s="1"/>
  <c r="T172" i="13"/>
  <c r="V143" i="13"/>
  <c r="AG143" i="13" s="1"/>
  <c r="Y218" i="13"/>
  <c r="AJ218" i="13" s="1"/>
  <c r="V61" i="13"/>
  <c r="AG61" i="13" s="1"/>
  <c r="Y224" i="13"/>
  <c r="AJ224" i="13" s="1"/>
  <c r="X59" i="13"/>
  <c r="AI59" i="13" s="1"/>
  <c r="W163" i="13"/>
  <c r="AH163" i="13" s="1"/>
  <c r="Y211" i="13"/>
  <c r="AJ211" i="13" s="1"/>
  <c r="W48" i="13"/>
  <c r="AH48" i="13" s="1"/>
  <c r="W122" i="13"/>
  <c r="AH122" i="13" s="1"/>
  <c r="V160" i="13"/>
  <c r="AG160" i="13" s="1"/>
  <c r="W160" i="13"/>
  <c r="AH160" i="13" s="1"/>
  <c r="T150" i="13"/>
  <c r="Z62" i="13"/>
  <c r="AK62" i="13" s="1"/>
  <c r="U165" i="13"/>
  <c r="W212" i="13"/>
  <c r="AH212" i="13" s="1"/>
  <c r="Y193" i="13"/>
  <c r="AJ193" i="13" s="1"/>
  <c r="U121" i="13"/>
  <c r="U156" i="13"/>
  <c r="W211" i="13"/>
  <c r="AH211" i="13" s="1"/>
  <c r="Y134" i="13"/>
  <c r="AJ134" i="13" s="1"/>
  <c r="X58" i="13"/>
  <c r="AI58" i="13" s="1"/>
  <c r="T121" i="13"/>
  <c r="T136" i="13"/>
  <c r="U217" i="13"/>
  <c r="V11" i="13"/>
  <c r="AG11" i="13" s="1"/>
  <c r="U50" i="13"/>
  <c r="Z26" i="13"/>
  <c r="AK26" i="13" s="1"/>
  <c r="Z146" i="13"/>
  <c r="AK146" i="13" s="1"/>
  <c r="Z32" i="13"/>
  <c r="AK32" i="13" s="1"/>
  <c r="T217" i="13"/>
  <c r="T126" i="13"/>
  <c r="V63" i="13"/>
  <c r="AG63" i="13" s="1"/>
  <c r="X224" i="13"/>
  <c r="AI224" i="13" s="1"/>
  <c r="X130" i="13"/>
  <c r="AI130" i="13" s="1"/>
  <c r="W210" i="13"/>
  <c r="AH210" i="13" s="1"/>
  <c r="X152" i="13"/>
  <c r="AI152" i="13" s="1"/>
  <c r="Z205" i="13"/>
  <c r="AK205" i="13" s="1"/>
  <c r="Z43" i="13"/>
  <c r="AK43" i="13" s="1"/>
  <c r="U30" i="13"/>
  <c r="V153" i="13"/>
  <c r="AG153" i="13" s="1"/>
  <c r="U150" i="13"/>
  <c r="V46" i="13"/>
  <c r="AG46" i="13" s="1"/>
  <c r="X117" i="13"/>
  <c r="AI117" i="13" s="1"/>
  <c r="V173" i="13"/>
  <c r="AG173" i="13" s="1"/>
  <c r="T11" i="13"/>
  <c r="T187" i="13"/>
  <c r="X112" i="13"/>
  <c r="AI112" i="13" s="1"/>
  <c r="X153" i="13"/>
  <c r="AI153" i="13" s="1"/>
  <c r="V116" i="13"/>
  <c r="AG116" i="13" s="1"/>
  <c r="T163" i="13"/>
  <c r="Z115" i="13"/>
  <c r="AK115" i="13" s="1"/>
  <c r="W43" i="13"/>
  <c r="AH43" i="13" s="1"/>
  <c r="U60" i="13"/>
  <c r="W150" i="13"/>
  <c r="AH150" i="13" s="1"/>
  <c r="Z172" i="13"/>
  <c r="AK172" i="13" s="1"/>
  <c r="U152" i="13"/>
  <c r="W152" i="13"/>
  <c r="AH152" i="13" s="1"/>
  <c r="V107" i="13"/>
  <c r="AG107" i="13" s="1"/>
  <c r="Z119" i="13"/>
  <c r="AK119" i="13" s="1"/>
  <c r="T114" i="13"/>
  <c r="Y195" i="13"/>
  <c r="AJ195" i="13" s="1"/>
  <c r="U107" i="13"/>
  <c r="X218" i="13"/>
  <c r="AI218" i="13" s="1"/>
  <c r="T135" i="13"/>
  <c r="V165" i="13"/>
  <c r="AG165" i="13" s="1"/>
  <c r="Y208" i="13"/>
  <c r="AJ208" i="13" s="1"/>
  <c r="W62" i="13"/>
  <c r="Y124" i="13"/>
  <c r="AJ124" i="13" s="1"/>
  <c r="X163" i="13"/>
  <c r="AI163" i="13" s="1"/>
  <c r="W179" i="13"/>
  <c r="AH179" i="13" s="1"/>
  <c r="V126" i="13"/>
  <c r="AG126" i="13" s="1"/>
  <c r="Y129" i="13"/>
  <c r="AJ129" i="13" s="1"/>
  <c r="Y46" i="13"/>
  <c r="AJ46" i="13" s="1"/>
  <c r="U59" i="13"/>
  <c r="U187" i="13"/>
  <c r="T165" i="13"/>
  <c r="Z11" i="13"/>
  <c r="AK11" i="13" s="1"/>
  <c r="Z187" i="13"/>
  <c r="AK187" i="13" s="1"/>
  <c r="Z35" i="13"/>
  <c r="AK35" i="13" s="1"/>
  <c r="U147" i="13"/>
  <c r="T123" i="13"/>
  <c r="Y147" i="13"/>
  <c r="AJ147" i="13" s="1"/>
  <c r="Z143" i="13"/>
  <c r="AK143" i="13" s="1"/>
  <c r="Z184" i="13"/>
  <c r="AK184" i="13" s="1"/>
  <c r="U124" i="13"/>
  <c r="X32" i="13"/>
  <c r="AI32" i="13" s="1"/>
  <c r="W207" i="13"/>
  <c r="AH207" i="13" s="1"/>
  <c r="W176" i="13"/>
  <c r="AH176" i="13" s="1"/>
  <c r="U189" i="13"/>
  <c r="U212" i="13"/>
  <c r="X212" i="13"/>
  <c r="AI212" i="13" s="1"/>
  <c r="V30" i="13"/>
  <c r="AG30" i="13" s="1"/>
  <c r="W56" i="13"/>
  <c r="AH56" i="13" s="1"/>
  <c r="Y35" i="13"/>
  <c r="AJ35" i="13" s="1"/>
  <c r="Z58" i="13"/>
  <c r="AK58" i="13" s="1"/>
  <c r="W140" i="13"/>
  <c r="AH140" i="13" s="1"/>
  <c r="U13" i="13"/>
  <c r="Y176" i="13"/>
  <c r="AJ176" i="13" s="1"/>
  <c r="T125" i="13"/>
  <c r="X121" i="13"/>
  <c r="AI121" i="13" s="1"/>
  <c r="T43" i="13"/>
  <c r="X150" i="13"/>
  <c r="AI150" i="13" s="1"/>
  <c r="Y30" i="13"/>
  <c r="AJ30" i="13" s="1"/>
  <c r="Z117" i="13"/>
  <c r="AK117" i="13" s="1"/>
  <c r="V112" i="13"/>
  <c r="AG112" i="13" s="1"/>
  <c r="Y207" i="13"/>
  <c r="AJ207" i="13" s="1"/>
  <c r="U182" i="13"/>
  <c r="X147" i="13"/>
  <c r="AI147" i="13" s="1"/>
  <c r="W227" i="13"/>
  <c r="AH227" i="13" s="1"/>
  <c r="V141" i="13"/>
  <c r="AG141" i="13" s="1"/>
  <c r="W59" i="13"/>
  <c r="AH59" i="13" s="1"/>
  <c r="Z185" i="13"/>
  <c r="AK185" i="13" s="1"/>
  <c r="X27" i="13"/>
  <c r="AI27" i="13" s="1"/>
  <c r="X53" i="13"/>
  <c r="AI53" i="13" s="1"/>
  <c r="Y197" i="13"/>
  <c r="AJ197" i="13" s="1"/>
  <c r="Y63" i="13"/>
  <c r="AJ63" i="13" s="1"/>
  <c r="V177" i="13"/>
  <c r="AG177" i="13" s="1"/>
  <c r="U172" i="13"/>
  <c r="U185" i="13"/>
  <c r="T211" i="13"/>
  <c r="U157" i="13"/>
  <c r="T227" i="13"/>
  <c r="W35" i="13"/>
  <c r="AH35" i="13" s="1"/>
  <c r="W125" i="13"/>
  <c r="AH125" i="13" s="1"/>
  <c r="Y185" i="13"/>
  <c r="AJ185" i="13" s="1"/>
  <c r="W158" i="13"/>
  <c r="AH158" i="13" s="1"/>
  <c r="U197" i="13"/>
  <c r="T140" i="13"/>
  <c r="X164" i="13"/>
  <c r="AI164" i="13" s="1"/>
  <c r="V60" i="13"/>
  <c r="AG60" i="13" s="1"/>
  <c r="T48" i="13"/>
  <c r="Z134" i="13"/>
  <c r="AK134" i="13" s="1"/>
  <c r="Y62" i="13"/>
  <c r="AJ62" i="13" s="1"/>
  <c r="V26" i="13"/>
  <c r="AG26" i="13" s="1"/>
  <c r="X54" i="13"/>
  <c r="AI54" i="13" s="1"/>
  <c r="Y20" i="13"/>
  <c r="AJ20" i="13" s="1"/>
  <c r="X187" i="13"/>
  <c r="AI187" i="13" s="1"/>
  <c r="V219" i="13"/>
  <c r="AG219" i="13" s="1"/>
  <c r="U163" i="13"/>
  <c r="Z116" i="13"/>
  <c r="AK116" i="13" s="1"/>
  <c r="X131" i="13"/>
  <c r="AI131" i="13" s="1"/>
  <c r="T116" i="13"/>
  <c r="V159" i="13"/>
  <c r="AG159" i="13" s="1"/>
  <c r="Y107" i="13"/>
  <c r="AJ107" i="13" s="1"/>
  <c r="Y53" i="13"/>
  <c r="AJ53" i="13" s="1"/>
  <c r="T189" i="13"/>
  <c r="Z176" i="13"/>
  <c r="AK176" i="13" s="1"/>
  <c r="U61" i="13"/>
  <c r="T195" i="13"/>
  <c r="U26" i="13"/>
  <c r="W191" i="13"/>
  <c r="AH191" i="13" s="1"/>
  <c r="V33" i="13"/>
  <c r="AG33" i="13" s="1"/>
  <c r="U208" i="13"/>
  <c r="U220" i="13"/>
  <c r="Z220" i="13"/>
  <c r="AK220" i="13" s="1"/>
  <c r="Y153" i="13"/>
  <c r="AJ153" i="13" s="1"/>
  <c r="V125" i="13"/>
  <c r="AG125" i="13" s="1"/>
  <c r="Y130" i="13"/>
  <c r="AJ130" i="13" s="1"/>
  <c r="X30" i="13"/>
  <c r="AI30" i="13" s="1"/>
  <c r="Y140" i="13"/>
  <c r="AJ140" i="13" s="1"/>
  <c r="Z141" i="13"/>
  <c r="AK141" i="13" s="1"/>
  <c r="V199" i="13"/>
  <c r="AG199" i="13" s="1"/>
  <c r="V43" i="13"/>
  <c r="AG43" i="13" s="1"/>
  <c r="V120" i="13"/>
  <c r="AG120" i="13" s="1"/>
  <c r="W33" i="13"/>
  <c r="AH33" i="13" s="1"/>
  <c r="X124" i="13"/>
  <c r="AI124" i="13" s="1"/>
  <c r="Y125" i="13"/>
  <c r="AJ125" i="13" s="1"/>
  <c r="T175" i="13"/>
  <c r="Z160" i="13"/>
  <c r="AK160" i="13" s="1"/>
  <c r="X143" i="13"/>
  <c r="AI143" i="13" s="1"/>
  <c r="W42" i="13"/>
  <c r="AH42" i="13" s="1"/>
  <c r="T42" i="13"/>
  <c r="U141" i="13"/>
  <c r="V136" i="13"/>
  <c r="AG136" i="13" s="1"/>
  <c r="Y54" i="13"/>
  <c r="AJ54" i="13" s="1"/>
  <c r="W135" i="13"/>
  <c r="AH135" i="13" s="1"/>
  <c r="V164" i="13"/>
  <c r="AG164" i="13" s="1"/>
  <c r="V122" i="13"/>
  <c r="AG122" i="13" s="1"/>
  <c r="U120" i="13"/>
  <c r="AI190" i="12"/>
  <c r="AE112" i="12"/>
  <c r="G112" i="12"/>
  <c r="I112" i="12" s="1"/>
  <c r="K112" i="12" s="1"/>
  <c r="M112" i="12" s="1"/>
  <c r="AG31" i="12"/>
  <c r="AK138" i="12"/>
  <c r="AH126" i="12"/>
  <c r="AE214" i="12"/>
  <c r="G214" i="12"/>
  <c r="I214" i="12" s="1"/>
  <c r="K214" i="12" s="1"/>
  <c r="M214" i="12" s="1"/>
  <c r="AH146" i="12"/>
  <c r="AI116" i="12"/>
  <c r="AH31" i="12"/>
  <c r="G215" i="12"/>
  <c r="I215" i="12" s="1"/>
  <c r="K215" i="12" s="1"/>
  <c r="M215" i="12" s="1"/>
  <c r="AE215" i="12"/>
  <c r="G139" i="12"/>
  <c r="I139" i="12" s="1"/>
  <c r="K139" i="12" s="1"/>
  <c r="M139" i="12" s="1"/>
  <c r="AE139" i="12"/>
  <c r="H215" i="12"/>
  <c r="J215" i="12" s="1"/>
  <c r="L215" i="12" s="1"/>
  <c r="AF215" i="12"/>
  <c r="AE156" i="12"/>
  <c r="G156" i="12"/>
  <c r="I156" i="12" s="1"/>
  <c r="K156" i="12" s="1"/>
  <c r="M156" i="12" s="1"/>
  <c r="AH147" i="12"/>
  <c r="AI196" i="12"/>
  <c r="AG117" i="12"/>
  <c r="AH54" i="12"/>
  <c r="AG157" i="12"/>
  <c r="AJ152" i="12"/>
  <c r="AF211" i="12"/>
  <c r="H211" i="12"/>
  <c r="J211" i="12" s="1"/>
  <c r="L211" i="12" s="1"/>
  <c r="G27" i="12"/>
  <c r="I27" i="12" s="1"/>
  <c r="K27" i="12" s="1"/>
  <c r="M27" i="12" s="1"/>
  <c r="AE27" i="12"/>
  <c r="AI144" i="12"/>
  <c r="AG227" i="12"/>
  <c r="AH115" i="12"/>
  <c r="AE50" i="12"/>
  <c r="G50" i="12"/>
  <c r="I50" i="12" s="1"/>
  <c r="K50" i="12" s="1"/>
  <c r="M50" i="12" s="1"/>
  <c r="AH29" i="12"/>
  <c r="AI182" i="12"/>
  <c r="AJ221" i="12"/>
  <c r="AH26" i="12"/>
  <c r="AI146" i="12"/>
  <c r="AK218" i="12"/>
  <c r="AF146" i="12"/>
  <c r="H146" i="12"/>
  <c r="J146" i="12" s="1"/>
  <c r="L146" i="12" s="1"/>
  <c r="AG144" i="12"/>
  <c r="AF196" i="12"/>
  <c r="H196" i="12"/>
  <c r="J196" i="12" s="1"/>
  <c r="L196" i="12" s="1"/>
  <c r="G65" i="12"/>
  <c r="I65" i="12" s="1"/>
  <c r="K65" i="12" s="1"/>
  <c r="M65" i="12" s="1"/>
  <c r="AE65" i="12"/>
  <c r="AH175" i="12"/>
  <c r="AH121" i="12"/>
  <c r="H190" i="12"/>
  <c r="J190" i="12" s="1"/>
  <c r="L190" i="12" s="1"/>
  <c r="AF190" i="12"/>
  <c r="AJ120" i="12"/>
  <c r="AF136" i="12"/>
  <c r="H136" i="12"/>
  <c r="J136" i="12" s="1"/>
  <c r="L136" i="12" s="1"/>
  <c r="H218" i="12"/>
  <c r="J218" i="12" s="1"/>
  <c r="L218" i="12" s="1"/>
  <c r="AF218" i="12"/>
  <c r="G185" i="12"/>
  <c r="I185" i="12" s="1"/>
  <c r="K185" i="12" s="1"/>
  <c r="M185" i="12" s="1"/>
  <c r="AE185" i="12"/>
  <c r="AK167" i="12"/>
  <c r="AE138" i="12"/>
  <c r="G138" i="12"/>
  <c r="I138" i="12" s="1"/>
  <c r="K138" i="12" s="1"/>
  <c r="M138" i="12" s="1"/>
  <c r="AH149" i="12"/>
  <c r="AI177" i="12"/>
  <c r="AJ143" i="12"/>
  <c r="AE149" i="12"/>
  <c r="G149" i="12"/>
  <c r="I149" i="12" s="1"/>
  <c r="K149" i="12" s="1"/>
  <c r="M149" i="12" s="1"/>
  <c r="G158" i="12"/>
  <c r="I158" i="12" s="1"/>
  <c r="K158" i="12" s="1"/>
  <c r="M158" i="12" s="1"/>
  <c r="AE158" i="12"/>
  <c r="G130" i="12"/>
  <c r="I130" i="12" s="1"/>
  <c r="K130" i="12" s="1"/>
  <c r="M130" i="12" s="1"/>
  <c r="AE130" i="12"/>
  <c r="AK144" i="12"/>
  <c r="AH61" i="12"/>
  <c r="AG149" i="12"/>
  <c r="G221" i="12"/>
  <c r="I221" i="12" s="1"/>
  <c r="K221" i="12" s="1"/>
  <c r="M221" i="12" s="1"/>
  <c r="AE221" i="12"/>
  <c r="AG138" i="12"/>
  <c r="AJ117" i="12"/>
  <c r="H135" i="12"/>
  <c r="J135" i="12" s="1"/>
  <c r="L135" i="12" s="1"/>
  <c r="AF135" i="12"/>
  <c r="AJ219" i="12"/>
  <c r="AH204" i="12"/>
  <c r="H123" i="12"/>
  <c r="J123" i="12" s="1"/>
  <c r="L123" i="12" s="1"/>
  <c r="AF123" i="12"/>
  <c r="AI109" i="12"/>
  <c r="AI120" i="12"/>
  <c r="AF195" i="12"/>
  <c r="H195" i="12"/>
  <c r="J195" i="12" s="1"/>
  <c r="L195" i="12" s="1"/>
  <c r="AG221" i="12"/>
  <c r="AK158" i="12"/>
  <c r="G169" i="12"/>
  <c r="I169" i="12" s="1"/>
  <c r="K169" i="12" s="1"/>
  <c r="M169" i="12" s="1"/>
  <c r="AE169" i="12"/>
  <c r="AK173" i="12"/>
  <c r="AJ162" i="13"/>
  <c r="L162" i="13"/>
  <c r="AG146" i="12"/>
  <c r="AI65" i="12"/>
  <c r="G177" i="12"/>
  <c r="I177" i="12" s="1"/>
  <c r="K177" i="12" s="1"/>
  <c r="M177" i="12" s="1"/>
  <c r="AE177" i="12"/>
  <c r="AF41" i="12"/>
  <c r="H41" i="12"/>
  <c r="J41" i="12" s="1"/>
  <c r="L41" i="12" s="1"/>
  <c r="AK182" i="12"/>
  <c r="AJ180" i="12"/>
  <c r="AH41" i="12"/>
  <c r="AG185" i="12"/>
  <c r="AG137" i="12"/>
  <c r="G205" i="12"/>
  <c r="I205" i="12" s="1"/>
  <c r="K205" i="12" s="1"/>
  <c r="M205" i="12" s="1"/>
  <c r="AE205" i="12"/>
  <c r="AG195" i="12"/>
  <c r="AG152" i="12"/>
  <c r="AJ167" i="12"/>
  <c r="AI201" i="12"/>
  <c r="AH124" i="12"/>
  <c r="AK181" i="12"/>
  <c r="AG29" i="12"/>
  <c r="AJ163" i="12"/>
  <c r="AI139" i="12"/>
  <c r="AH136" i="12"/>
  <c r="AJ97" i="13"/>
  <c r="L97" i="13"/>
  <c r="AK63" i="12"/>
  <c r="AG124" i="12"/>
  <c r="AJ42" i="12"/>
  <c r="AG21" i="12"/>
  <c r="AH154" i="12"/>
  <c r="AG139" i="12"/>
  <c r="AE31" i="12"/>
  <c r="G31" i="12"/>
  <c r="I31" i="12" s="1"/>
  <c r="K31" i="12" s="1"/>
  <c r="M31" i="12" s="1"/>
  <c r="AJ16" i="12"/>
  <c r="AH109" i="12"/>
  <c r="AE20" i="12"/>
  <c r="G20" i="12"/>
  <c r="I20" i="12" s="1"/>
  <c r="K20" i="12" s="1"/>
  <c r="M20" i="12" s="1"/>
  <c r="M10" i="12"/>
  <c r="AK10" i="12"/>
  <c r="AG212" i="12"/>
  <c r="AI48" i="12"/>
  <c r="AF42" i="12"/>
  <c r="H42" i="12"/>
  <c r="J42" i="12" s="1"/>
  <c r="L42" i="12" s="1"/>
  <c r="AJ204" i="12"/>
  <c r="H204" i="12"/>
  <c r="J204" i="12" s="1"/>
  <c r="L204" i="12" s="1"/>
  <c r="AF204" i="12"/>
  <c r="AH107" i="12"/>
  <c r="AE180" i="12"/>
  <c r="G180" i="12"/>
  <c r="I180" i="12" s="1"/>
  <c r="K180" i="12" s="1"/>
  <c r="M180" i="12" s="1"/>
  <c r="AF193" i="12"/>
  <c r="H193" i="12"/>
  <c r="J193" i="12" s="1"/>
  <c r="L193" i="12" s="1"/>
  <c r="H11" i="12"/>
  <c r="J11" i="12" s="1"/>
  <c r="L11" i="12" s="1"/>
  <c r="AF11" i="12"/>
  <c r="AG187" i="12"/>
  <c r="AG191" i="12"/>
  <c r="AJ65" i="12"/>
  <c r="G56" i="12"/>
  <c r="I56" i="12" s="1"/>
  <c r="K56" i="12" s="1"/>
  <c r="M56" i="12" s="1"/>
  <c r="AE56" i="12"/>
  <c r="H129" i="12"/>
  <c r="J129" i="12" s="1"/>
  <c r="L129" i="12" s="1"/>
  <c r="AF129" i="12"/>
  <c r="AE219" i="12"/>
  <c r="G219" i="12"/>
  <c r="I219" i="12" s="1"/>
  <c r="K219" i="12" s="1"/>
  <c r="M219" i="12" s="1"/>
  <c r="AI214" i="12"/>
  <c r="AE176" i="12"/>
  <c r="G176" i="12"/>
  <c r="I176" i="12" s="1"/>
  <c r="K176" i="12" s="1"/>
  <c r="M176" i="12" s="1"/>
  <c r="G157" i="12"/>
  <c r="I157" i="12" s="1"/>
  <c r="K157" i="12" s="1"/>
  <c r="M157" i="12" s="1"/>
  <c r="AE157" i="12"/>
  <c r="AI172" i="12"/>
  <c r="AJ43" i="12"/>
  <c r="G129" i="12"/>
  <c r="I129" i="12" s="1"/>
  <c r="K129" i="12" s="1"/>
  <c r="M129" i="12" s="1"/>
  <c r="AE129" i="12"/>
  <c r="AH190" i="12"/>
  <c r="AJ217" i="12"/>
  <c r="AF133" i="12"/>
  <c r="H133" i="12"/>
  <c r="J133" i="12" s="1"/>
  <c r="L133" i="12" s="1"/>
  <c r="AG211" i="12"/>
  <c r="AH13" i="12"/>
  <c r="H180" i="12"/>
  <c r="J180" i="12" s="1"/>
  <c r="L180" i="12" s="1"/>
  <c r="AF180" i="12"/>
  <c r="AH220" i="12"/>
  <c r="AI160" i="12"/>
  <c r="AJ150" i="12"/>
  <c r="AG182" i="12"/>
  <c r="AF58" i="12"/>
  <c r="H58" i="12"/>
  <c r="J58" i="12" s="1"/>
  <c r="L58" i="12" s="1"/>
  <c r="AI31" i="12"/>
  <c r="AG169" i="12"/>
  <c r="AI123" i="12"/>
  <c r="AH130" i="12"/>
  <c r="AF184" i="12"/>
  <c r="H184" i="12"/>
  <c r="J184" i="12" s="1"/>
  <c r="L184" i="12" s="1"/>
  <c r="AI205" i="12"/>
  <c r="G122" i="12"/>
  <c r="I122" i="12" s="1"/>
  <c r="K122" i="12" s="1"/>
  <c r="M122" i="12" s="1"/>
  <c r="AE122" i="12"/>
  <c r="AI137" i="12"/>
  <c r="G146" i="12"/>
  <c r="I146" i="12" s="1"/>
  <c r="K146" i="12" s="1"/>
  <c r="M146" i="12" s="1"/>
  <c r="AE146" i="12"/>
  <c r="AJ121" i="12"/>
  <c r="AI149" i="12"/>
  <c r="AI219" i="12"/>
  <c r="AF49" i="12"/>
  <c r="H49" i="12"/>
  <c r="J49" i="12" s="1"/>
  <c r="L49" i="12" s="1"/>
  <c r="AG129" i="12"/>
  <c r="AF32" i="12"/>
  <c r="H32" i="12"/>
  <c r="J32" i="12" s="1"/>
  <c r="L32" i="12" s="1"/>
  <c r="AG180" i="12"/>
  <c r="AJ177" i="12"/>
  <c r="AJ157" i="12"/>
  <c r="AK204" i="12"/>
  <c r="AI138" i="12"/>
  <c r="AI179" i="12"/>
  <c r="G152" i="12"/>
  <c r="I152" i="12" s="1"/>
  <c r="K152" i="12" s="1"/>
  <c r="M152" i="12" s="1"/>
  <c r="AE152" i="12"/>
  <c r="AE117" i="12"/>
  <c r="G117" i="12"/>
  <c r="I117" i="12" s="1"/>
  <c r="K117" i="12" s="1"/>
  <c r="M117" i="12" s="1"/>
  <c r="AG154" i="12"/>
  <c r="AH144" i="12"/>
  <c r="G16" i="12"/>
  <c r="I16" i="12" s="1"/>
  <c r="K16" i="12" s="1"/>
  <c r="M16" i="12" s="1"/>
  <c r="AE16" i="12"/>
  <c r="AH182" i="12"/>
  <c r="AG52" i="12"/>
  <c r="AF116" i="12"/>
  <c r="H116" i="12"/>
  <c r="J116" i="12" s="1"/>
  <c r="L116" i="12" s="1"/>
  <c r="AK124" i="12"/>
  <c r="AG214" i="12"/>
  <c r="AI114" i="12"/>
  <c r="AI180" i="12"/>
  <c r="AJ102" i="12"/>
  <c r="L102" i="12"/>
  <c r="AK126" i="12"/>
  <c r="AF35" i="12"/>
  <c r="H35" i="12"/>
  <c r="J35" i="12" s="1"/>
  <c r="L35" i="12" s="1"/>
  <c r="AF191" i="12"/>
  <c r="H191" i="12"/>
  <c r="J191" i="12" s="1"/>
  <c r="L191" i="12" s="1"/>
  <c r="AJ169" i="12"/>
  <c r="AH173" i="12"/>
  <c r="AH165" i="12"/>
  <c r="AJ112" i="12"/>
  <c r="H54" i="12"/>
  <c r="J54" i="12" s="1"/>
  <c r="L54" i="12" s="1"/>
  <c r="AF54" i="12"/>
  <c r="AK59" i="12"/>
  <c r="G179" i="12"/>
  <c r="I179" i="12" s="1"/>
  <c r="K179" i="12" s="1"/>
  <c r="M179" i="12" s="1"/>
  <c r="AE179" i="12"/>
  <c r="AH205" i="12"/>
  <c r="AK215" i="12"/>
  <c r="H175" i="12"/>
  <c r="J175" i="12" s="1"/>
  <c r="L175" i="12" s="1"/>
  <c r="AF175" i="12"/>
  <c r="AI209" i="12"/>
  <c r="AH143" i="12"/>
  <c r="AI52" i="12"/>
  <c r="AI221" i="12"/>
  <c r="AK163" i="12"/>
  <c r="AK65" i="12"/>
  <c r="AG207" i="12"/>
  <c r="AI204" i="12"/>
  <c r="AE208" i="12"/>
  <c r="G208" i="12"/>
  <c r="I208" i="12" s="1"/>
  <c r="K208" i="12" s="1"/>
  <c r="M208" i="12" s="1"/>
  <c r="G160" i="12"/>
  <c r="I160" i="12" s="1"/>
  <c r="K160" i="12" s="1"/>
  <c r="M160" i="12" s="1"/>
  <c r="AE160" i="12"/>
  <c r="G154" i="12"/>
  <c r="I154" i="12" s="1"/>
  <c r="K154" i="12" s="1"/>
  <c r="M154" i="12" s="1"/>
  <c r="AE154" i="12"/>
  <c r="AH157" i="12"/>
  <c r="AI156" i="12"/>
  <c r="M192" i="12"/>
  <c r="AK192" i="12"/>
  <c r="AH169" i="12"/>
  <c r="AK20" i="12"/>
  <c r="AE204" i="12"/>
  <c r="G204" i="12"/>
  <c r="I204" i="12" s="1"/>
  <c r="K204" i="12" s="1"/>
  <c r="M204" i="12" s="1"/>
  <c r="AH156" i="12"/>
  <c r="H205" i="12"/>
  <c r="J205" i="12" s="1"/>
  <c r="L205" i="12" s="1"/>
  <c r="AF205" i="12"/>
  <c r="AI11" i="12"/>
  <c r="AK169" i="12"/>
  <c r="AE182" i="12"/>
  <c r="G182" i="12"/>
  <c r="I182" i="12" s="1"/>
  <c r="K182" i="12" s="1"/>
  <c r="M182" i="12" s="1"/>
  <c r="AE153" i="12"/>
  <c r="G153" i="12"/>
  <c r="I153" i="12" s="1"/>
  <c r="K153" i="12" s="1"/>
  <c r="M153" i="12" s="1"/>
  <c r="AH201" i="12"/>
  <c r="AF221" i="12"/>
  <c r="H221" i="12"/>
  <c r="J221" i="12" s="1"/>
  <c r="L221" i="12" s="1"/>
  <c r="AH180" i="12"/>
  <c r="AH63" i="12"/>
  <c r="AF125" i="12"/>
  <c r="H125" i="12"/>
  <c r="J125" i="12" s="1"/>
  <c r="L125" i="12" s="1"/>
  <c r="AG114" i="12"/>
  <c r="G144" i="12"/>
  <c r="I144" i="12" s="1"/>
  <c r="K144" i="12" s="1"/>
  <c r="M144" i="12" s="1"/>
  <c r="AE144" i="12"/>
  <c r="H31" i="12"/>
  <c r="J31" i="12" s="1"/>
  <c r="L31" i="12" s="1"/>
  <c r="AF31" i="12"/>
  <c r="AF65" i="12"/>
  <c r="H65" i="12"/>
  <c r="J65" i="12" s="1"/>
  <c r="L65" i="12" s="1"/>
  <c r="AJ70" i="12"/>
  <c r="L70" i="12"/>
  <c r="L192" i="12"/>
  <c r="AJ192" i="12"/>
  <c r="AJ26" i="12"/>
  <c r="AK216" i="12"/>
  <c r="M216" i="12"/>
  <c r="AJ138" i="12"/>
  <c r="AK139" i="12"/>
  <c r="AG42" i="12"/>
  <c r="AI43" i="12"/>
  <c r="AH208" i="12"/>
  <c r="AH164" i="12"/>
  <c r="AK54" i="12"/>
  <c r="AI197" i="12"/>
  <c r="G29" i="12"/>
  <c r="I29" i="12" s="1"/>
  <c r="K29" i="12" s="1"/>
  <c r="M29" i="12" s="1"/>
  <c r="AE29" i="12"/>
  <c r="AJ142" i="12"/>
  <c r="AH60" i="12"/>
  <c r="AI141" i="12"/>
  <c r="G61" i="12"/>
  <c r="I61" i="12" s="1"/>
  <c r="K61" i="12" s="1"/>
  <c r="M61" i="12" s="1"/>
  <c r="AE61" i="12"/>
  <c r="AE120" i="12"/>
  <c r="G120" i="12"/>
  <c r="I120" i="12" s="1"/>
  <c r="K120" i="12" s="1"/>
  <c r="M120" i="12" s="1"/>
  <c r="AI41" i="12"/>
  <c r="AJ164" i="12"/>
  <c r="AG27" i="12"/>
  <c r="AJ181" i="12"/>
  <c r="AH133" i="12"/>
  <c r="AH134" i="12"/>
  <c r="AG35" i="12"/>
  <c r="H224" i="12"/>
  <c r="J224" i="12" s="1"/>
  <c r="L224" i="12" s="1"/>
  <c r="AF224" i="12"/>
  <c r="AH129" i="12"/>
  <c r="AG196" i="12"/>
  <c r="AF63" i="12"/>
  <c r="H63" i="12"/>
  <c r="J63" i="12" s="1"/>
  <c r="L63" i="12" s="1"/>
  <c r="AF219" i="12"/>
  <c r="H219" i="12"/>
  <c r="J219" i="12" s="1"/>
  <c r="L219" i="12" s="1"/>
  <c r="AJ182" i="12"/>
  <c r="AE134" i="12"/>
  <c r="G134" i="12"/>
  <c r="I134" i="12" s="1"/>
  <c r="K134" i="12" s="1"/>
  <c r="M134" i="12" s="1"/>
  <c r="AH20" i="12"/>
  <c r="AI211" i="12"/>
  <c r="AJ32" i="12"/>
  <c r="G141" i="12"/>
  <c r="I141" i="12" s="1"/>
  <c r="K141" i="12" s="1"/>
  <c r="M141" i="12" s="1"/>
  <c r="AE141" i="12"/>
  <c r="AI35" i="12"/>
  <c r="AK60" i="12"/>
  <c r="AJ187" i="12"/>
  <c r="AK131" i="12"/>
  <c r="AJ29" i="12"/>
  <c r="AK195" i="12"/>
  <c r="AH131" i="12"/>
  <c r="AG193" i="12"/>
  <c r="AG41" i="12"/>
  <c r="AH197" i="12"/>
  <c r="AJ60" i="12"/>
  <c r="AI56" i="12"/>
  <c r="AI13" i="12"/>
  <c r="AJ41" i="12"/>
  <c r="AI119" i="12"/>
  <c r="AI135" i="12"/>
  <c r="AF46" i="12"/>
  <c r="H46" i="12"/>
  <c r="J46" i="12" s="1"/>
  <c r="L46" i="12" s="1"/>
  <c r="G190" i="12"/>
  <c r="I190" i="12" s="1"/>
  <c r="K190" i="12" s="1"/>
  <c r="M190" i="12" s="1"/>
  <c r="AE190" i="12"/>
  <c r="AJ173" i="12"/>
  <c r="AG123" i="12"/>
  <c r="AK140" i="12"/>
  <c r="AJ116" i="12"/>
  <c r="AH138" i="12"/>
  <c r="AI142" i="12"/>
  <c r="AK177" i="12"/>
  <c r="G168" i="12"/>
  <c r="I168" i="12" s="1"/>
  <c r="K168" i="12" s="1"/>
  <c r="M168" i="12" s="1"/>
  <c r="AE168" i="12"/>
  <c r="AH159" i="12"/>
  <c r="L94" i="12"/>
  <c r="AJ94" i="12"/>
  <c r="AF131" i="12"/>
  <c r="H131" i="12"/>
  <c r="J131" i="12" s="1"/>
  <c r="L131" i="12" s="1"/>
  <c r="AG189" i="12"/>
  <c r="AK156" i="12"/>
  <c r="AH185" i="12"/>
  <c r="AH120" i="12"/>
  <c r="AG158" i="12"/>
  <c r="AG150" i="12"/>
  <c r="AF34" i="13"/>
  <c r="H34" i="13"/>
  <c r="J34" i="13" s="1"/>
  <c r="L34" i="13" s="1"/>
  <c r="AG131" i="12"/>
  <c r="AK30" i="12"/>
  <c r="AF201" i="12"/>
  <c r="H201" i="12"/>
  <c r="J201" i="12" s="1"/>
  <c r="L201" i="12" s="1"/>
  <c r="H142" i="12"/>
  <c r="J142" i="12" s="1"/>
  <c r="L142" i="12" s="1"/>
  <c r="AF142" i="12"/>
  <c r="AJ58" i="12"/>
  <c r="AH139" i="12"/>
  <c r="AJ196" i="12"/>
  <c r="AI16" i="12"/>
  <c r="AI175" i="12"/>
  <c r="AK29" i="12"/>
  <c r="G13" i="12"/>
  <c r="I13" i="12" s="1"/>
  <c r="K13" i="12" s="1"/>
  <c r="M13" i="12" s="1"/>
  <c r="AE13" i="12"/>
  <c r="H29" i="12"/>
  <c r="J29" i="12" s="1"/>
  <c r="L29" i="12" s="1"/>
  <c r="AF29" i="12"/>
  <c r="AI42" i="12"/>
  <c r="AG140" i="12"/>
  <c r="L101" i="12"/>
  <c r="AJ101" i="12"/>
  <c r="AI154" i="12"/>
  <c r="AE184" i="12"/>
  <c r="G184" i="12"/>
  <c r="I184" i="12" s="1"/>
  <c r="K184" i="12" s="1"/>
  <c r="M184" i="12" s="1"/>
  <c r="G133" i="12"/>
  <c r="I133" i="12" s="1"/>
  <c r="K133" i="12" s="1"/>
  <c r="M133" i="12" s="1"/>
  <c r="AE133" i="12"/>
  <c r="AE181" i="12"/>
  <c r="G181" i="12"/>
  <c r="I181" i="12" s="1"/>
  <c r="K181" i="12" s="1"/>
  <c r="M181" i="12" s="1"/>
  <c r="AI62" i="12"/>
  <c r="K62" i="12"/>
  <c r="M62" i="12" s="1"/>
  <c r="AG215" i="12"/>
  <c r="AI181" i="12"/>
  <c r="AH184" i="12"/>
  <c r="AH167" i="12"/>
  <c r="AK180" i="12"/>
  <c r="AI165" i="12"/>
  <c r="AJ199" i="12"/>
  <c r="AH217" i="12"/>
  <c r="AH195" i="12"/>
  <c r="G218" i="12"/>
  <c r="I218" i="12" s="1"/>
  <c r="K218" i="12" s="1"/>
  <c r="M218" i="12" s="1"/>
  <c r="AE218" i="12"/>
  <c r="G107" i="12"/>
  <c r="I107" i="12" s="1"/>
  <c r="K107" i="12" s="1"/>
  <c r="M107" i="12" s="1"/>
  <c r="AE107" i="12"/>
  <c r="AG54" i="12"/>
  <c r="AK112" i="12"/>
  <c r="H149" i="12"/>
  <c r="J149" i="12" s="1"/>
  <c r="L149" i="12" s="1"/>
  <c r="AF149" i="12"/>
  <c r="AH16" i="12"/>
  <c r="AK153" i="12"/>
  <c r="AF43" i="12"/>
  <c r="H43" i="12"/>
  <c r="J43" i="12" s="1"/>
  <c r="L43" i="12" s="1"/>
  <c r="AI136" i="12"/>
  <c r="AG168" i="12"/>
  <c r="AG197" i="12"/>
  <c r="AI173" i="12"/>
  <c r="AG220" i="12"/>
  <c r="AF112" i="12"/>
  <c r="H112" i="12"/>
  <c r="J112" i="12" s="1"/>
  <c r="L112" i="12" s="1"/>
  <c r="AG121" i="12"/>
  <c r="AH117" i="12"/>
  <c r="AH172" i="12"/>
  <c r="AH53" i="12"/>
  <c r="H159" i="12"/>
  <c r="J159" i="12" s="1"/>
  <c r="L159" i="12" s="1"/>
  <c r="AF159" i="12"/>
  <c r="AF114" i="12"/>
  <c r="H114" i="12"/>
  <c r="J114" i="12" s="1"/>
  <c r="L114" i="12" s="1"/>
  <c r="AE147" i="12"/>
  <c r="G147" i="12"/>
  <c r="I147" i="12" s="1"/>
  <c r="K147" i="12" s="1"/>
  <c r="M147" i="12" s="1"/>
  <c r="AJ220" i="12"/>
  <c r="AK164" i="12"/>
  <c r="AH112" i="12"/>
  <c r="H109" i="12"/>
  <c r="J109" i="12" s="1"/>
  <c r="L109" i="12" s="1"/>
  <c r="AF109" i="12"/>
  <c r="AI158" i="12"/>
  <c r="AF176" i="13"/>
  <c r="H176" i="13"/>
  <c r="J176" i="13" s="1"/>
  <c r="L176" i="13" s="1"/>
  <c r="AF117" i="12"/>
  <c r="H117" i="12"/>
  <c r="J117" i="12" s="1"/>
  <c r="L117" i="12" s="1"/>
  <c r="AJ126" i="12"/>
  <c r="AG155" i="12"/>
  <c r="AG163" i="12"/>
  <c r="AI26" i="12"/>
  <c r="AI60" i="12"/>
  <c r="G159" i="12"/>
  <c r="I159" i="12" s="1"/>
  <c r="K159" i="12" s="1"/>
  <c r="M159" i="12" s="1"/>
  <c r="AE159" i="12"/>
  <c r="AK196" i="12"/>
  <c r="AJ131" i="12"/>
  <c r="G34" i="13"/>
  <c r="I34" i="13" s="1"/>
  <c r="K34" i="13" s="1"/>
  <c r="M34" i="13" s="1"/>
  <c r="AE34" i="13"/>
  <c r="G212" i="12"/>
  <c r="I212" i="12" s="1"/>
  <c r="K212" i="12" s="1"/>
  <c r="M212" i="12" s="1"/>
  <c r="AE212" i="12"/>
  <c r="AH187" i="12"/>
  <c r="AI133" i="12"/>
  <c r="AH177" i="12"/>
  <c r="AH46" i="12"/>
  <c r="AH123" i="12"/>
  <c r="H27" i="12"/>
  <c r="J27" i="12" s="1"/>
  <c r="L27" i="12" s="1"/>
  <c r="AF27" i="12"/>
  <c r="AI169" i="12"/>
  <c r="AJ141" i="12"/>
  <c r="AK46" i="12"/>
  <c r="AG217" i="12"/>
  <c r="G155" i="12"/>
  <c r="I155" i="12" s="1"/>
  <c r="K155" i="12" s="1"/>
  <c r="M155" i="12" s="1"/>
  <c r="AE155" i="12"/>
  <c r="AG181" i="12"/>
  <c r="AF115" i="12"/>
  <c r="H115" i="12"/>
  <c r="J115" i="12" s="1"/>
  <c r="L115" i="12" s="1"/>
  <c r="AG115" i="12"/>
  <c r="H119" i="12"/>
  <c r="J119" i="12" s="1"/>
  <c r="L119" i="12" s="1"/>
  <c r="AF119" i="12"/>
  <c r="AE30" i="12"/>
  <c r="G30" i="12"/>
  <c r="I30" i="12" s="1"/>
  <c r="K30" i="12" s="1"/>
  <c r="M30" i="12" s="1"/>
  <c r="AK16" i="12"/>
  <c r="AE124" i="12"/>
  <c r="G124" i="12"/>
  <c r="I124" i="12" s="1"/>
  <c r="K124" i="12" s="1"/>
  <c r="M124" i="12" s="1"/>
  <c r="AH32" i="12"/>
  <c r="AI126" i="12"/>
  <c r="AK130" i="12"/>
  <c r="AK147" i="12"/>
  <c r="AF56" i="12"/>
  <c r="H56" i="12"/>
  <c r="J56" i="12" s="1"/>
  <c r="L56" i="12" s="1"/>
  <c r="AH196" i="12"/>
  <c r="AI129" i="12"/>
  <c r="AK214" i="12"/>
  <c r="AE52" i="12"/>
  <c r="G52" i="12"/>
  <c r="I52" i="12" s="1"/>
  <c r="K52" i="12" s="1"/>
  <c r="M52" i="12" s="1"/>
  <c r="G53" i="12"/>
  <c r="I53" i="12" s="1"/>
  <c r="K53" i="12" s="1"/>
  <c r="M53" i="12" s="1"/>
  <c r="AE53" i="12"/>
  <c r="H130" i="12"/>
  <c r="J130" i="12" s="1"/>
  <c r="L130" i="12" s="1"/>
  <c r="AF130" i="12"/>
  <c r="AG179" i="12"/>
  <c r="AH11" i="12"/>
  <c r="AH168" i="12"/>
  <c r="H167" i="12"/>
  <c r="J167" i="12" s="1"/>
  <c r="L167" i="12" s="1"/>
  <c r="AF167" i="12"/>
  <c r="AI20" i="12"/>
  <c r="AE46" i="12"/>
  <c r="G46" i="12"/>
  <c r="I46" i="12" s="1"/>
  <c r="K46" i="12" s="1"/>
  <c r="M46" i="12" s="1"/>
  <c r="H140" i="12"/>
  <c r="J140" i="12" s="1"/>
  <c r="L140" i="12" s="1"/>
  <c r="AF140" i="12"/>
  <c r="AE207" i="12"/>
  <c r="G207" i="12"/>
  <c r="I207" i="12" s="1"/>
  <c r="K207" i="12" s="1"/>
  <c r="M207" i="12" s="1"/>
  <c r="AK107" i="12"/>
  <c r="AK102" i="13"/>
  <c r="M102" i="13"/>
  <c r="AE167" i="12"/>
  <c r="G167" i="12"/>
  <c r="I167" i="12" s="1"/>
  <c r="K167" i="12" s="1"/>
  <c r="M167" i="12" s="1"/>
  <c r="AK152" i="12"/>
  <c r="AJ146" i="12"/>
  <c r="AJ139" i="12"/>
  <c r="AH49" i="12"/>
  <c r="AK221" i="12"/>
  <c r="H207" i="12"/>
  <c r="J207" i="12" s="1"/>
  <c r="L207" i="12" s="1"/>
  <c r="AF207" i="12"/>
  <c r="AK142" i="12"/>
  <c r="AG65" i="12"/>
  <c r="AH221" i="12"/>
  <c r="AG49" i="12"/>
  <c r="AH142" i="12"/>
  <c r="AF16" i="12"/>
  <c r="H16" i="12"/>
  <c r="J16" i="12" s="1"/>
  <c r="L16" i="12" s="1"/>
  <c r="AF33" i="12"/>
  <c r="H33" i="12"/>
  <c r="J33" i="12" s="1"/>
  <c r="L33" i="12" s="1"/>
  <c r="AH214" i="12"/>
  <c r="AG208" i="12"/>
  <c r="H214" i="12"/>
  <c r="J214" i="12" s="1"/>
  <c r="L214" i="12" s="1"/>
  <c r="AF214" i="12"/>
  <c r="AF153" i="12"/>
  <c r="H153" i="12"/>
  <c r="J153" i="12" s="1"/>
  <c r="L153" i="12" s="1"/>
  <c r="AG156" i="12"/>
  <c r="AJ156" i="12"/>
  <c r="AJ109" i="12"/>
  <c r="AI208" i="12"/>
  <c r="AH52" i="12"/>
  <c r="AJ48" i="12"/>
  <c r="G41" i="12"/>
  <c r="I41" i="12" s="1"/>
  <c r="K41" i="12" s="1"/>
  <c r="M41" i="12" s="1"/>
  <c r="AE41" i="12"/>
  <c r="AJ214" i="12"/>
  <c r="AG224" i="12"/>
  <c r="AG109" i="12"/>
  <c r="AE131" i="12"/>
  <c r="G131" i="12"/>
  <c r="I131" i="12" s="1"/>
  <c r="K131" i="12" s="1"/>
  <c r="M131" i="12" s="1"/>
  <c r="AJ160" i="12"/>
  <c r="AI21" i="12"/>
  <c r="AK150" i="12"/>
  <c r="AG56" i="12"/>
  <c r="H209" i="12"/>
  <c r="J209" i="12" s="1"/>
  <c r="L209" i="12" s="1"/>
  <c r="AF209" i="12"/>
  <c r="AI167" i="12"/>
  <c r="AJ144" i="12"/>
  <c r="AJ114" i="12"/>
  <c r="G173" i="12"/>
  <c r="I173" i="12" s="1"/>
  <c r="K173" i="12" s="1"/>
  <c r="M173" i="12" s="1"/>
  <c r="AE173" i="12"/>
  <c r="AJ149" i="12"/>
  <c r="AI220" i="12"/>
  <c r="AJ158" i="12"/>
  <c r="AE54" i="12"/>
  <c r="G54" i="12"/>
  <c r="I54" i="12" s="1"/>
  <c r="K54" i="12" s="1"/>
  <c r="M54" i="12" s="1"/>
  <c r="AI193" i="12"/>
  <c r="AF169" i="12"/>
  <c r="H169" i="12"/>
  <c r="J169" i="12" s="1"/>
  <c r="L169" i="12" s="1"/>
  <c r="AG209" i="12"/>
  <c r="AK165" i="12"/>
  <c r="AH27" i="12"/>
  <c r="AI155" i="12"/>
  <c r="AE143" i="12"/>
  <c r="G143" i="12"/>
  <c r="I143" i="12" s="1"/>
  <c r="K143" i="12" s="1"/>
  <c r="M143" i="12" s="1"/>
  <c r="AG190" i="12"/>
  <c r="AJ115" i="12"/>
  <c r="H126" i="12"/>
  <c r="J126" i="12" s="1"/>
  <c r="L126" i="12" s="1"/>
  <c r="AF126" i="12"/>
  <c r="AF53" i="12"/>
  <c r="H53" i="12"/>
  <c r="J53" i="12" s="1"/>
  <c r="L53" i="12" s="1"/>
  <c r="AE49" i="12"/>
  <c r="G49" i="12"/>
  <c r="I49" i="12" s="1"/>
  <c r="K49" i="12" s="1"/>
  <c r="M49" i="12" s="1"/>
  <c r="AJ190" i="12"/>
  <c r="AJ215" i="12"/>
  <c r="AE35" i="12"/>
  <c r="G35" i="12"/>
  <c r="I35" i="12" s="1"/>
  <c r="K35" i="12" s="1"/>
  <c r="M35" i="12" s="1"/>
  <c r="G137" i="12"/>
  <c r="I137" i="12" s="1"/>
  <c r="K137" i="12" s="1"/>
  <c r="M137" i="12" s="1"/>
  <c r="AE137" i="12"/>
  <c r="AJ184" i="12"/>
  <c r="H134" i="12"/>
  <c r="J134" i="12" s="1"/>
  <c r="L134" i="12" s="1"/>
  <c r="AF134" i="12"/>
  <c r="AG184" i="12"/>
  <c r="AJ123" i="12"/>
  <c r="AE191" i="12"/>
  <c r="G191" i="12"/>
  <c r="I191" i="12" s="1"/>
  <c r="K191" i="12" s="1"/>
  <c r="M191" i="12" s="1"/>
  <c r="AF48" i="12"/>
  <c r="H48" i="12"/>
  <c r="J48" i="12" s="1"/>
  <c r="L48" i="12" s="1"/>
  <c r="AJ227" i="12"/>
  <c r="AG119" i="12"/>
  <c r="AF137" i="12"/>
  <c r="H137" i="12"/>
  <c r="J137" i="12" s="1"/>
  <c r="L137" i="12" s="1"/>
  <c r="AJ205" i="12"/>
  <c r="G60" i="12"/>
  <c r="I60" i="12" s="1"/>
  <c r="K60" i="12" s="1"/>
  <c r="M60" i="12" s="1"/>
  <c r="AE60" i="12"/>
  <c r="L228" i="13"/>
  <c r="AE58" i="12"/>
  <c r="G58" i="12"/>
  <c r="I58" i="12" s="1"/>
  <c r="K58" i="12" s="1"/>
  <c r="M58" i="12" s="1"/>
  <c r="AK94" i="12"/>
  <c r="M94" i="12"/>
  <c r="AG204" i="12"/>
  <c r="AG48" i="12"/>
  <c r="H143" i="12"/>
  <c r="J143" i="12" s="1"/>
  <c r="L143" i="12" s="1"/>
  <c r="AF143" i="12"/>
  <c r="AK149" i="12"/>
  <c r="AG135" i="12"/>
  <c r="AI115" i="12"/>
  <c r="L216" i="12"/>
  <c r="AJ216" i="12"/>
  <c r="AE59" i="12"/>
  <c r="G59" i="12"/>
  <c r="I59" i="12" s="1"/>
  <c r="K59" i="12" s="1"/>
  <c r="M59" i="12" s="1"/>
  <c r="AK121" i="12"/>
  <c r="AI227" i="12"/>
  <c r="AK109" i="12"/>
  <c r="AH215" i="12"/>
  <c r="AH199" i="12"/>
  <c r="AI125" i="12"/>
  <c r="AG218" i="12"/>
  <c r="AF227" i="12"/>
  <c r="H227" i="12"/>
  <c r="J227" i="12" s="1"/>
  <c r="L227" i="12" s="1"/>
  <c r="AE164" i="12"/>
  <c r="G164" i="12"/>
  <c r="I164" i="12" s="1"/>
  <c r="K164" i="12" s="1"/>
  <c r="M164" i="12" s="1"/>
  <c r="AK129" i="12"/>
  <c r="AI107" i="12"/>
  <c r="AI29" i="12"/>
  <c r="AI215" i="12"/>
  <c r="AG16" i="12"/>
  <c r="H52" i="12"/>
  <c r="J52" i="12" s="1"/>
  <c r="L52" i="12" s="1"/>
  <c r="AF52" i="12"/>
  <c r="AG134" i="12"/>
  <c r="AK13" i="12"/>
  <c r="AG205" i="12"/>
  <c r="AI61" i="12"/>
  <c r="G199" i="12"/>
  <c r="I199" i="12" s="1"/>
  <c r="K199" i="12" s="1"/>
  <c r="M199" i="12" s="1"/>
  <c r="AE199" i="12"/>
  <c r="AK49" i="12"/>
  <c r="AH114" i="12"/>
  <c r="G142" i="12"/>
  <c r="I142" i="12" s="1"/>
  <c r="K142" i="12" s="1"/>
  <c r="M142" i="12" s="1"/>
  <c r="AE142" i="12"/>
  <c r="G220" i="12"/>
  <c r="I220" i="12" s="1"/>
  <c r="K220" i="12" s="1"/>
  <c r="M220" i="12" s="1"/>
  <c r="AE220" i="12"/>
  <c r="AH137" i="12"/>
  <c r="AK53" i="12"/>
  <c r="AJ119" i="12"/>
  <c r="AK123" i="12"/>
  <c r="AI63" i="12"/>
  <c r="AJ13" i="12"/>
  <c r="AF20" i="12"/>
  <c r="H20" i="12"/>
  <c r="J20" i="12" s="1"/>
  <c r="L20" i="12" s="1"/>
  <c r="AK227" i="12"/>
  <c r="H181" i="12"/>
  <c r="J181" i="12" s="1"/>
  <c r="L181" i="12" s="1"/>
  <c r="AF181" i="12"/>
  <c r="AI140" i="12"/>
  <c r="AE33" i="12"/>
  <c r="G33" i="12"/>
  <c r="I33" i="12" s="1"/>
  <c r="K33" i="12" s="1"/>
  <c r="M33" i="12" s="1"/>
  <c r="AH65" i="12"/>
  <c r="AH155" i="12"/>
  <c r="AH30" i="12"/>
  <c r="M101" i="12"/>
  <c r="AK101" i="12"/>
  <c r="AG172" i="12"/>
  <c r="H164" i="12"/>
  <c r="J164" i="12" s="1"/>
  <c r="L164" i="12" s="1"/>
  <c r="AF164" i="12"/>
  <c r="AJ59" i="12"/>
  <c r="AF168" i="12"/>
  <c r="H168" i="12"/>
  <c r="J168" i="12" s="1"/>
  <c r="L168" i="12" s="1"/>
  <c r="H154" i="12"/>
  <c r="J154" i="12" s="1"/>
  <c r="L154" i="12" s="1"/>
  <c r="AF154" i="12"/>
  <c r="AJ172" i="12"/>
  <c r="AJ155" i="12"/>
  <c r="AG53" i="12"/>
  <c r="AK125" i="12"/>
  <c r="H139" i="12"/>
  <c r="J139" i="12" s="1"/>
  <c r="L139" i="12" s="1"/>
  <c r="AF139" i="12"/>
  <c r="AF138" i="12"/>
  <c r="H138" i="12"/>
  <c r="J138" i="12" s="1"/>
  <c r="L138" i="12" s="1"/>
  <c r="AI185" i="12"/>
  <c r="AF155" i="12"/>
  <c r="H155" i="12"/>
  <c r="J155" i="12" s="1"/>
  <c r="L155" i="12" s="1"/>
  <c r="AJ165" i="12"/>
  <c r="AG20" i="12"/>
  <c r="AK219" i="12"/>
  <c r="AI134" i="12"/>
  <c r="AK114" i="12"/>
  <c r="AI49" i="12"/>
  <c r="G197" i="12"/>
  <c r="I197" i="12" s="1"/>
  <c r="K197" i="12" s="1"/>
  <c r="M197" i="12" s="1"/>
  <c r="AE197" i="12"/>
  <c r="AE115" i="12"/>
  <c r="G115" i="12"/>
  <c r="I115" i="12" s="1"/>
  <c r="K115" i="12" s="1"/>
  <c r="M115" i="12" s="1"/>
  <c r="AJ49" i="12"/>
  <c r="G196" i="12"/>
  <c r="I196" i="12" s="1"/>
  <c r="K196" i="12" s="1"/>
  <c r="M196" i="12" s="1"/>
  <c r="AE196" i="12"/>
  <c r="H179" i="12"/>
  <c r="J179" i="12" s="1"/>
  <c r="L179" i="12" s="1"/>
  <c r="AF179" i="12"/>
  <c r="AJ56" i="12"/>
  <c r="AH153" i="12"/>
  <c r="AH224" i="12"/>
  <c r="AI184" i="12"/>
  <c r="AH218" i="12"/>
  <c r="AE119" i="12"/>
  <c r="G119" i="12"/>
  <c r="I119" i="12" s="1"/>
  <c r="K119" i="12" s="1"/>
  <c r="M119" i="12" s="1"/>
  <c r="AE193" i="12"/>
  <c r="G193" i="12"/>
  <c r="I193" i="12" s="1"/>
  <c r="K193" i="12" s="1"/>
  <c r="M193" i="12" s="1"/>
  <c r="AH21" i="12"/>
  <c r="AE63" i="12"/>
  <c r="G63" i="12"/>
  <c r="I63" i="12" s="1"/>
  <c r="K63" i="12" s="1"/>
  <c r="M63" i="12" s="1"/>
  <c r="AK56" i="12"/>
  <c r="AH219" i="12"/>
  <c r="AH58" i="12"/>
  <c r="G109" i="12"/>
  <c r="I109" i="12" s="1"/>
  <c r="K109" i="12" s="1"/>
  <c r="M109" i="12" s="1"/>
  <c r="AE109" i="12"/>
  <c r="AI122" i="12"/>
  <c r="H177" i="12"/>
  <c r="J177" i="12" s="1"/>
  <c r="L177" i="12" s="1"/>
  <c r="AF177" i="12"/>
  <c r="AE224" i="12"/>
  <c r="G224" i="12"/>
  <c r="I224" i="12" s="1"/>
  <c r="K224" i="12" s="1"/>
  <c r="M224" i="12" s="1"/>
  <c r="AI157" i="12"/>
  <c r="AG201" i="12"/>
  <c r="AH193" i="12"/>
  <c r="AG58" i="12"/>
  <c r="AG32" i="12"/>
  <c r="AJ21" i="12"/>
  <c r="AK190" i="12"/>
  <c r="AF21" i="12"/>
  <c r="H21" i="12"/>
  <c r="J21" i="12" s="1"/>
  <c r="L21" i="12" s="1"/>
  <c r="AH116" i="12"/>
  <c r="AK207" i="12"/>
  <c r="G21" i="12"/>
  <c r="I21" i="12" s="1"/>
  <c r="K21" i="12" s="1"/>
  <c r="M21" i="12" s="1"/>
  <c r="AE21" i="12"/>
  <c r="AG59" i="12"/>
  <c r="AI176" i="12"/>
  <c r="H144" i="12"/>
  <c r="J144" i="12" s="1"/>
  <c r="L144" i="12" s="1"/>
  <c r="AF144" i="12"/>
  <c r="AJ11" i="12"/>
  <c r="AH119" i="12"/>
  <c r="AI207" i="12"/>
  <c r="AG130" i="12"/>
  <c r="G209" i="12"/>
  <c r="I209" i="12" s="1"/>
  <c r="K209" i="12" s="1"/>
  <c r="M209" i="12" s="1"/>
  <c r="AE209" i="12"/>
  <c r="AI195" i="12"/>
  <c r="AG167" i="12"/>
  <c r="AH181" i="12"/>
  <c r="H199" i="12"/>
  <c r="J199" i="12" s="1"/>
  <c r="L199" i="12" s="1"/>
  <c r="AF199" i="12"/>
  <c r="AG142" i="12"/>
  <c r="AG13" i="12"/>
  <c r="AI199" i="12"/>
  <c r="AI46" i="12"/>
  <c r="AE201" i="12"/>
  <c r="G201" i="12"/>
  <c r="I201" i="12" s="1"/>
  <c r="K201" i="12" s="1"/>
  <c r="M201" i="12" s="1"/>
  <c r="AK120" i="12"/>
  <c r="AI217" i="12"/>
  <c r="AH141" i="12"/>
  <c r="AF160" i="12"/>
  <c r="H160" i="12"/>
  <c r="J160" i="12" s="1"/>
  <c r="L160" i="12" s="1"/>
  <c r="AK211" i="12"/>
  <c r="H122" i="12"/>
  <c r="J122" i="12" s="1"/>
  <c r="L122" i="12" s="1"/>
  <c r="AF122" i="12"/>
  <c r="AK70" i="12"/>
  <c r="M70" i="12"/>
  <c r="AG133" i="12"/>
  <c r="AG147" i="12"/>
  <c r="AF158" i="12"/>
  <c r="H158" i="12"/>
  <c r="J158" i="12" s="1"/>
  <c r="L158" i="12" s="1"/>
  <c r="AJ201" i="12"/>
  <c r="AG175" i="12"/>
  <c r="AE26" i="12"/>
  <c r="G26" i="12"/>
  <c r="I26" i="12" s="1"/>
  <c r="K26" i="12" s="1"/>
  <c r="M26" i="12" s="1"/>
  <c r="AJ52" i="12"/>
  <c r="AF173" i="12"/>
  <c r="H173" i="12"/>
  <c r="J173" i="12" s="1"/>
  <c r="L173" i="12" s="1"/>
  <c r="AE32" i="12"/>
  <c r="G32" i="12"/>
  <c r="I32" i="12" s="1"/>
  <c r="K32" i="12" s="1"/>
  <c r="M32" i="12" s="1"/>
  <c r="AG176" i="12"/>
  <c r="G172" i="12"/>
  <c r="I172" i="12" s="1"/>
  <c r="K172" i="12" s="1"/>
  <c r="M172" i="12" s="1"/>
  <c r="AE172" i="12"/>
  <c r="AG143" i="12"/>
  <c r="AJ218" i="12"/>
  <c r="AG61" i="12"/>
  <c r="AJ224" i="12"/>
  <c r="AI59" i="12"/>
  <c r="AH163" i="12"/>
  <c r="AJ211" i="12"/>
  <c r="M151" i="13"/>
  <c r="AK151" i="13"/>
  <c r="AH48" i="12"/>
  <c r="AH122" i="12"/>
  <c r="AG160" i="12"/>
  <c r="AH160" i="12"/>
  <c r="AE150" i="12"/>
  <c r="G150" i="12"/>
  <c r="I150" i="12" s="1"/>
  <c r="K150" i="12" s="1"/>
  <c r="M150" i="12" s="1"/>
  <c r="AK62" i="12"/>
  <c r="H165" i="12"/>
  <c r="J165" i="12" s="1"/>
  <c r="L165" i="12" s="1"/>
  <c r="AF165" i="12"/>
  <c r="AH212" i="12"/>
  <c r="AJ193" i="12"/>
  <c r="AF121" i="12"/>
  <c r="H121" i="12"/>
  <c r="J121" i="12" s="1"/>
  <c r="L121" i="12" s="1"/>
  <c r="H156" i="12"/>
  <c r="J156" i="12" s="1"/>
  <c r="L156" i="12" s="1"/>
  <c r="AF156" i="12"/>
  <c r="AH211" i="12"/>
  <c r="AJ134" i="12"/>
  <c r="AI58" i="12"/>
  <c r="AE121" i="12"/>
  <c r="G121" i="12"/>
  <c r="I121" i="12" s="1"/>
  <c r="K121" i="12" s="1"/>
  <c r="M121" i="12" s="1"/>
  <c r="AE136" i="12"/>
  <c r="G136" i="12"/>
  <c r="I136" i="12" s="1"/>
  <c r="K136" i="12" s="1"/>
  <c r="M136" i="12" s="1"/>
  <c r="AF217" i="12"/>
  <c r="H217" i="12"/>
  <c r="J217" i="12" s="1"/>
  <c r="L217" i="12" s="1"/>
  <c r="AG11" i="12"/>
  <c r="H50" i="12"/>
  <c r="J50" i="12" s="1"/>
  <c r="L50" i="12" s="1"/>
  <c r="AF50" i="12"/>
  <c r="AK26" i="12"/>
  <c r="AK146" i="12"/>
  <c r="AK32" i="12"/>
  <c r="G217" i="12"/>
  <c r="I217" i="12" s="1"/>
  <c r="K217" i="12" s="1"/>
  <c r="M217" i="12" s="1"/>
  <c r="AE217" i="12"/>
  <c r="AE126" i="12"/>
  <c r="G126" i="12"/>
  <c r="I126" i="12" s="1"/>
  <c r="K126" i="12" s="1"/>
  <c r="M126" i="12" s="1"/>
  <c r="AG63" i="12"/>
  <c r="AI224" i="12"/>
  <c r="AI130" i="12"/>
  <c r="AH209" i="12"/>
  <c r="AI152" i="12"/>
  <c r="AK205" i="12"/>
  <c r="AK43" i="12"/>
  <c r="H30" i="12"/>
  <c r="J30" i="12" s="1"/>
  <c r="L30" i="12" s="1"/>
  <c r="AF30" i="12"/>
  <c r="AG153" i="12"/>
  <c r="H150" i="12"/>
  <c r="J150" i="12" s="1"/>
  <c r="L150" i="12" s="1"/>
  <c r="AF150" i="12"/>
  <c r="AG46" i="12"/>
  <c r="AI117" i="12"/>
  <c r="AG173" i="12"/>
  <c r="G11" i="12"/>
  <c r="I11" i="12" s="1"/>
  <c r="K11" i="12" s="1"/>
  <c r="M11" i="12" s="1"/>
  <c r="AE11" i="12"/>
  <c r="AE187" i="12"/>
  <c r="G187" i="12"/>
  <c r="I187" i="12" s="1"/>
  <c r="K187" i="12" s="1"/>
  <c r="M187" i="12" s="1"/>
  <c r="AI112" i="12"/>
  <c r="AI153" i="12"/>
  <c r="AG116" i="12"/>
  <c r="AE163" i="12"/>
  <c r="G163" i="12"/>
  <c r="I163" i="12" s="1"/>
  <c r="K163" i="12" s="1"/>
  <c r="M163" i="12" s="1"/>
  <c r="AK115" i="12"/>
  <c r="AH43" i="12"/>
  <c r="H60" i="12"/>
  <c r="J60" i="12" s="1"/>
  <c r="L60" i="12" s="1"/>
  <c r="AF60" i="12"/>
  <c r="AH150" i="12"/>
  <c r="AK172" i="12"/>
  <c r="AF152" i="12"/>
  <c r="H152" i="12"/>
  <c r="J152" i="12" s="1"/>
  <c r="L152" i="12" s="1"/>
  <c r="AH152" i="12"/>
  <c r="AG107" i="12"/>
  <c r="AK119" i="12"/>
  <c r="AE114" i="12"/>
  <c r="G114" i="12"/>
  <c r="I114" i="12" s="1"/>
  <c r="K114" i="12" s="1"/>
  <c r="M114" i="12" s="1"/>
  <c r="AJ195" i="12"/>
  <c r="H107" i="12"/>
  <c r="J107" i="12" s="1"/>
  <c r="L107" i="12" s="1"/>
  <c r="AF107" i="12"/>
  <c r="AI218" i="12"/>
  <c r="AE135" i="12"/>
  <c r="G135" i="12"/>
  <c r="I135" i="12" s="1"/>
  <c r="K135" i="12" s="1"/>
  <c r="M135" i="12" s="1"/>
  <c r="AG165" i="12"/>
  <c r="AJ208" i="12"/>
  <c r="AH62" i="12"/>
  <c r="J62" i="12"/>
  <c r="L62" i="12" s="1"/>
  <c r="AJ124" i="12"/>
  <c r="AI163" i="12"/>
  <c r="AH179" i="12"/>
  <c r="AG126" i="12"/>
  <c r="L80" i="13"/>
  <c r="AJ80" i="13"/>
  <c r="AJ129" i="12"/>
  <c r="AJ46" i="12"/>
  <c r="H59" i="12"/>
  <c r="J59" i="12" s="1"/>
  <c r="L59" i="12" s="1"/>
  <c r="AF59" i="12"/>
  <c r="AF187" i="12"/>
  <c r="H187" i="12"/>
  <c r="J187" i="12" s="1"/>
  <c r="L187" i="12" s="1"/>
  <c r="G165" i="12"/>
  <c r="I165" i="12" s="1"/>
  <c r="K165" i="12" s="1"/>
  <c r="M165" i="12" s="1"/>
  <c r="AE165" i="12"/>
  <c r="AK11" i="12"/>
  <c r="AK187" i="12"/>
  <c r="AK35" i="12"/>
  <c r="H147" i="12"/>
  <c r="J147" i="12" s="1"/>
  <c r="L147" i="12" s="1"/>
  <c r="AF147" i="12"/>
  <c r="G123" i="12"/>
  <c r="I123" i="12" s="1"/>
  <c r="K123" i="12" s="1"/>
  <c r="M123" i="12" s="1"/>
  <c r="AE123" i="12"/>
  <c r="AJ147" i="12"/>
  <c r="AK143" i="12"/>
  <c r="AK184" i="12"/>
  <c r="H124" i="12"/>
  <c r="J124" i="12" s="1"/>
  <c r="L124" i="12" s="1"/>
  <c r="AF124" i="12"/>
  <c r="AI32" i="12"/>
  <c r="AH207" i="12"/>
  <c r="AH176" i="12"/>
  <c r="H189" i="12"/>
  <c r="J189" i="12" s="1"/>
  <c r="L189" i="12" s="1"/>
  <c r="AF189" i="12"/>
  <c r="AF212" i="12"/>
  <c r="H212" i="12"/>
  <c r="J212" i="12" s="1"/>
  <c r="L212" i="12" s="1"/>
  <c r="AI212" i="12"/>
  <c r="AG30" i="12"/>
  <c r="AH56" i="12"/>
  <c r="AJ35" i="12"/>
  <c r="AK58" i="12"/>
  <c r="AH140" i="12"/>
  <c r="H13" i="12"/>
  <c r="J13" i="12" s="1"/>
  <c r="L13" i="12" s="1"/>
  <c r="AF13" i="12"/>
  <c r="AJ176" i="12"/>
  <c r="G125" i="12"/>
  <c r="I125" i="12" s="1"/>
  <c r="K125" i="12" s="1"/>
  <c r="M125" i="12" s="1"/>
  <c r="AE125" i="12"/>
  <c r="AI121" i="12"/>
  <c r="AE43" i="12"/>
  <c r="G43" i="12"/>
  <c r="I43" i="12" s="1"/>
  <c r="K43" i="12" s="1"/>
  <c r="M43" i="12" s="1"/>
  <c r="AI150" i="12"/>
  <c r="AJ30" i="12"/>
  <c r="AK117" i="12"/>
  <c r="AG112" i="12"/>
  <c r="AJ207" i="12"/>
  <c r="H182" i="12"/>
  <c r="J182" i="12" s="1"/>
  <c r="L182" i="12" s="1"/>
  <c r="AF182" i="12"/>
  <c r="AI147" i="12"/>
  <c r="AH227" i="12"/>
  <c r="AG141" i="12"/>
  <c r="AH59" i="12"/>
  <c r="AK185" i="12"/>
  <c r="AK80" i="13"/>
  <c r="M80" i="13"/>
  <c r="AI27" i="12"/>
  <c r="AI53" i="12"/>
  <c r="AJ197" i="12"/>
  <c r="AJ63" i="12"/>
  <c r="AG177" i="12"/>
  <c r="AF172" i="12"/>
  <c r="H172" i="12"/>
  <c r="J172" i="12" s="1"/>
  <c r="L172" i="12" s="1"/>
  <c r="AF185" i="12"/>
  <c r="H185" i="12"/>
  <c r="J185" i="12" s="1"/>
  <c r="L185" i="12" s="1"/>
  <c r="AE211" i="12"/>
  <c r="G211" i="12"/>
  <c r="I211" i="12" s="1"/>
  <c r="K211" i="12" s="1"/>
  <c r="M211" i="12" s="1"/>
  <c r="H157" i="12"/>
  <c r="J157" i="12" s="1"/>
  <c r="L157" i="12" s="1"/>
  <c r="AF157" i="12"/>
  <c r="AE227" i="12"/>
  <c r="G227" i="12"/>
  <c r="I227" i="12" s="1"/>
  <c r="K227" i="12" s="1"/>
  <c r="M227" i="12" s="1"/>
  <c r="AH35" i="12"/>
  <c r="AH125" i="12"/>
  <c r="AJ185" i="12"/>
  <c r="AH158" i="12"/>
  <c r="H197" i="12"/>
  <c r="J197" i="12" s="1"/>
  <c r="L197" i="12" s="1"/>
  <c r="AF197" i="12"/>
  <c r="AE140" i="12"/>
  <c r="G140" i="12"/>
  <c r="I140" i="12" s="1"/>
  <c r="K140" i="12" s="1"/>
  <c r="M140" i="12" s="1"/>
  <c r="AI164" i="12"/>
  <c r="AG60" i="12"/>
  <c r="G48" i="12"/>
  <c r="I48" i="12" s="1"/>
  <c r="K48" i="12" s="1"/>
  <c r="M48" i="12" s="1"/>
  <c r="AE48" i="12"/>
  <c r="AK134" i="12"/>
  <c r="AJ62" i="12"/>
  <c r="AG26" i="12"/>
  <c r="AI54" i="12"/>
  <c r="AJ20" i="12"/>
  <c r="AI187" i="12"/>
  <c r="AG219" i="12"/>
  <c r="H163" i="12"/>
  <c r="J163" i="12" s="1"/>
  <c r="L163" i="12" s="1"/>
  <c r="AF163" i="12"/>
  <c r="AK116" i="12"/>
  <c r="AI131" i="12"/>
  <c r="AE116" i="12"/>
  <c r="G116" i="12"/>
  <c r="I116" i="12" s="1"/>
  <c r="K116" i="12" s="1"/>
  <c r="M116" i="12" s="1"/>
  <c r="AG159" i="12"/>
  <c r="AJ107" i="12"/>
  <c r="AJ53" i="12"/>
  <c r="G189" i="12"/>
  <c r="I189" i="12" s="1"/>
  <c r="K189" i="12" s="1"/>
  <c r="M189" i="12" s="1"/>
  <c r="AE189" i="12"/>
  <c r="AK176" i="12"/>
  <c r="H61" i="12"/>
  <c r="J61" i="12" s="1"/>
  <c r="L61" i="12" s="1"/>
  <c r="AF61" i="12"/>
  <c r="G195" i="12"/>
  <c r="I195" i="12" s="1"/>
  <c r="K195" i="12" s="1"/>
  <c r="M195" i="12" s="1"/>
  <c r="AE195" i="12"/>
  <c r="AF26" i="12"/>
  <c r="H26" i="12"/>
  <c r="J26" i="12" s="1"/>
  <c r="L26" i="12" s="1"/>
  <c r="AH191" i="12"/>
  <c r="AG33" i="12"/>
  <c r="AF208" i="12"/>
  <c r="H208" i="12"/>
  <c r="J208" i="12" s="1"/>
  <c r="L208" i="12" s="1"/>
  <c r="H220" i="12"/>
  <c r="J220" i="12" s="1"/>
  <c r="L220" i="12" s="1"/>
  <c r="AF220" i="12"/>
  <c r="AK220" i="12"/>
  <c r="AJ153" i="12"/>
  <c r="AH68" i="13"/>
  <c r="J68" i="13"/>
  <c r="L68" i="13" s="1"/>
  <c r="AG125" i="12"/>
  <c r="AJ130" i="12"/>
  <c r="AI30" i="12"/>
  <c r="AJ140" i="12"/>
  <c r="AK141" i="12"/>
  <c r="AG199" i="12"/>
  <c r="AG43" i="12"/>
  <c r="AG120" i="12"/>
  <c r="AH33" i="12"/>
  <c r="AI124" i="12"/>
  <c r="AJ125" i="12"/>
  <c r="G175" i="12"/>
  <c r="I175" i="12" s="1"/>
  <c r="K175" i="12" s="1"/>
  <c r="M175" i="12" s="1"/>
  <c r="AE175" i="12"/>
  <c r="AK160" i="12"/>
  <c r="AI143" i="12"/>
  <c r="AH42" i="12"/>
  <c r="AE42" i="12"/>
  <c r="G42" i="12"/>
  <c r="I42" i="12" s="1"/>
  <c r="K42" i="12" s="1"/>
  <c r="M42" i="12" s="1"/>
  <c r="H141" i="12"/>
  <c r="J141" i="12" s="1"/>
  <c r="L141" i="12" s="1"/>
  <c r="AF141" i="12"/>
  <c r="AG136" i="12"/>
  <c r="AJ54" i="12"/>
  <c r="AH135" i="12"/>
  <c r="AG164" i="12"/>
  <c r="AG122" i="12"/>
  <c r="H120" i="12"/>
  <c r="J120" i="12" s="1"/>
  <c r="L120" i="12" s="1"/>
  <c r="AF120" i="12"/>
  <c r="H157" i="13" l="1"/>
  <c r="J157" i="13" s="1"/>
  <c r="L157" i="13" s="1"/>
  <c r="AF157" i="13"/>
  <c r="H13" i="13"/>
  <c r="J13" i="13" s="1"/>
  <c r="L13" i="13" s="1"/>
  <c r="AF13" i="13"/>
  <c r="AF124" i="13"/>
  <c r="H124" i="13"/>
  <c r="J124" i="13" s="1"/>
  <c r="L124" i="13" s="1"/>
  <c r="AK70" i="13"/>
  <c r="M70" i="13"/>
  <c r="H199" i="13"/>
  <c r="J199" i="13" s="1"/>
  <c r="L199" i="13" s="1"/>
  <c r="AF199" i="13"/>
  <c r="G21" i="13"/>
  <c r="I21" i="13" s="1"/>
  <c r="K21" i="13" s="1"/>
  <c r="M21" i="13" s="1"/>
  <c r="AE21" i="13"/>
  <c r="AF177" i="13"/>
  <c r="H177" i="13"/>
  <c r="J177" i="13" s="1"/>
  <c r="L177" i="13" s="1"/>
  <c r="G143" i="13"/>
  <c r="I143" i="13" s="1"/>
  <c r="K143" i="13" s="1"/>
  <c r="M143" i="13" s="1"/>
  <c r="AE143" i="13"/>
  <c r="G41" i="13"/>
  <c r="I41" i="13" s="1"/>
  <c r="K41" i="13" s="1"/>
  <c r="M41" i="13" s="1"/>
  <c r="AE41" i="13"/>
  <c r="H16" i="13"/>
  <c r="J16" i="13" s="1"/>
  <c r="L16" i="13" s="1"/>
  <c r="AF16" i="13"/>
  <c r="AE167" i="13"/>
  <c r="G167" i="13"/>
  <c r="I167" i="13" s="1"/>
  <c r="K167" i="13" s="1"/>
  <c r="M167" i="13" s="1"/>
  <c r="AE52" i="13"/>
  <c r="G52" i="13"/>
  <c r="I52" i="13" s="1"/>
  <c r="K52" i="13" s="1"/>
  <c r="M52" i="13" s="1"/>
  <c r="H119" i="13"/>
  <c r="J119" i="13" s="1"/>
  <c r="L119" i="13" s="1"/>
  <c r="AF119" i="13"/>
  <c r="H117" i="13"/>
  <c r="J117" i="13" s="1"/>
  <c r="L117" i="13" s="1"/>
  <c r="AF117" i="13"/>
  <c r="K62" i="13"/>
  <c r="M62" i="13" s="1"/>
  <c r="AI62" i="13"/>
  <c r="AE16" i="13"/>
  <c r="G16" i="13"/>
  <c r="I16" i="13" s="1"/>
  <c r="K16" i="13" s="1"/>
  <c r="M16" i="13" s="1"/>
  <c r="AF123" i="13"/>
  <c r="H123" i="13"/>
  <c r="J123" i="13" s="1"/>
  <c r="L123" i="13" s="1"/>
  <c r="AE149" i="13"/>
  <c r="G149" i="13"/>
  <c r="I149" i="13" s="1"/>
  <c r="K149" i="13" s="1"/>
  <c r="M149" i="13" s="1"/>
  <c r="H215" i="13"/>
  <c r="J215" i="13" s="1"/>
  <c r="L215" i="13" s="1"/>
  <c r="AF215" i="13"/>
  <c r="G175" i="13"/>
  <c r="I175" i="13" s="1"/>
  <c r="K175" i="13" s="1"/>
  <c r="M175" i="13" s="1"/>
  <c r="AE175" i="13"/>
  <c r="AE211" i="13"/>
  <c r="G211" i="13"/>
  <c r="I211" i="13" s="1"/>
  <c r="K211" i="13" s="1"/>
  <c r="M211" i="13" s="1"/>
  <c r="AE114" i="13"/>
  <c r="G114" i="13"/>
  <c r="I114" i="13" s="1"/>
  <c r="K114" i="13" s="1"/>
  <c r="M114" i="13" s="1"/>
  <c r="AF217" i="13"/>
  <c r="H217" i="13"/>
  <c r="J217" i="13" s="1"/>
  <c r="L217" i="13" s="1"/>
  <c r="G150" i="13"/>
  <c r="I150" i="13" s="1"/>
  <c r="K150" i="13" s="1"/>
  <c r="M150" i="13" s="1"/>
  <c r="AE150" i="13"/>
  <c r="G172" i="13"/>
  <c r="I172" i="13" s="1"/>
  <c r="K172" i="13" s="1"/>
  <c r="M172" i="13" s="1"/>
  <c r="AE172" i="13"/>
  <c r="AF122" i="13"/>
  <c r="H122" i="13"/>
  <c r="J122" i="13" s="1"/>
  <c r="L122" i="13" s="1"/>
  <c r="AF164" i="13"/>
  <c r="H164" i="13"/>
  <c r="J164" i="13" s="1"/>
  <c r="L164" i="13" s="1"/>
  <c r="AF134" i="13"/>
  <c r="H134" i="13"/>
  <c r="J134" i="13" s="1"/>
  <c r="L134" i="13" s="1"/>
  <c r="H112" i="13"/>
  <c r="J112" i="13" s="1"/>
  <c r="L112" i="13" s="1"/>
  <c r="AF112" i="13"/>
  <c r="G107" i="13"/>
  <c r="I107" i="13" s="1"/>
  <c r="K107" i="13" s="1"/>
  <c r="M107" i="13" s="1"/>
  <c r="AE107" i="13"/>
  <c r="AE181" i="13"/>
  <c r="G181" i="13"/>
  <c r="I181" i="13" s="1"/>
  <c r="K181" i="13" s="1"/>
  <c r="M181" i="13" s="1"/>
  <c r="G190" i="13"/>
  <c r="I190" i="13" s="1"/>
  <c r="K190" i="13" s="1"/>
  <c r="M190" i="13" s="1"/>
  <c r="AE190" i="13"/>
  <c r="H219" i="13"/>
  <c r="J219" i="13" s="1"/>
  <c r="L219" i="13" s="1"/>
  <c r="AF219" i="13"/>
  <c r="G120" i="13"/>
  <c r="I120" i="13" s="1"/>
  <c r="K120" i="13" s="1"/>
  <c r="M120" i="13" s="1"/>
  <c r="AE120" i="13"/>
  <c r="M192" i="13"/>
  <c r="AK192" i="13"/>
  <c r="AF191" i="13"/>
  <c r="H191" i="13"/>
  <c r="J191" i="13" s="1"/>
  <c r="L191" i="13" s="1"/>
  <c r="H49" i="13"/>
  <c r="J49" i="13" s="1"/>
  <c r="L49" i="13" s="1"/>
  <c r="AF49" i="13"/>
  <c r="AE129" i="13"/>
  <c r="G129" i="13"/>
  <c r="I129" i="13" s="1"/>
  <c r="K129" i="13" s="1"/>
  <c r="M129" i="13" s="1"/>
  <c r="H11" i="13"/>
  <c r="J11" i="13" s="1"/>
  <c r="L11" i="13" s="1"/>
  <c r="AF11" i="13"/>
  <c r="H41" i="13"/>
  <c r="J41" i="13" s="1"/>
  <c r="L41" i="13" s="1"/>
  <c r="AF41" i="13"/>
  <c r="AE65" i="13"/>
  <c r="G65" i="13"/>
  <c r="I65" i="13" s="1"/>
  <c r="K65" i="13" s="1"/>
  <c r="M65" i="13" s="1"/>
  <c r="G139" i="13"/>
  <c r="I139" i="13" s="1"/>
  <c r="K139" i="13" s="1"/>
  <c r="M139" i="13" s="1"/>
  <c r="AE139" i="13"/>
  <c r="AF120" i="13"/>
  <c r="H120" i="13"/>
  <c r="J120" i="13" s="1"/>
  <c r="L120" i="13" s="1"/>
  <c r="AE48" i="13"/>
  <c r="G48" i="13"/>
  <c r="I48" i="13" s="1"/>
  <c r="K48" i="13" s="1"/>
  <c r="M48" i="13" s="1"/>
  <c r="H185" i="13"/>
  <c r="J185" i="13" s="1"/>
  <c r="L185" i="13" s="1"/>
  <c r="AF185" i="13"/>
  <c r="H182" i="13"/>
  <c r="J182" i="13" s="1"/>
  <c r="L182" i="13" s="1"/>
  <c r="AF182" i="13"/>
  <c r="AE136" i="13"/>
  <c r="G136" i="13"/>
  <c r="I136" i="13" s="1"/>
  <c r="K136" i="13" s="1"/>
  <c r="M136" i="13" s="1"/>
  <c r="G109" i="13"/>
  <c r="I109" i="13" s="1"/>
  <c r="K109" i="13" s="1"/>
  <c r="M109" i="13" s="1"/>
  <c r="AE109" i="13"/>
  <c r="AF155" i="13"/>
  <c r="H155" i="13"/>
  <c r="J155" i="13" s="1"/>
  <c r="L155" i="13" s="1"/>
  <c r="AK94" i="13"/>
  <c r="M94" i="13"/>
  <c r="G207" i="13"/>
  <c r="I207" i="13" s="1"/>
  <c r="K207" i="13" s="1"/>
  <c r="M207" i="13" s="1"/>
  <c r="AE207" i="13"/>
  <c r="AF115" i="13"/>
  <c r="H115" i="13"/>
  <c r="J115" i="13" s="1"/>
  <c r="L115" i="13" s="1"/>
  <c r="H109" i="13"/>
  <c r="J109" i="13" s="1"/>
  <c r="L109" i="13" s="1"/>
  <c r="AF109" i="13"/>
  <c r="AE218" i="13"/>
  <c r="G218" i="13"/>
  <c r="I218" i="13" s="1"/>
  <c r="K218" i="13" s="1"/>
  <c r="M218" i="13" s="1"/>
  <c r="AE133" i="13"/>
  <c r="G133" i="13"/>
  <c r="I133" i="13" s="1"/>
  <c r="K133" i="13" s="1"/>
  <c r="M133" i="13" s="1"/>
  <c r="AF131" i="13"/>
  <c r="H131" i="13"/>
  <c r="J131" i="13" s="1"/>
  <c r="L131" i="13" s="1"/>
  <c r="H46" i="13"/>
  <c r="J46" i="13" s="1"/>
  <c r="L46" i="13" s="1"/>
  <c r="AF46" i="13"/>
  <c r="AF63" i="13"/>
  <c r="H63" i="13"/>
  <c r="J63" i="13" s="1"/>
  <c r="L63" i="13" s="1"/>
  <c r="G61" i="13"/>
  <c r="I61" i="13" s="1"/>
  <c r="K61" i="13" s="1"/>
  <c r="M61" i="13" s="1"/>
  <c r="AE61" i="13"/>
  <c r="AF221" i="13"/>
  <c r="H221" i="13"/>
  <c r="J221" i="13" s="1"/>
  <c r="L221" i="13" s="1"/>
  <c r="AF35" i="13"/>
  <c r="H35" i="13"/>
  <c r="J35" i="13" s="1"/>
  <c r="L35" i="13" s="1"/>
  <c r="AF58" i="13"/>
  <c r="H58" i="13"/>
  <c r="J58" i="13" s="1"/>
  <c r="L58" i="13" s="1"/>
  <c r="H193" i="13"/>
  <c r="J193" i="13" s="1"/>
  <c r="L193" i="13" s="1"/>
  <c r="AF193" i="13"/>
  <c r="AE31" i="13"/>
  <c r="G31" i="13"/>
  <c r="I31" i="13" s="1"/>
  <c r="K31" i="13" s="1"/>
  <c r="M31" i="13" s="1"/>
  <c r="G177" i="13"/>
  <c r="I177" i="13" s="1"/>
  <c r="K177" i="13" s="1"/>
  <c r="M177" i="13" s="1"/>
  <c r="AE177" i="13"/>
  <c r="H196" i="13"/>
  <c r="J196" i="13" s="1"/>
  <c r="L196" i="13" s="1"/>
  <c r="AF196" i="13"/>
  <c r="AE215" i="13"/>
  <c r="G215" i="13"/>
  <c r="I215" i="13" s="1"/>
  <c r="K215" i="13" s="1"/>
  <c r="M215" i="13" s="1"/>
  <c r="AF220" i="13"/>
  <c r="H220" i="13"/>
  <c r="J220" i="13" s="1"/>
  <c r="L220" i="13" s="1"/>
  <c r="G116" i="13"/>
  <c r="I116" i="13" s="1"/>
  <c r="K116" i="13" s="1"/>
  <c r="M116" i="13" s="1"/>
  <c r="AE116" i="13"/>
  <c r="AF172" i="13"/>
  <c r="H172" i="13"/>
  <c r="J172" i="13" s="1"/>
  <c r="L172" i="13" s="1"/>
  <c r="AE187" i="13"/>
  <c r="G187" i="13"/>
  <c r="I187" i="13" s="1"/>
  <c r="K187" i="13" s="1"/>
  <c r="M187" i="13" s="1"/>
  <c r="AE121" i="13"/>
  <c r="G121" i="13"/>
  <c r="I121" i="13" s="1"/>
  <c r="K121" i="13" s="1"/>
  <c r="M121" i="13" s="1"/>
  <c r="AE32" i="13"/>
  <c r="G32" i="13"/>
  <c r="I32" i="13" s="1"/>
  <c r="K32" i="13" s="1"/>
  <c r="M32" i="13" s="1"/>
  <c r="AF160" i="13"/>
  <c r="H160" i="13"/>
  <c r="J160" i="13" s="1"/>
  <c r="L160" i="13" s="1"/>
  <c r="AF21" i="13"/>
  <c r="H21" i="13"/>
  <c r="J21" i="13" s="1"/>
  <c r="L21" i="13" s="1"/>
  <c r="AF179" i="13"/>
  <c r="H179" i="13"/>
  <c r="J179" i="13" s="1"/>
  <c r="L179" i="13" s="1"/>
  <c r="AK101" i="13"/>
  <c r="M101" i="13"/>
  <c r="AF52" i="13"/>
  <c r="H52" i="13"/>
  <c r="J52" i="13" s="1"/>
  <c r="L52" i="13" s="1"/>
  <c r="G58" i="13"/>
  <c r="I58" i="13" s="1"/>
  <c r="K58" i="13" s="1"/>
  <c r="M58" i="13" s="1"/>
  <c r="AE58" i="13"/>
  <c r="AE137" i="13"/>
  <c r="G137" i="13"/>
  <c r="I137" i="13" s="1"/>
  <c r="K137" i="13" s="1"/>
  <c r="M137" i="13" s="1"/>
  <c r="AF210" i="13"/>
  <c r="H210" i="13"/>
  <c r="J210" i="13" s="1"/>
  <c r="L210" i="13" s="1"/>
  <c r="AF140" i="13"/>
  <c r="H140" i="13"/>
  <c r="J140" i="13" s="1"/>
  <c r="L140" i="13" s="1"/>
  <c r="G212" i="13"/>
  <c r="I212" i="13" s="1"/>
  <c r="K212" i="13" s="1"/>
  <c r="M212" i="13" s="1"/>
  <c r="AE212" i="13"/>
  <c r="G184" i="13"/>
  <c r="I184" i="13" s="1"/>
  <c r="K184" i="13" s="1"/>
  <c r="M184" i="13" s="1"/>
  <c r="AE184" i="13"/>
  <c r="L94" i="13"/>
  <c r="AJ94" i="13"/>
  <c r="AK216" i="13"/>
  <c r="M216" i="13"/>
  <c r="AF175" i="13"/>
  <c r="H175" i="13"/>
  <c r="J175" i="13" s="1"/>
  <c r="L175" i="13" s="1"/>
  <c r="AE117" i="13"/>
  <c r="G117" i="13"/>
  <c r="I117" i="13" s="1"/>
  <c r="K117" i="13" s="1"/>
  <c r="M117" i="13" s="1"/>
  <c r="AE180" i="13"/>
  <c r="G180" i="13"/>
  <c r="I180" i="13" s="1"/>
  <c r="K180" i="13" s="1"/>
  <c r="M180" i="13" s="1"/>
  <c r="AF135" i="13"/>
  <c r="H135" i="13"/>
  <c r="J135" i="13" s="1"/>
  <c r="L135" i="13" s="1"/>
  <c r="AE27" i="13"/>
  <c r="G27" i="13"/>
  <c r="I27" i="13" s="1"/>
  <c r="K27" i="13" s="1"/>
  <c r="M27" i="13" s="1"/>
  <c r="H208" i="13"/>
  <c r="J208" i="13" s="1"/>
  <c r="L208" i="13" s="1"/>
  <c r="AF208" i="13"/>
  <c r="AE123" i="13"/>
  <c r="G123" i="13"/>
  <c r="I123" i="13" s="1"/>
  <c r="K123" i="13" s="1"/>
  <c r="M123" i="13" s="1"/>
  <c r="G11" i="13"/>
  <c r="I11" i="13" s="1"/>
  <c r="K11" i="13" s="1"/>
  <c r="M11" i="13" s="1"/>
  <c r="AE11" i="13"/>
  <c r="AF173" i="13"/>
  <c r="H173" i="13"/>
  <c r="J173" i="13" s="1"/>
  <c r="L173" i="13" s="1"/>
  <c r="AE210" i="13"/>
  <c r="G210" i="13"/>
  <c r="I210" i="13" s="1"/>
  <c r="K210" i="13" s="1"/>
  <c r="M210" i="13" s="1"/>
  <c r="AE196" i="13"/>
  <c r="G196" i="13"/>
  <c r="I196" i="13" s="1"/>
  <c r="K196" i="13" s="1"/>
  <c r="M196" i="13" s="1"/>
  <c r="AF138" i="13"/>
  <c r="H138" i="13"/>
  <c r="J138" i="13" s="1"/>
  <c r="L138" i="13" s="1"/>
  <c r="AE60" i="13"/>
  <c r="G60" i="13"/>
  <c r="I60" i="13" s="1"/>
  <c r="K60" i="13" s="1"/>
  <c r="M60" i="13" s="1"/>
  <c r="G35" i="13"/>
  <c r="I35" i="13" s="1"/>
  <c r="K35" i="13" s="1"/>
  <c r="M35" i="13" s="1"/>
  <c r="AE35" i="13"/>
  <c r="G46" i="13"/>
  <c r="I46" i="13" s="1"/>
  <c r="K46" i="13" s="1"/>
  <c r="M46" i="13" s="1"/>
  <c r="AE46" i="13"/>
  <c r="AF56" i="13"/>
  <c r="H56" i="13"/>
  <c r="J56" i="13" s="1"/>
  <c r="L56" i="13" s="1"/>
  <c r="G155" i="13"/>
  <c r="I155" i="13" s="1"/>
  <c r="K155" i="13" s="1"/>
  <c r="M155" i="13" s="1"/>
  <c r="AE155" i="13"/>
  <c r="H142" i="13"/>
  <c r="J142" i="13" s="1"/>
  <c r="L142" i="13" s="1"/>
  <c r="AF142" i="13"/>
  <c r="G153" i="13"/>
  <c r="I153" i="13" s="1"/>
  <c r="K153" i="13" s="1"/>
  <c r="M153" i="13" s="1"/>
  <c r="AE153" i="13"/>
  <c r="AE154" i="13"/>
  <c r="G154" i="13"/>
  <c r="I154" i="13" s="1"/>
  <c r="K154" i="13" s="1"/>
  <c r="M154" i="13" s="1"/>
  <c r="L102" i="13"/>
  <c r="AJ102" i="13"/>
  <c r="AE152" i="13"/>
  <c r="G152" i="13"/>
  <c r="I152" i="13" s="1"/>
  <c r="K152" i="13" s="1"/>
  <c r="M152" i="13" s="1"/>
  <c r="AE157" i="13"/>
  <c r="G157" i="13"/>
  <c r="I157" i="13" s="1"/>
  <c r="K157" i="13" s="1"/>
  <c r="M157" i="13" s="1"/>
  <c r="G138" i="13"/>
  <c r="I138" i="13" s="1"/>
  <c r="K138" i="13" s="1"/>
  <c r="M138" i="13" s="1"/>
  <c r="AE138" i="13"/>
  <c r="H146" i="13"/>
  <c r="J146" i="13" s="1"/>
  <c r="L146" i="13" s="1"/>
  <c r="AF146" i="13"/>
  <c r="H211" i="13"/>
  <c r="J211" i="13" s="1"/>
  <c r="L211" i="13" s="1"/>
  <c r="AF211" i="13"/>
  <c r="AE140" i="13"/>
  <c r="G140" i="13"/>
  <c r="I140" i="13" s="1"/>
  <c r="K140" i="13" s="1"/>
  <c r="M140" i="13" s="1"/>
  <c r="H147" i="13"/>
  <c r="J147" i="13" s="1"/>
  <c r="L147" i="13" s="1"/>
  <c r="AF147" i="13"/>
  <c r="H152" i="13"/>
  <c r="J152" i="13" s="1"/>
  <c r="L152" i="13" s="1"/>
  <c r="AF152" i="13"/>
  <c r="AF139" i="13"/>
  <c r="H139" i="13"/>
  <c r="J139" i="13" s="1"/>
  <c r="L139" i="13" s="1"/>
  <c r="H169" i="13"/>
  <c r="J169" i="13" s="1"/>
  <c r="L169" i="13" s="1"/>
  <c r="AF169" i="13"/>
  <c r="AJ101" i="13"/>
  <c r="L101" i="13"/>
  <c r="AF201" i="13"/>
  <c r="H201" i="13"/>
  <c r="J201" i="13" s="1"/>
  <c r="L201" i="13" s="1"/>
  <c r="G168" i="13"/>
  <c r="I168" i="13" s="1"/>
  <c r="K168" i="13" s="1"/>
  <c r="M168" i="13" s="1"/>
  <c r="AE168" i="13"/>
  <c r="AF224" i="13"/>
  <c r="H224" i="13"/>
  <c r="J224" i="13" s="1"/>
  <c r="L224" i="13" s="1"/>
  <c r="AJ192" i="13"/>
  <c r="L192" i="13"/>
  <c r="AE182" i="13"/>
  <c r="G182" i="13"/>
  <c r="I182" i="13" s="1"/>
  <c r="K182" i="13" s="1"/>
  <c r="M182" i="13" s="1"/>
  <c r="AE160" i="13"/>
  <c r="G160" i="13"/>
  <c r="I160" i="13" s="1"/>
  <c r="K160" i="13" s="1"/>
  <c r="M160" i="13" s="1"/>
  <c r="AE146" i="13"/>
  <c r="G146" i="13"/>
  <c r="I146" i="13" s="1"/>
  <c r="K146" i="13" s="1"/>
  <c r="M146" i="13" s="1"/>
  <c r="G176" i="13"/>
  <c r="I176" i="13" s="1"/>
  <c r="K176" i="13" s="1"/>
  <c r="M176" i="13" s="1"/>
  <c r="AE176" i="13"/>
  <c r="H204" i="13"/>
  <c r="J204" i="13" s="1"/>
  <c r="L204" i="13" s="1"/>
  <c r="AF204" i="13"/>
  <c r="H163" i="13"/>
  <c r="J163" i="13" s="1"/>
  <c r="L163" i="13" s="1"/>
  <c r="AF163" i="13"/>
  <c r="H197" i="13"/>
  <c r="J197" i="13" s="1"/>
  <c r="L197" i="13" s="1"/>
  <c r="AF197" i="13"/>
  <c r="J62" i="13"/>
  <c r="L62" i="13" s="1"/>
  <c r="AH62" i="13"/>
  <c r="AE126" i="13"/>
  <c r="G126" i="13"/>
  <c r="I126" i="13" s="1"/>
  <c r="K126" i="13" s="1"/>
  <c r="M126" i="13" s="1"/>
  <c r="AE26" i="13"/>
  <c r="G26" i="13"/>
  <c r="I26" i="13" s="1"/>
  <c r="K26" i="13" s="1"/>
  <c r="M26" i="13" s="1"/>
  <c r="AE63" i="13"/>
  <c r="G63" i="13"/>
  <c r="I63" i="13" s="1"/>
  <c r="K63" i="13" s="1"/>
  <c r="M63" i="13" s="1"/>
  <c r="G115" i="13"/>
  <c r="I115" i="13" s="1"/>
  <c r="K115" i="13" s="1"/>
  <c r="M115" i="13" s="1"/>
  <c r="AE115" i="13"/>
  <c r="AE220" i="13"/>
  <c r="G220" i="13"/>
  <c r="I220" i="13" s="1"/>
  <c r="K220" i="13" s="1"/>
  <c r="M220" i="13" s="1"/>
  <c r="G59" i="13"/>
  <c r="I59" i="13" s="1"/>
  <c r="K59" i="13" s="1"/>
  <c r="M59" i="13" s="1"/>
  <c r="AE59" i="13"/>
  <c r="AF137" i="13"/>
  <c r="H137" i="13"/>
  <c r="J137" i="13" s="1"/>
  <c r="L137" i="13" s="1"/>
  <c r="AF207" i="13"/>
  <c r="H207" i="13"/>
  <c r="J207" i="13" s="1"/>
  <c r="L207" i="13" s="1"/>
  <c r="H167" i="13"/>
  <c r="J167" i="13" s="1"/>
  <c r="L167" i="13" s="1"/>
  <c r="AF167" i="13"/>
  <c r="AE159" i="13"/>
  <c r="G159" i="13"/>
  <c r="I159" i="13" s="1"/>
  <c r="K159" i="13" s="1"/>
  <c r="M159" i="13" s="1"/>
  <c r="G147" i="13"/>
  <c r="I147" i="13" s="1"/>
  <c r="K147" i="13" s="1"/>
  <c r="M147" i="13" s="1"/>
  <c r="AE147" i="13"/>
  <c r="AE29" i="13"/>
  <c r="G29" i="13"/>
  <c r="I29" i="13" s="1"/>
  <c r="K29" i="13" s="1"/>
  <c r="M29" i="13" s="1"/>
  <c r="AJ70" i="13"/>
  <c r="L70" i="13"/>
  <c r="G208" i="13"/>
  <c r="I208" i="13" s="1"/>
  <c r="K208" i="13" s="1"/>
  <c r="M208" i="13" s="1"/>
  <c r="AE208" i="13"/>
  <c r="AE179" i="13"/>
  <c r="G179" i="13"/>
  <c r="I179" i="13" s="1"/>
  <c r="K179" i="13" s="1"/>
  <c r="M179" i="13" s="1"/>
  <c r="G169" i="13"/>
  <c r="I169" i="13" s="1"/>
  <c r="K169" i="13" s="1"/>
  <c r="M169" i="13" s="1"/>
  <c r="AE169" i="13"/>
  <c r="AE221" i="13"/>
  <c r="G221" i="13"/>
  <c r="I221" i="13" s="1"/>
  <c r="K221" i="13" s="1"/>
  <c r="M221" i="13" s="1"/>
  <c r="G185" i="13"/>
  <c r="I185" i="13" s="1"/>
  <c r="K185" i="13" s="1"/>
  <c r="M185" i="13" s="1"/>
  <c r="AE185" i="13"/>
  <c r="AE214" i="13"/>
  <c r="G214" i="13"/>
  <c r="I214" i="13" s="1"/>
  <c r="K214" i="13" s="1"/>
  <c r="M214" i="13" s="1"/>
  <c r="H26" i="13"/>
  <c r="J26" i="13" s="1"/>
  <c r="L26" i="13" s="1"/>
  <c r="AF26" i="13"/>
  <c r="H212" i="13"/>
  <c r="J212" i="13" s="1"/>
  <c r="L212" i="13" s="1"/>
  <c r="AF212" i="13"/>
  <c r="G217" i="13"/>
  <c r="I217" i="13" s="1"/>
  <c r="K217" i="13" s="1"/>
  <c r="M217" i="13" s="1"/>
  <c r="AE217" i="13"/>
  <c r="AF156" i="13"/>
  <c r="H156" i="13"/>
  <c r="J156" i="13" s="1"/>
  <c r="L156" i="13" s="1"/>
  <c r="G201" i="13"/>
  <c r="I201" i="13" s="1"/>
  <c r="K201" i="13" s="1"/>
  <c r="M201" i="13" s="1"/>
  <c r="AE201" i="13"/>
  <c r="G197" i="13"/>
  <c r="I197" i="13" s="1"/>
  <c r="K197" i="13" s="1"/>
  <c r="M197" i="13" s="1"/>
  <c r="AE197" i="13"/>
  <c r="AE33" i="13"/>
  <c r="G33" i="13"/>
  <c r="I33" i="13" s="1"/>
  <c r="K33" i="13" s="1"/>
  <c r="M33" i="13" s="1"/>
  <c r="G142" i="13"/>
  <c r="I142" i="13" s="1"/>
  <c r="K142" i="13" s="1"/>
  <c r="M142" i="13" s="1"/>
  <c r="AE142" i="13"/>
  <c r="AJ216" i="13"/>
  <c r="L216" i="13"/>
  <c r="G49" i="13"/>
  <c r="I49" i="13" s="1"/>
  <c r="K49" i="13" s="1"/>
  <c r="M49" i="13" s="1"/>
  <c r="AE49" i="13"/>
  <c r="AE54" i="13"/>
  <c r="G54" i="13"/>
  <c r="I54" i="13" s="1"/>
  <c r="K54" i="13" s="1"/>
  <c r="M54" i="13" s="1"/>
  <c r="AF153" i="13"/>
  <c r="H153" i="13"/>
  <c r="J153" i="13" s="1"/>
  <c r="L153" i="13" s="1"/>
  <c r="AF114" i="13"/>
  <c r="H114" i="13"/>
  <c r="J114" i="13" s="1"/>
  <c r="L114" i="13" s="1"/>
  <c r="H43" i="13"/>
  <c r="J43" i="13" s="1"/>
  <c r="L43" i="13" s="1"/>
  <c r="AF43" i="13"/>
  <c r="G141" i="13"/>
  <c r="I141" i="13" s="1"/>
  <c r="K141" i="13" s="1"/>
  <c r="M141" i="13" s="1"/>
  <c r="AE141" i="13"/>
  <c r="AF65" i="13"/>
  <c r="H65" i="13"/>
  <c r="J65" i="13" s="1"/>
  <c r="L65" i="13" s="1"/>
  <c r="G122" i="13"/>
  <c r="I122" i="13" s="1"/>
  <c r="K122" i="13" s="1"/>
  <c r="M122" i="13" s="1"/>
  <c r="AE122" i="13"/>
  <c r="H180" i="13"/>
  <c r="J180" i="13" s="1"/>
  <c r="L180" i="13" s="1"/>
  <c r="AF180" i="13"/>
  <c r="G219" i="13"/>
  <c r="I219" i="13" s="1"/>
  <c r="K219" i="13" s="1"/>
  <c r="M219" i="13" s="1"/>
  <c r="AE219" i="13"/>
  <c r="H42" i="13"/>
  <c r="J42" i="13" s="1"/>
  <c r="L42" i="13" s="1"/>
  <c r="AF42" i="13"/>
  <c r="AE205" i="13"/>
  <c r="G205" i="13"/>
  <c r="I205" i="13" s="1"/>
  <c r="K205" i="13" s="1"/>
  <c r="M205" i="13" s="1"/>
  <c r="AF218" i="13"/>
  <c r="H218" i="13"/>
  <c r="J218" i="13" s="1"/>
  <c r="L218" i="13" s="1"/>
  <c r="H141" i="13"/>
  <c r="J141" i="13" s="1"/>
  <c r="L141" i="13" s="1"/>
  <c r="AF141" i="13"/>
  <c r="G195" i="13"/>
  <c r="I195" i="13" s="1"/>
  <c r="K195" i="13" s="1"/>
  <c r="M195" i="13" s="1"/>
  <c r="AE195" i="13"/>
  <c r="AE43" i="13"/>
  <c r="G43" i="13"/>
  <c r="I43" i="13" s="1"/>
  <c r="K43" i="13" s="1"/>
  <c r="M43" i="13" s="1"/>
  <c r="H189" i="13"/>
  <c r="J189" i="13" s="1"/>
  <c r="L189" i="13" s="1"/>
  <c r="AF189" i="13"/>
  <c r="AF60" i="13"/>
  <c r="H60" i="13"/>
  <c r="J60" i="13" s="1"/>
  <c r="L60" i="13" s="1"/>
  <c r="H150" i="13"/>
  <c r="J150" i="13" s="1"/>
  <c r="L150" i="13" s="1"/>
  <c r="AF150" i="13"/>
  <c r="H121" i="13"/>
  <c r="J121" i="13" s="1"/>
  <c r="L121" i="13" s="1"/>
  <c r="AF121" i="13"/>
  <c r="AE193" i="13"/>
  <c r="G193" i="13"/>
  <c r="I193" i="13" s="1"/>
  <c r="K193" i="13" s="1"/>
  <c r="M193" i="13" s="1"/>
  <c r="AF53" i="13"/>
  <c r="H53" i="13"/>
  <c r="J53" i="13" s="1"/>
  <c r="L53" i="13" s="1"/>
  <c r="G131" i="13"/>
  <c r="I131" i="13" s="1"/>
  <c r="K131" i="13" s="1"/>
  <c r="M131" i="13" s="1"/>
  <c r="AE131" i="13"/>
  <c r="AF214" i="13"/>
  <c r="H214" i="13"/>
  <c r="J214" i="13" s="1"/>
  <c r="L214" i="13" s="1"/>
  <c r="AF159" i="13"/>
  <c r="H159" i="13"/>
  <c r="J159" i="13" s="1"/>
  <c r="L159" i="13" s="1"/>
  <c r="H29" i="13"/>
  <c r="J29" i="13" s="1"/>
  <c r="L29" i="13" s="1"/>
  <c r="AF29" i="13"/>
  <c r="AF31" i="13"/>
  <c r="H31" i="13"/>
  <c r="J31" i="13" s="1"/>
  <c r="L31" i="13" s="1"/>
  <c r="AF205" i="13"/>
  <c r="H205" i="13"/>
  <c r="J205" i="13" s="1"/>
  <c r="L205" i="13" s="1"/>
  <c r="H54" i="13"/>
  <c r="J54" i="13" s="1"/>
  <c r="L54" i="13" s="1"/>
  <c r="AF54" i="13"/>
  <c r="H129" i="13"/>
  <c r="J129" i="13" s="1"/>
  <c r="L129" i="13" s="1"/>
  <c r="AF129" i="13"/>
  <c r="H136" i="13"/>
  <c r="J136" i="13" s="1"/>
  <c r="L136" i="13" s="1"/>
  <c r="AF136" i="13"/>
  <c r="AE42" i="13"/>
  <c r="G42" i="13"/>
  <c r="I42" i="13" s="1"/>
  <c r="K42" i="13" s="1"/>
  <c r="M42" i="13" s="1"/>
  <c r="AF61" i="13"/>
  <c r="H61" i="13"/>
  <c r="J61" i="13" s="1"/>
  <c r="L61" i="13" s="1"/>
  <c r="AE165" i="13"/>
  <c r="G165" i="13"/>
  <c r="I165" i="13" s="1"/>
  <c r="K165" i="13" s="1"/>
  <c r="M165" i="13" s="1"/>
  <c r="AE135" i="13"/>
  <c r="G135" i="13"/>
  <c r="I135" i="13" s="1"/>
  <c r="K135" i="13" s="1"/>
  <c r="M135" i="13" s="1"/>
  <c r="H158" i="13"/>
  <c r="J158" i="13" s="1"/>
  <c r="L158" i="13" s="1"/>
  <c r="AF158" i="13"/>
  <c r="AF144" i="13"/>
  <c r="H144" i="13"/>
  <c r="J144" i="13" s="1"/>
  <c r="L144" i="13" s="1"/>
  <c r="G119" i="13"/>
  <c r="I119" i="13" s="1"/>
  <c r="K119" i="13" s="1"/>
  <c r="M119" i="13" s="1"/>
  <c r="AE119" i="13"/>
  <c r="AF181" i="13"/>
  <c r="H181" i="13"/>
  <c r="J181" i="13" s="1"/>
  <c r="L181" i="13" s="1"/>
  <c r="AE164" i="13"/>
  <c r="G164" i="13"/>
  <c r="I164" i="13" s="1"/>
  <c r="K164" i="13" s="1"/>
  <c r="M164" i="13" s="1"/>
  <c r="AF48" i="13"/>
  <c r="H48" i="13"/>
  <c r="J48" i="13" s="1"/>
  <c r="L48" i="13" s="1"/>
  <c r="H126" i="13"/>
  <c r="J126" i="13" s="1"/>
  <c r="L126" i="13" s="1"/>
  <c r="AF126" i="13"/>
  <c r="AE124" i="13"/>
  <c r="G124" i="13"/>
  <c r="I124" i="13" s="1"/>
  <c r="K124" i="13" s="1"/>
  <c r="M124" i="13" s="1"/>
  <c r="H27" i="13"/>
  <c r="J27" i="13" s="1"/>
  <c r="L27" i="13" s="1"/>
  <c r="AF27" i="13"/>
  <c r="AE13" i="13"/>
  <c r="G13" i="13"/>
  <c r="I13" i="13" s="1"/>
  <c r="K13" i="13" s="1"/>
  <c r="M13" i="13" s="1"/>
  <c r="AE144" i="13"/>
  <c r="G144" i="13"/>
  <c r="I144" i="13" s="1"/>
  <c r="K144" i="13" s="1"/>
  <c r="M144" i="13" s="1"/>
  <c r="H116" i="13"/>
  <c r="J116" i="13" s="1"/>
  <c r="L116" i="13" s="1"/>
  <c r="AF116" i="13"/>
  <c r="AF184" i="13"/>
  <c r="H184" i="13"/>
  <c r="J184" i="13" s="1"/>
  <c r="L184" i="13" s="1"/>
  <c r="AE56" i="13"/>
  <c r="G56" i="13"/>
  <c r="I56" i="13" s="1"/>
  <c r="K56" i="13" s="1"/>
  <c r="M56" i="13" s="1"/>
  <c r="H195" i="13"/>
  <c r="J195" i="13" s="1"/>
  <c r="L195" i="13" s="1"/>
  <c r="AF195" i="13"/>
  <c r="AE125" i="13"/>
  <c r="G125" i="13"/>
  <c r="I125" i="13" s="1"/>
  <c r="K125" i="13" s="1"/>
  <c r="M125" i="13" s="1"/>
  <c r="AF187" i="13"/>
  <c r="H187" i="13"/>
  <c r="J187" i="13" s="1"/>
  <c r="L187" i="13" s="1"/>
  <c r="AF30" i="13"/>
  <c r="H30" i="13"/>
  <c r="J30" i="13" s="1"/>
  <c r="L30" i="13" s="1"/>
  <c r="H154" i="13"/>
  <c r="J154" i="13" s="1"/>
  <c r="L154" i="13" s="1"/>
  <c r="AF154" i="13"/>
  <c r="AE199" i="13"/>
  <c r="G199" i="13"/>
  <c r="I199" i="13" s="1"/>
  <c r="K199" i="13" s="1"/>
  <c r="M199" i="13" s="1"/>
  <c r="H227" i="13"/>
  <c r="J227" i="13" s="1"/>
  <c r="L227" i="13" s="1"/>
  <c r="AF227" i="13"/>
  <c r="AE191" i="13"/>
  <c r="G191" i="13"/>
  <c r="I191" i="13" s="1"/>
  <c r="K191" i="13" s="1"/>
  <c r="M191" i="13" s="1"/>
  <c r="AF130" i="13"/>
  <c r="H130" i="13"/>
  <c r="J130" i="13" s="1"/>
  <c r="L130" i="13" s="1"/>
  <c r="H149" i="13"/>
  <c r="J149" i="13" s="1"/>
  <c r="L149" i="13" s="1"/>
  <c r="AF149" i="13"/>
  <c r="G204" i="13"/>
  <c r="I204" i="13" s="1"/>
  <c r="K204" i="13" s="1"/>
  <c r="M204" i="13" s="1"/>
  <c r="AE204" i="13"/>
  <c r="AF133" i="13"/>
  <c r="H133" i="13"/>
  <c r="J133" i="13" s="1"/>
  <c r="L133" i="13" s="1"/>
  <c r="AK10" i="13"/>
  <c r="M10" i="13"/>
  <c r="AE130" i="13"/>
  <c r="G130" i="13"/>
  <c r="I130" i="13" s="1"/>
  <c r="K130" i="13" s="1"/>
  <c r="M130" i="13" s="1"/>
  <c r="H190" i="13"/>
  <c r="J190" i="13" s="1"/>
  <c r="L190" i="13" s="1"/>
  <c r="AF190" i="13"/>
  <c r="G112" i="13"/>
  <c r="I112" i="13" s="1"/>
  <c r="K112" i="13" s="1"/>
  <c r="M112" i="13" s="1"/>
  <c r="AE112" i="13"/>
  <c r="AE189" i="13"/>
  <c r="G189" i="13"/>
  <c r="I189" i="13" s="1"/>
  <c r="K189" i="13" s="1"/>
  <c r="M189" i="13" s="1"/>
  <c r="AE227" i="13"/>
  <c r="G227" i="13"/>
  <c r="I227" i="13" s="1"/>
  <c r="K227" i="13" s="1"/>
  <c r="M227" i="13" s="1"/>
  <c r="AF59" i="13"/>
  <c r="H59" i="13"/>
  <c r="J59" i="13" s="1"/>
  <c r="L59" i="13" s="1"/>
  <c r="AF107" i="13"/>
  <c r="H107" i="13"/>
  <c r="J107" i="13" s="1"/>
  <c r="L107" i="13" s="1"/>
  <c r="AE163" i="13"/>
  <c r="G163" i="13"/>
  <c r="I163" i="13" s="1"/>
  <c r="K163" i="13" s="1"/>
  <c r="M163" i="13" s="1"/>
  <c r="H50" i="13"/>
  <c r="J50" i="13" s="1"/>
  <c r="L50" i="13" s="1"/>
  <c r="AF50" i="13"/>
  <c r="AF165" i="13"/>
  <c r="H165" i="13"/>
  <c r="J165" i="13" s="1"/>
  <c r="L165" i="13" s="1"/>
  <c r="G224" i="13"/>
  <c r="I224" i="13" s="1"/>
  <c r="K224" i="13" s="1"/>
  <c r="M224" i="13" s="1"/>
  <c r="AE224" i="13"/>
  <c r="AF168" i="13"/>
  <c r="H168" i="13"/>
  <c r="J168" i="13" s="1"/>
  <c r="L168" i="13" s="1"/>
  <c r="H20" i="13"/>
  <c r="J20" i="13" s="1"/>
  <c r="L20" i="13" s="1"/>
  <c r="AF20" i="13"/>
  <c r="H143" i="13"/>
  <c r="J143" i="13" s="1"/>
  <c r="L143" i="13" s="1"/>
  <c r="AF143" i="13"/>
  <c r="AE173" i="13"/>
  <c r="G173" i="13"/>
  <c r="I173" i="13" s="1"/>
  <c r="K173" i="13" s="1"/>
  <c r="M173" i="13" s="1"/>
  <c r="AF33" i="13"/>
  <c r="H33" i="13"/>
  <c r="J33" i="13" s="1"/>
  <c r="L33" i="13" s="1"/>
  <c r="G53" i="13"/>
  <c r="I53" i="13" s="1"/>
  <c r="K53" i="13" s="1"/>
  <c r="M53" i="13" s="1"/>
  <c r="AE53" i="13"/>
  <c r="AE30" i="13"/>
  <c r="G30" i="13"/>
  <c r="I30" i="13" s="1"/>
  <c r="K30" i="13" s="1"/>
  <c r="M30" i="13" s="1"/>
  <c r="G134" i="13"/>
  <c r="I134" i="13" s="1"/>
  <c r="K134" i="13" s="1"/>
  <c r="M134" i="13" s="1"/>
  <c r="AE134" i="13"/>
  <c r="H125" i="13"/>
  <c r="J125" i="13" s="1"/>
  <c r="L125" i="13" s="1"/>
  <c r="AF125" i="13"/>
  <c r="H32" i="13"/>
  <c r="J32" i="13" s="1"/>
  <c r="L32" i="13" s="1"/>
  <c r="AF32" i="13"/>
  <c r="AE20" i="13"/>
  <c r="G20" i="13"/>
  <c r="I20" i="13" s="1"/>
  <c r="K20" i="13" s="1"/>
  <c r="M20" i="13" s="1"/>
  <c r="AE158" i="13"/>
  <c r="G158" i="13"/>
  <c r="I158" i="13" s="1"/>
  <c r="K158" i="13" s="1"/>
  <c r="M158" i="13" s="1"/>
  <c r="G50" i="13"/>
  <c r="I50" i="13" s="1"/>
  <c r="K50" i="13" s="1"/>
  <c r="M50" i="13" s="1"/>
  <c r="AE50" i="13"/>
  <c r="AE156" i="13"/>
  <c r="G156" i="13"/>
  <c r="I156" i="13" s="1"/>
  <c r="K156" i="13" s="1"/>
  <c r="M156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<sst xmlns="http://schemas.openxmlformats.org/spreadsheetml/2006/main" count="11430" uniqueCount="1101">
  <si>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</si>
  <si>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</si>
  <si>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</si>
  <si>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</si>
  <si>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</si>
  <si>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</si>
  <si>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</si>
  <si>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</si>
  <si>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</si>
  <si>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</si>
  <si>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</si>
  <si>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</si>
  <si>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</si>
  <si>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</si>
  <si>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</si>
  <si>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</si>
  <si>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</si>
  <si>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</si>
  <si>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</si>
  <si>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</si>
  <si>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</si>
  <si>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</si>
  <si>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</si>
  <si>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</si>
  <si>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</si>
  <si>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</si>
  <si>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</si>
  <si>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</si>
  <si>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</si>
  <si>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</si>
  <si>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</si>
  <si>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</si>
  <si>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</si>
  <si>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</si>
  <si>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</si>
  <si>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</si>
  <si>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</si>
  <si>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</si>
  <si>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</si>
  <si>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</si>
  <si>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</si>
  <si>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</si>
  <si>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</si>
  <si>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</si>
  <si>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</si>
  <si>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</si>
  <si>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</si>
  <si>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</si>
  <si>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</si>
  <si>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</si>
  <si>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</si>
  <si>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</si>
  <si>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</si>
  <si>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</si>
  <si>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</si>
  <si>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</si>
  <si>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</si>
  <si>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</si>
  <si>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</si>
  <si>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</si>
  <si>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</si>
  <si>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</si>
  <si>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</si>
  <si>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</si>
  <si>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</si>
  <si>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</si>
  <si>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</si>
  <si>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</si>
  <si>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</si>
  <si>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</si>
  <si>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</si>
  <si>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</si>
  <si>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</si>
  <si>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</si>
  <si>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</si>
  <si>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</si>
  <si>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</si>
  <si>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</si>
  <si>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</si>
  <si>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</si>
  <si>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</si>
  <si>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</si>
  <si>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</si>
  <si>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</si>
  <si>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</si>
  <si>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</si>
  <si>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</si>
  <si>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</si>
  <si>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</si>
  <si>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</si>
  <si>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</si>
  <si>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</si>
  <si>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</si>
  <si>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</si>
  <si>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</si>
  <si>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</si>
  <si>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</si>
  <si>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</si>
  <si>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</si>
  <si>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</si>
  <si>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</si>
  <si>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</si>
  <si>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</si>
  <si>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</si>
  <si>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</si>
  <si>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</si>
  <si>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</si>
  <si>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</si>
  <si>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</si>
  <si>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</si>
  <si>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</si>
  <si>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</si>
  <si>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</si>
  <si>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</si>
  <si>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</si>
  <si>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</si>
  <si>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</si>
  <si>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</si>
  <si>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</si>
  <si>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</si>
  <si>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</si>
  <si>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</si>
  <si>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</si>
  <si>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</si>
  <si>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</si>
  <si>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</si>
  <si>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</si>
  <si>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</si>
  <si>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</si>
  <si>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</si>
  <si>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</si>
  <si>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</si>
  <si>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</si>
  <si>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</si>
  <si>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</si>
  <si>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</si>
  <si>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</si>
  <si>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</si>
  <si>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</si>
  <si>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</si>
  <si>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</si>
  <si>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</si>
  <si>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</si>
  <si>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</si>
  <si>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</si>
  <si>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</si>
  <si>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</si>
  <si>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</si>
  <si>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</si>
  <si>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</si>
  <si>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</si>
  <si>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</si>
  <si>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</si>
  <si>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</si>
  <si>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</si>
  <si>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</si>
  <si>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</si>
  <si>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</si>
  <si>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</si>
  <si>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</si>
  <si>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</si>
  <si>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</si>
  <si>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</si>
  <si>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</si>
  <si>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</si>
  <si>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</si>
  <si>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</si>
  <si>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</si>
  <si>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</si>
  <si>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</si>
  <si>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</si>
  <si>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</si>
  <si>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</si>
  <si>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</si>
  <si>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</si>
  <si>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</si>
  <si>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</si>
  <si>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</si>
  <si>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</si>
  <si>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</si>
  <si>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</si>
  <si>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</si>
  <si>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</si>
  <si>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</si>
  <si>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</si>
  <si>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</si>
  <si>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</si>
  <si>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</si>
  <si>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</si>
  <si>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</si>
  <si>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</si>
  <si>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</si>
  <si>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</si>
  <si>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</si>
  <si>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</si>
  <si>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</si>
  <si>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</si>
  <si>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</si>
  <si>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</si>
  <si>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</si>
  <si>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</si>
  <si>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</si>
  <si>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</si>
  <si>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</si>
  <si>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</si>
  <si>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</si>
  <si>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</si>
  <si>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</si>
  <si>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</si>
  <si>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</si>
  <si>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</si>
  <si>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</si>
  <si>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</si>
  <si>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</si>
  <si>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</si>
  <si>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</si>
  <si>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</si>
  <si>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</si>
  <si>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</si>
  <si>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</si>
  <si>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</si>
  <si>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</si>
  <si>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</si>
  <si>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</si>
  <si>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</si>
  <si>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</si>
  <si>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</si>
  <si>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</si>
  <si>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</si>
  <si>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</si>
  <si>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</si>
  <si>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</si>
  <si>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</si>
  <si>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</si>
  <si>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</si>
  <si>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</si>
  <si>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</si>
  <si>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</si>
  <si>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</si>
  <si>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</si>
  <si>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</si>
  <si>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</si>
  <si>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</si>
  <si>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</si>
  <si>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</si>
  <si>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</si>
  <si>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</si>
  <si>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</si>
  <si>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</si>
  <si>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</si>
  <si>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</si>
  <si>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</si>
  <si>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</si>
  <si>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</si>
  <si>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</si>
  <si>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</si>
  <si>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</si>
  <si>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</si>
  <si>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</si>
  <si>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</si>
  <si>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</si>
  <si>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</si>
  <si>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</si>
  <si>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</si>
  <si>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</si>
  <si>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</si>
  <si>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</si>
  <si>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</si>
  <si>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</si>
  <si>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</si>
  <si>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</si>
  <si>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</si>
  <si>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</si>
  <si>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</si>
  <si>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</si>
  <si>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</si>
  <si>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</si>
  <si>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</si>
  <si>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</si>
  <si>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</si>
  <si>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</si>
  <si>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</si>
  <si>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</si>
  <si>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</si>
  <si>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</si>
  <si>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</si>
  <si>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</si>
  <si>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</si>
  <si>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</si>
  <si>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</si>
  <si>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</si>
  <si>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</si>
  <si>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</si>
  <si>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</si>
  <si>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</si>
  <si>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</si>
  <si>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</si>
  <si>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</si>
  <si>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</si>
  <si>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</si>
  <si>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</si>
  <si>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</si>
  <si>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</si>
  <si>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</si>
  <si>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</si>
  <si>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</si>
  <si>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</si>
  <si>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</si>
  <si>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</si>
  <si>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</si>
  <si>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</si>
  <si>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</si>
  <si>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</si>
  <si>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</si>
  <si>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</si>
  <si>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</si>
  <si>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</si>
  <si>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</si>
  <si>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</si>
  <si>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</si>
  <si>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</si>
  <si>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</si>
  <si>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</si>
  <si>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</si>
  <si>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</si>
  <si>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</si>
  <si>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</si>
  <si>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</si>
  <si>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</si>
  <si>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</si>
  <si>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</si>
  <si>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</si>
  <si>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</si>
  <si>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</si>
  <si>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</si>
  <si>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</si>
  <si>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</si>
  <si>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</si>
  <si>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</si>
  <si>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</si>
  <si>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</si>
  <si>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</si>
  <si>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</si>
  <si>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</si>
  <si>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</si>
  <si>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</si>
  <si>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</si>
  <si>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</si>
  <si>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</si>
  <si>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</si>
  <si>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</si>
  <si>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</si>
  <si>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</si>
  <si>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</si>
  <si>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</si>
  <si>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</si>
  <si>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</si>
  <si>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</si>
  <si>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</si>
  <si>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</si>
  <si>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</si>
  <si>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</si>
  <si>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</si>
  <si>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</si>
  <si>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</si>
  <si>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</si>
  <si>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</si>
  <si>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</si>
  <si>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</si>
  <si>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</si>
  <si>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</si>
  <si>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</si>
  <si>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</si>
  <si>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</si>
  <si>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</si>
  <si>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</si>
  <si>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</si>
  <si>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</si>
  <si>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</si>
  <si>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</si>
  <si>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</si>
  <si>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</si>
  <si>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</si>
  <si>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</si>
  <si>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</si>
  <si>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</si>
  <si>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</si>
  <si>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</si>
  <si>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</si>
  <si>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</si>
  <si>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</si>
  <si>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</si>
  <si>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</si>
  <si>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</si>
  <si>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</si>
  <si>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</si>
  <si>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</si>
  <si>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</si>
  <si>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</si>
  <si>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</si>
  <si>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</si>
  <si>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</si>
  <si>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</si>
  <si>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</si>
  <si>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</si>
  <si>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</si>
  <si>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</si>
  <si>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</si>
  <si>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</si>
  <si>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</si>
  <si>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</si>
  <si>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</si>
  <si>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</si>
  <si>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</si>
  <si>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</si>
  <si>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</si>
  <si>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</si>
  <si>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</si>
  <si>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</si>
  <si>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</si>
  <si>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</si>
  <si>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</si>
  <si>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</si>
  <si>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</si>
  <si>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</si>
  <si>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</si>
  <si>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</si>
  <si>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</si>
  <si>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</si>
  <si>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</si>
  <si>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</si>
  <si>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</si>
  <si>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</si>
  <si>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</si>
  <si>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</si>
  <si>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</si>
  <si>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</si>
  <si>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</si>
  <si>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</si>
  <si>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</si>
  <si>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</si>
  <si>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</si>
  <si>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</si>
  <si>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</si>
  <si>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</si>
  <si>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</si>
  <si>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</si>
  <si>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</si>
  <si>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</si>
  <si>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</si>
  <si>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</si>
  <si>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</si>
  <si>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</si>
  <si>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</si>
  <si>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</si>
  <si>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</si>
  <si>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</si>
  <si>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</si>
  <si>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</si>
  <si>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</si>
  <si>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</si>
  <si>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</si>
  <si>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</si>
  <si>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</si>
  <si>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</si>
  <si>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</si>
  <si>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</si>
  <si>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</si>
  <si>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</si>
  <si>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</si>
  <si>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</si>
  <si>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</si>
  <si>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</si>
  <si>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</si>
  <si>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</si>
  <si>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</si>
  <si>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</si>
  <si>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</si>
  <si>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</si>
  <si>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</si>
  <si>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</si>
  <si>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</si>
  <si>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</si>
  <si>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</si>
  <si>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</si>
  <si>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</si>
  <si>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</si>
  <si>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</si>
  <si>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</si>
  <si>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</si>
  <si>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</si>
  <si>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</si>
  <si>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</si>
  <si>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</si>
  <si>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</si>
  <si>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</si>
  <si>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</si>
  <si>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</si>
  <si>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</si>
  <si>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</si>
  <si>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</si>
  <si>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</si>
  <si>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</si>
  <si>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</si>
  <si>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</si>
  <si>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</si>
  <si>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</si>
  <si>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</si>
  <si>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</si>
  <si>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</si>
  <si>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</si>
  <si>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</si>
  <si>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</si>
  <si>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</si>
  <si>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</si>
  <si>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</si>
  <si>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</si>
  <si>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</si>
  <si>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</si>
  <si>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</si>
  <si>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</si>
  <si>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</si>
  <si>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</si>
  <si>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</si>
  <si>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</si>
  <si>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</si>
  <si>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</si>
  <si>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</si>
  <si>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</si>
  <si>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</si>
  <si>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</si>
  <si>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</si>
  <si>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</si>
  <si>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</si>
  <si>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</si>
  <si>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</si>
  <si>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</si>
  <si>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</si>
  <si>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</si>
  <si>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</si>
  <si>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</si>
  <si>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</si>
  <si>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</si>
  <si>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</si>
  <si>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</si>
  <si>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</si>
  <si>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</si>
  <si>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</si>
  <si>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</si>
  <si>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</si>
  <si>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</si>
  <si>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</si>
  <si>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</si>
  <si>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</si>
  <si>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</si>
  <si>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</si>
  <si>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</si>
  <si>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</si>
  <si>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</si>
  <si>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</si>
  <si>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</si>
  <si>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</si>
  <si>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</si>
  <si>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</si>
  <si>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</si>
  <si>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</si>
  <si>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</si>
  <si>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</si>
  <si>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</si>
  <si>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</si>
  <si>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</si>
  <si>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</si>
  <si>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</si>
  <si>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</si>
  <si>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</si>
  <si>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</si>
  <si>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</si>
  <si>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</si>
  <si>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</si>
  <si>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</si>
  <si>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</si>
  <si>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</si>
  <si>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</si>
  <si>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</si>
  <si>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</si>
  <si>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</si>
  <si>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</si>
  <si>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</si>
  <si>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</si>
  <si>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</si>
  <si>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</si>
  <si>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</si>
  <si>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</si>
  <si>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</si>
  <si>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</si>
  <si>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</si>
  <si>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</si>
  <si>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</si>
  <si>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</si>
  <si>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</si>
  <si>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</si>
  <si>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</si>
  <si>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</si>
  <si>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</si>
  <si>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</si>
  <si>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</si>
  <si>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</si>
  <si>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</si>
  <si>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</si>
  <si>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</si>
  <si>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</si>
  <si>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</si>
  <si>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</si>
  <si>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</si>
  <si>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</si>
  <si>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</si>
  <si>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</si>
  <si>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</si>
  <si>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</si>
  <si>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</si>
  <si>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</si>
  <si>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</si>
  <si>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</si>
  <si>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</si>
  <si>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</si>
  <si>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</si>
  <si>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</si>
  <si>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</si>
  <si>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</si>
  <si>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</si>
  <si>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</si>
  <si>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</si>
  <si>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</si>
  <si>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</si>
  <si>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</si>
  <si>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</si>
  <si>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</si>
  <si>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</si>
  <si>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</si>
  <si>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</si>
  <si>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</si>
  <si>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</si>
  <si>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</si>
  <si>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</si>
  <si>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</si>
  <si>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</si>
  <si>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</si>
  <si>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</si>
  <si>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</si>
  <si>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</si>
  <si>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</si>
  <si>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</si>
  <si>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</si>
  <si>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</si>
  <si>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</si>
  <si>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</si>
  <si>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</si>
  <si>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</si>
  <si>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</si>
  <si>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</si>
  <si>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</si>
  <si>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</si>
  <si>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</si>
  <si>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</si>
  <si>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</si>
  <si>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</si>
  <si>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</si>
  <si>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</si>
  <si>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</si>
  <si>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</si>
  <si>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</si>
  <si>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</si>
  <si>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</si>
  <si>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</si>
  <si>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</si>
  <si>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</si>
  <si>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</si>
  <si>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</si>
  <si>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</si>
  <si>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</si>
  <si>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</si>
  <si>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</si>
  <si>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</si>
  <si>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</si>
  <si>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</si>
  <si>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</si>
  <si>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</si>
  <si>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</si>
  <si>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</si>
  <si>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</si>
  <si>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</si>
  <si>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</si>
  <si>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</si>
  <si>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</si>
  <si>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</si>
  <si>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</si>
  <si>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</si>
  <si>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</si>
  <si>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</si>
  <si>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</si>
  <si>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</si>
  <si>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</si>
  <si>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</si>
  <si>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</si>
  <si>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</si>
  <si>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</si>
  <si>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</si>
  <si>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</si>
  <si>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</si>
  <si>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</si>
  <si>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</si>
  <si>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</si>
  <si>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</si>
  <si>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</si>
  <si>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</si>
  <si>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</si>
  <si>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</si>
  <si>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</si>
  <si>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</si>
  <si>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</si>
  <si>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</si>
  <si>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</si>
  <si>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</si>
  <si>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</si>
  <si>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</si>
  <si>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</si>
  <si>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</si>
  <si>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</si>
  <si>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</si>
  <si>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</si>
  <si>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</si>
  <si>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</si>
  <si>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</si>
  <si>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</si>
  <si>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</si>
  <si>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</si>
  <si>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</si>
  <si>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</si>
  <si>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</si>
  <si>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</si>
  <si>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</si>
  <si>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</si>
  <si>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</si>
  <si>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</si>
  <si>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</si>
  <si>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</si>
  <si>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</si>
  <si>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</si>
  <si>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</si>
  <si>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</si>
  <si>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</si>
  <si>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</si>
  <si>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</si>
  <si>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</si>
  <si>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</si>
  <si>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</si>
  <si>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</si>
  <si>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</si>
  <si>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</si>
  <si>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</si>
  <si>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</si>
  <si>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</si>
  <si>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</si>
  <si>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</si>
  <si>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</si>
  <si>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</si>
  <si>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</si>
  <si>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</si>
  <si>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</si>
  <si>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</si>
  <si>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</si>
  <si>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</si>
  <si>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</si>
  <si>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</si>
  <si>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</si>
  <si>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</si>
  <si>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</si>
  <si>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</si>
  <si>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</si>
  <si>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</si>
  <si>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</si>
  <si>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</si>
  <si>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</si>
  <si>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</si>
  <si>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</si>
  <si>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</si>
  <si>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</si>
  <si>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</si>
  <si>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</si>
  <si>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</si>
  <si>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</si>
  <si>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</si>
  <si>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</si>
  <si>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</si>
  <si>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</si>
  <si>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</si>
  <si>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</si>
  <si>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</si>
  <si>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</si>
  <si>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</si>
  <si>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</si>
  <si>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</si>
  <si>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</si>
  <si>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</si>
  <si>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</si>
  <si>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</si>
  <si>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</si>
  <si>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</si>
  <si>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</si>
  <si>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</si>
  <si>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</si>
  <si>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</si>
  <si>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</si>
  <si>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</si>
  <si>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</si>
  <si>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</si>
  <si>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</si>
  <si>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</si>
  <si>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</si>
  <si>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</si>
  <si>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</si>
  <si>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</si>
  <si>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</si>
  <si>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</si>
  <si>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</si>
  <si>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</si>
  <si>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</si>
  <si>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</si>
  <si>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</si>
  <si>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</si>
  <si>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</si>
  <si>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</si>
  <si>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</si>
  <si>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</si>
  <si>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</si>
  <si>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</si>
  <si>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</si>
  <si>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</si>
  <si>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</si>
  <si>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</si>
  <si>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</si>
  <si>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</si>
  <si>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</si>
  <si>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</si>
  <si>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</si>
  <si>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</si>
  <si>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</si>
  <si>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</si>
  <si>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</si>
  <si>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</si>
  <si>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</si>
  <si>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</si>
  <si>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</si>
  <si>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</si>
  <si>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</si>
  <si>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</si>
  <si>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</si>
  <si>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</si>
  <si>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</si>
  <si>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</si>
  <si>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</si>
  <si>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</si>
  <si>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</si>
  <si>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</si>
  <si>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</si>
  <si>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</si>
  <si>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</si>
  <si>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</si>
  <si>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</si>
  <si>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</si>
  <si>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</si>
  <si>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</si>
  <si>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</si>
  <si>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</si>
  <si>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</si>
  <si>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</si>
  <si>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</si>
  <si>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</si>
  <si>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</si>
  <si>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</si>
  <si>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</si>
  <si>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</si>
  <si>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</si>
  <si>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</si>
  <si>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</si>
  <si>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</si>
  <si>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</si>
  <si>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</si>
  <si>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</si>
  <si>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</si>
  <si>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</si>
  <si>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</si>
  <si>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</si>
  <si>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</si>
  <si>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</si>
  <si>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</si>
  <si>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</si>
  <si>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</si>
  <si>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</si>
  <si>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</si>
  <si>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</si>
  <si>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</si>
  <si>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</si>
  <si>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</si>
  <si>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</si>
  <si>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</si>
  <si>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</si>
  <si>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</si>
  <si>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</si>
  <si>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</si>
  <si>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</si>
  <si>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</si>
  <si>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</si>
  <si>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</si>
  <si>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</si>
  <si>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</si>
  <si>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</si>
  <si>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</si>
  <si>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</si>
  <si>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</si>
  <si>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</si>
  <si>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</si>
  <si>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</si>
  <si>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</si>
  <si>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</si>
  <si>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</si>
  <si>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</si>
  <si>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</si>
  <si>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</si>
  <si>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</si>
  <si>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</si>
  <si>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</si>
  <si>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</si>
  <si>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</si>
  <si>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</si>
  <si>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</si>
  <si>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</si>
  <si>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</si>
  <si>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</si>
  <si>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</si>
  <si>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</si>
  <si>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</si>
  <si>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</si>
  <si>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</si>
  <si>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</si>
  <si>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</si>
  <si>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</si>
  <si>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</si>
  <si>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</si>
  <si>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</si>
  <si>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</si>
  <si>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</si>
  <si>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</si>
  <si>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</si>
  <si>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</si>
  <si>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</si>
  <si>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</si>
  <si>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</si>
  <si>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</si>
  <si>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</si>
  <si>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</si>
  <si>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</si>
  <si>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</si>
  <si>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</si>
  <si>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</si>
  <si>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</si>
  <si>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</si>
  <si>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</si>
  <si>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</si>
  <si>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</si>
  <si>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</si>
  <si>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</si>
  <si>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</si>
  <si>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</si>
  <si>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</si>
  <si>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</si>
  <si>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</si>
  <si>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</si>
  <si>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</si>
  <si>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</si>
  <si>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</si>
  <si>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</si>
  <si>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</si>
  <si>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</si>
  <si>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</si>
  <si>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</si>
  <si>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</si>
  <si>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</si>
  <si>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</si>
  <si>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</si>
  <si>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</si>
  <si>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</si>
  <si>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</si>
  <si>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</si>
  <si>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</si>
  <si>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</si>
  <si>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</si>
  <si>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</si>
  <si>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</si>
  <si>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</si>
  <si>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</si>
  <si>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</si>
  <si>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</si>
  <si>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</si>
  <si>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</si>
  <si>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</si>
  <si>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</si>
  <si>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</si>
  <si>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</si>
  <si>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</si>
  <si>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</si>
  <si>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</si>
  <si>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</si>
  <si>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</si>
  <si>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</si>
  <si>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</si>
  <si>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</si>
  <si>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</si>
  <si>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</si>
  <si>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</si>
  <si>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</si>
  <si>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</si>
  <si>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</si>
  <si>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</si>
  <si>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</si>
  <si>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</si>
  <si>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</si>
  <si>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</si>
  <si>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</si>
  <si>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</si>
  <si>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</si>
  <si>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</si>
  <si>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</si>
  <si>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</si>
  <si>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</si>
  <si>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</si>
  <si>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</si>
  <si>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</si>
  <si>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</si>
  <si>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</si>
  <si>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</si>
  <si>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</si>
  <si>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</si>
  <si>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</si>
  <si>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</si>
  <si>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</si>
  <si>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</si>
  <si>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</si>
  <si>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</si>
  <si>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</si>
  <si>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</si>
  <si>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</si>
  <si>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</si>
  <si>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</si>
  <si>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</si>
  <si>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</si>
  <si>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</si>
  <si>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</si>
  <si>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</si>
  <si>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</si>
  <si>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</si>
  <si>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</si>
  <si>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</si>
  <si>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</si>
  <si>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</si>
  <si>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</si>
  <si>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</si>
  <si>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</si>
  <si>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</si>
  <si>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</si>
  <si>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</si>
  <si>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</si>
  <si>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</si>
  <si>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</si>
  <si>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</si>
  <si>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</si>
  <si>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</si>
  <si>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</si>
  <si>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</si>
  <si>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</si>
  <si>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</si>
  <si>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</si>
  <si>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</si>
  <si>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</si>
  <si>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</si>
  <si>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</si>
  <si>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</si>
  <si>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</si>
  <si>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</si>
  <si>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</si>
  <si>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</si>
  <si>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</si>
  <si>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</si>
  <si>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</si>
  <si>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</si>
  <si>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</si>
  <si>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</si>
  <si>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</si>
  <si>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</si>
  <si>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</si>
  <si>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Last Updated 1/28/2025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</si>
</sst>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6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4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490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323850</xdr:colOff>
          <xdr:row>219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361950</xdr:colOff>
          <xdr:row>219</xdr:row>
          <xdr:rowOff>19050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221</xdr:row>
          <xdr:rowOff>19050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232</xdr:row>
          <xdr:rowOff>19050</xdr:rowOff>
        </xdr:from>
        <xdr:to>
          <xdr:col>8</xdr:col>
          <xdr:colOff>304800</xdr:colOff>
          <xdr:row>244</xdr:row>
          <xdr:rowOff>57150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vious%20Salary%20Schedules/CNR%202020%20Salary%20Schedule%20-%20POSTED%20-%201-25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Human%20Resources\LABOR\0%20Compensation\1%20Salary%20Plans\1%20CNR\Mgr%20Special%20Proj%20&amp;%20Busns%20Spt\Mgr%20Special%20Projects%20and%20Business%20Support%20-%20HRIS%20Request.xlsx" TargetMode="External"/><Relationship Id="rId1" Type="http://schemas.openxmlformats.org/officeDocument/2006/relationships/externalLinkPath" Target="/Human%20Resources/LABOR/0%20Compensation/1%20Salary%20Plans/1%20CNR/Mgr%20Special%20Proj%20&amp;%20Busns%20Spt/Mgr%20Special%20Projects%20and%20Business%20Support%20-%20HRIS%20Requ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9"/>
      <sheetName val="2-2-2020"/>
      <sheetName val="7-1-2020"/>
      <sheetName val="5-14-21"/>
      <sheetName val="7-1-2021"/>
      <sheetName val="Notes"/>
    </sheetNames>
    <sheetDataSet>
      <sheetData sheetId="0">
        <row r="7">
          <cell r="P7" t="str">
            <v>Job Code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  <cell r="Y7"/>
        </row>
        <row r="8">
          <cell r="C8" t="str">
            <v>00001C</v>
          </cell>
          <cell r="D8" t="str">
            <v>311 Operations Manager</v>
          </cell>
          <cell r="E8">
            <v>488</v>
          </cell>
          <cell r="F8">
            <v>10</v>
          </cell>
          <cell r="G8">
            <v>77116</v>
          </cell>
          <cell r="H8">
            <v>81174.080000000002</v>
          </cell>
          <cell r="I8">
            <v>85446.399999999994</v>
          </cell>
          <cell r="J8">
            <v>89943.360000000001</v>
          </cell>
          <cell r="K8">
            <v>92460.160000000003</v>
          </cell>
          <cell r="L8">
            <v>95051.839999999997</v>
          </cell>
          <cell r="M8">
            <v>97760</v>
          </cell>
          <cell r="P8" t="str">
            <v>00001C</v>
          </cell>
          <cell r="Q8" t="str">
            <v>311 Operations Manager</v>
          </cell>
          <cell r="R8">
            <v>77116</v>
          </cell>
          <cell r="S8">
            <v>81174.080000000002</v>
          </cell>
          <cell r="T8">
            <v>85446.399999999994</v>
          </cell>
          <cell r="U8">
            <v>89943.360000000001</v>
          </cell>
          <cell r="V8">
            <v>92460.160000000003</v>
          </cell>
          <cell r="W8">
            <v>95051.839999999997</v>
          </cell>
          <cell r="X8">
            <v>97760</v>
          </cell>
          <cell r="Y8"/>
        </row>
        <row r="9">
          <cell r="C9" t="str">
            <v>00017C</v>
          </cell>
          <cell r="D9" t="str">
            <v xml:space="preserve">911 Operations Manager </v>
          </cell>
          <cell r="E9">
            <v>485</v>
          </cell>
          <cell r="F9">
            <v>10</v>
          </cell>
          <cell r="G9">
            <v>77116</v>
          </cell>
          <cell r="H9">
            <v>81174.080000000002</v>
          </cell>
          <cell r="I9">
            <v>85446.399999999994</v>
          </cell>
          <cell r="J9">
            <v>89943.360000000001</v>
          </cell>
          <cell r="K9">
            <v>92460.160000000003</v>
          </cell>
          <cell r="L9">
            <v>95051.839999999997</v>
          </cell>
          <cell r="M9">
            <v>97760</v>
          </cell>
          <cell r="P9" t="str">
            <v>00017C</v>
          </cell>
          <cell r="Q9" t="str">
            <v xml:space="preserve">911 Operations Manager </v>
          </cell>
          <cell r="R9">
            <v>77116</v>
          </cell>
          <cell r="S9">
            <v>81174.080000000002</v>
          </cell>
          <cell r="T9">
            <v>85446.399999999994</v>
          </cell>
          <cell r="U9">
            <v>89943.360000000001</v>
          </cell>
          <cell r="V9">
            <v>92460.160000000003</v>
          </cell>
          <cell r="W9">
            <v>95051.839999999997</v>
          </cell>
          <cell r="X9">
            <v>97760</v>
          </cell>
          <cell r="Y9"/>
        </row>
        <row r="10">
          <cell r="C10" t="str">
            <v>09800C</v>
          </cell>
          <cell r="D10" t="str">
            <v>Account Maintenance Supervisor</v>
          </cell>
          <cell r="E10">
            <v>340</v>
          </cell>
          <cell r="F10">
            <v>7</v>
          </cell>
          <cell r="G10">
            <v>25.954999999999998</v>
          </cell>
          <cell r="H10">
            <v>27.321999999999999</v>
          </cell>
          <cell r="I10">
            <v>28.76</v>
          </cell>
          <cell r="J10">
            <v>30.274000000000001</v>
          </cell>
          <cell r="K10">
            <v>31.122</v>
          </cell>
          <cell r="L10">
            <v>31.992999999999999</v>
          </cell>
          <cell r="M10">
            <v>32.905000000000001</v>
          </cell>
          <cell r="P10" t="str">
            <v>09800C</v>
          </cell>
          <cell r="Q10" t="str">
            <v>Account Maintenance Supervisor</v>
          </cell>
          <cell r="R10">
            <v>25.954999999999998</v>
          </cell>
          <cell r="S10">
            <v>27.321999999999999</v>
          </cell>
          <cell r="T10">
            <v>28.76</v>
          </cell>
          <cell r="U10">
            <v>30.274000000000001</v>
          </cell>
          <cell r="V10">
            <v>31.122</v>
          </cell>
          <cell r="W10">
            <v>31.992999999999999</v>
          </cell>
          <cell r="X10">
            <v>32.905000000000001</v>
          </cell>
          <cell r="Y10"/>
        </row>
        <row r="11">
          <cell r="C11" t="str">
            <v>00221C</v>
          </cell>
          <cell r="D11" t="str">
            <v>Accountant Il  (Supervisory)</v>
          </cell>
          <cell r="E11">
            <v>425</v>
          </cell>
          <cell r="F11">
            <v>9</v>
          </cell>
          <cell r="G11">
            <v>68712.800000000003</v>
          </cell>
          <cell r="H11">
            <v>72327.839999999997</v>
          </cell>
          <cell r="I11">
            <v>76134.240000000005</v>
          </cell>
          <cell r="J11">
            <v>80142.399999999994</v>
          </cell>
          <cell r="K11">
            <v>82386.720000000001</v>
          </cell>
          <cell r="L11">
            <v>84693.440000000002</v>
          </cell>
          <cell r="M11">
            <v>87108.32</v>
          </cell>
          <cell r="P11" t="str">
            <v>00221C</v>
          </cell>
          <cell r="Q11" t="str">
            <v>Accountant Il  (Supervisory)</v>
          </cell>
          <cell r="R11">
            <v>68712.800000000003</v>
          </cell>
          <cell r="S11">
            <v>72327.839999999997</v>
          </cell>
          <cell r="T11">
            <v>76134.240000000005</v>
          </cell>
          <cell r="U11">
            <v>80142.399999999994</v>
          </cell>
          <cell r="V11">
            <v>82386.720000000001</v>
          </cell>
          <cell r="W11">
            <v>84693.440000000002</v>
          </cell>
          <cell r="X11">
            <v>87108.32</v>
          </cell>
          <cell r="Y11"/>
        </row>
        <row r="12">
          <cell r="C12" t="str">
            <v>00351C</v>
          </cell>
          <cell r="D12" t="str">
            <v>Administrative Analyst II Supervisory</v>
          </cell>
          <cell r="E12">
            <v>398</v>
          </cell>
          <cell r="F12">
            <v>8</v>
          </cell>
          <cell r="G12">
            <v>62986.559999999998</v>
          </cell>
          <cell r="H12">
            <v>65507.519999999997</v>
          </cell>
          <cell r="I12">
            <v>68126.240000000005</v>
          </cell>
          <cell r="J12">
            <v>70851.039999999994</v>
          </cell>
          <cell r="K12">
            <v>73686.080000000002</v>
          </cell>
          <cell r="L12">
            <v>76633.440000000002</v>
          </cell>
          <cell r="M12">
            <v>79697.279999999999</v>
          </cell>
          <cell r="P12" t="str">
            <v>00351C</v>
          </cell>
          <cell r="Q12" t="str">
            <v>Administrative Analyst II Supervisory</v>
          </cell>
          <cell r="R12">
            <v>62986.559999999998</v>
          </cell>
          <cell r="S12">
            <v>65507.519999999997</v>
          </cell>
          <cell r="T12">
            <v>68126.240000000005</v>
          </cell>
          <cell r="U12">
            <v>70851.039999999994</v>
          </cell>
          <cell r="V12">
            <v>73686.080000000002</v>
          </cell>
          <cell r="W12">
            <v>76633.440000000002</v>
          </cell>
          <cell r="X12">
            <v>79697.279999999999</v>
          </cell>
          <cell r="Y12"/>
        </row>
        <row r="13">
          <cell r="C13" t="str">
            <v>00361C</v>
          </cell>
          <cell r="D13" t="str">
            <v>Administrative Assistant to Police Administration</v>
          </cell>
          <cell r="E13">
            <v>358</v>
          </cell>
          <cell r="F13">
            <v>7</v>
          </cell>
          <cell r="G13">
            <v>27.859000000000002</v>
          </cell>
          <cell r="H13">
            <v>28.972999999999999</v>
          </cell>
          <cell r="I13">
            <v>30.132000000000001</v>
          </cell>
          <cell r="J13">
            <v>31.338000000000001</v>
          </cell>
          <cell r="K13">
            <v>32.591000000000001</v>
          </cell>
          <cell r="L13">
            <v>33.895000000000003</v>
          </cell>
          <cell r="M13">
            <v>35.250999999999998</v>
          </cell>
          <cell r="P13" t="str">
            <v>00361C</v>
          </cell>
          <cell r="Q13" t="str">
            <v>Administrative Assistant to Police Administration</v>
          </cell>
          <cell r="R13">
            <v>27.859000000000002</v>
          </cell>
          <cell r="S13">
            <v>28.972999999999999</v>
          </cell>
          <cell r="T13">
            <v>30.132000000000001</v>
          </cell>
          <cell r="U13">
            <v>31.338000000000001</v>
          </cell>
          <cell r="V13">
            <v>32.591000000000001</v>
          </cell>
          <cell r="W13">
            <v>33.895000000000003</v>
          </cell>
          <cell r="X13">
            <v>35.250999999999998</v>
          </cell>
          <cell r="Y13"/>
        </row>
        <row r="14">
          <cell r="C14" t="str">
            <v>00469C</v>
          </cell>
          <cell r="D14" t="str">
            <v>Aide to the Finance Officer</v>
          </cell>
          <cell r="E14">
            <v>393</v>
          </cell>
          <cell r="F14">
            <v>8</v>
          </cell>
          <cell r="G14">
            <v>61715.68</v>
          </cell>
          <cell r="H14">
            <v>65027.040000000001</v>
          </cell>
          <cell r="I14">
            <v>68477.759999999995</v>
          </cell>
          <cell r="J14">
            <v>73326.240000000005</v>
          </cell>
          <cell r="K14">
            <v>75379.199999999997</v>
          </cell>
          <cell r="L14">
            <v>77490.399999999994</v>
          </cell>
          <cell r="M14">
            <v>79699.360000000001</v>
          </cell>
          <cell r="P14" t="str">
            <v>00469C</v>
          </cell>
          <cell r="Q14" t="str">
            <v>Aide to the Finance Officer</v>
          </cell>
          <cell r="R14">
            <v>61715.68</v>
          </cell>
          <cell r="S14">
            <v>65027.040000000001</v>
          </cell>
          <cell r="T14">
            <v>68477.759999999995</v>
          </cell>
          <cell r="U14">
            <v>73326.240000000005</v>
          </cell>
          <cell r="V14">
            <v>75379.199999999997</v>
          </cell>
          <cell r="W14">
            <v>77490.399999999994</v>
          </cell>
          <cell r="X14">
            <v>79699.360000000001</v>
          </cell>
          <cell r="Y14"/>
        </row>
        <row r="15">
          <cell r="C15" t="str">
            <v>00590C</v>
          </cell>
          <cell r="D15" t="str">
            <v>Assistant Building Official</v>
          </cell>
          <cell r="E15">
            <v>583</v>
          </cell>
          <cell r="F15">
            <v>12</v>
          </cell>
          <cell r="G15">
            <v>99024.639999999999</v>
          </cell>
          <cell r="H15">
            <v>102984.96000000001</v>
          </cell>
          <cell r="I15">
            <v>107103.36</v>
          </cell>
          <cell r="J15">
            <v>111388.16</v>
          </cell>
          <cell r="K15">
            <v>115843.52</v>
          </cell>
          <cell r="P15" t="str">
            <v>00590C</v>
          </cell>
          <cell r="Q15" t="str">
            <v>Assistant Building Official</v>
          </cell>
          <cell r="R15">
            <v>99024.639999999999</v>
          </cell>
          <cell r="S15">
            <v>102984.96000000001</v>
          </cell>
          <cell r="T15">
            <v>107103.36</v>
          </cell>
          <cell r="U15">
            <v>111388.16</v>
          </cell>
          <cell r="V15">
            <v>115843.52</v>
          </cell>
          <cell r="Y15"/>
        </row>
        <row r="16">
          <cell r="C16" t="str">
            <v>00637C</v>
          </cell>
          <cell r="D16" t="str">
            <v>Assistant City Attorney II HR/LR</v>
          </cell>
          <cell r="E16">
            <v>543</v>
          </cell>
          <cell r="F16">
            <v>12</v>
          </cell>
          <cell r="G16">
            <v>105414.39999999999</v>
          </cell>
          <cell r="H16">
            <v>111165.6</v>
          </cell>
          <cell r="I16">
            <v>117126.88</v>
          </cell>
          <cell r="J16">
            <v>121216.16</v>
          </cell>
          <cell r="K16">
            <v>124608.64</v>
          </cell>
          <cell r="L16">
            <v>128096.8</v>
          </cell>
          <cell r="M16">
            <v>131749.28</v>
          </cell>
          <cell r="P16" t="str">
            <v>00637C</v>
          </cell>
          <cell r="Q16" t="str">
            <v>Assistant City Attorney II HR/LR</v>
          </cell>
          <cell r="R16">
            <v>105414.39999999999</v>
          </cell>
          <cell r="S16">
            <v>111165.6</v>
          </cell>
          <cell r="T16">
            <v>117126.88</v>
          </cell>
          <cell r="U16">
            <v>121216.16</v>
          </cell>
          <cell r="V16">
            <v>124608.64</v>
          </cell>
          <cell r="W16">
            <v>128096.8</v>
          </cell>
          <cell r="X16">
            <v>131749.28</v>
          </cell>
          <cell r="Y16"/>
        </row>
        <row r="17">
          <cell r="C17" t="str">
            <v>00965C</v>
          </cell>
          <cell r="D17" t="str">
            <v>Assistant Supervisor Police Record Services</v>
          </cell>
          <cell r="E17">
            <v>341</v>
          </cell>
          <cell r="F17">
            <v>7</v>
          </cell>
          <cell r="G17">
            <v>25.954999999999998</v>
          </cell>
          <cell r="H17">
            <v>27.321999999999999</v>
          </cell>
          <cell r="I17">
            <v>28.76</v>
          </cell>
          <cell r="J17">
            <v>30.274000000000001</v>
          </cell>
          <cell r="K17">
            <v>31.122</v>
          </cell>
          <cell r="L17">
            <v>31.992999999999999</v>
          </cell>
          <cell r="M17">
            <v>32.905000000000001</v>
          </cell>
          <cell r="P17" t="str">
            <v>00965C</v>
          </cell>
          <cell r="Q17" t="str">
            <v>Assistant Supervisor Police Record Services</v>
          </cell>
          <cell r="R17">
            <v>25.954999999999998</v>
          </cell>
          <cell r="S17">
            <v>27.321999999999999</v>
          </cell>
          <cell r="T17">
            <v>28.76</v>
          </cell>
          <cell r="U17">
            <v>30.274000000000001</v>
          </cell>
          <cell r="V17">
            <v>31.122</v>
          </cell>
          <cell r="W17">
            <v>31.992999999999999</v>
          </cell>
          <cell r="X17">
            <v>32.905000000000001</v>
          </cell>
          <cell r="Y17"/>
        </row>
        <row r="18">
          <cell r="C18" t="str">
            <v>01334C</v>
          </cell>
          <cell r="D18" t="str">
            <v>BIS Interagency Coordinator</v>
          </cell>
          <cell r="E18">
            <v>458</v>
          </cell>
          <cell r="F18">
            <v>10</v>
          </cell>
          <cell r="G18">
            <v>68893.759999999995</v>
          </cell>
          <cell r="H18">
            <v>72356.960000000006</v>
          </cell>
          <cell r="I18">
            <v>76265.279999999999</v>
          </cell>
          <cell r="J18">
            <v>82636.320000000007</v>
          </cell>
          <cell r="K18">
            <v>84951.360000000001</v>
          </cell>
          <cell r="L18">
            <v>89400.48</v>
          </cell>
          <cell r="M18">
            <v>94527.679999999993</v>
          </cell>
          <cell r="P18" t="str">
            <v>01334C</v>
          </cell>
          <cell r="Q18" t="str">
            <v>BIS Interagency Coordinator</v>
          </cell>
          <cell r="R18">
            <v>68893.759999999995</v>
          </cell>
          <cell r="S18">
            <v>72356.960000000006</v>
          </cell>
          <cell r="T18">
            <v>76265.279999999999</v>
          </cell>
          <cell r="U18">
            <v>82636.320000000007</v>
          </cell>
          <cell r="V18">
            <v>84951.360000000001</v>
          </cell>
          <cell r="W18">
            <v>89400.48</v>
          </cell>
          <cell r="X18">
            <v>94527.679999999993</v>
          </cell>
          <cell r="Y18"/>
        </row>
        <row r="19">
          <cell r="C19" t="str">
            <v>52933C</v>
          </cell>
          <cell r="D19" t="str">
            <v>Budget and Evaluation Analyst</v>
          </cell>
          <cell r="E19">
            <v>423</v>
          </cell>
          <cell r="F19">
            <v>9</v>
          </cell>
          <cell r="G19">
            <v>68713</v>
          </cell>
          <cell r="H19">
            <v>72328</v>
          </cell>
          <cell r="I19">
            <v>76134</v>
          </cell>
          <cell r="J19">
            <v>80142</v>
          </cell>
          <cell r="K19">
            <v>82387</v>
          </cell>
          <cell r="L19">
            <v>84693</v>
          </cell>
          <cell r="M19">
            <v>87108</v>
          </cell>
          <cell r="P19" t="str">
            <v>52933C</v>
          </cell>
          <cell r="Q19" t="str">
            <v>Budget and Evaluation Analyst</v>
          </cell>
          <cell r="R19">
            <v>68713</v>
          </cell>
          <cell r="S19">
            <v>72328</v>
          </cell>
          <cell r="T19">
            <v>76134</v>
          </cell>
          <cell r="U19">
            <v>80142</v>
          </cell>
          <cell r="V19">
            <v>82387</v>
          </cell>
          <cell r="W19">
            <v>84693</v>
          </cell>
          <cell r="X19">
            <v>87108</v>
          </cell>
          <cell r="Y19"/>
        </row>
        <row r="20">
          <cell r="C20" t="str">
            <v>01449C</v>
          </cell>
          <cell r="D20" t="str">
            <v xml:space="preserve">Building Official </v>
          </cell>
          <cell r="E20">
            <v>650</v>
          </cell>
          <cell r="F20">
            <v>14</v>
          </cell>
          <cell r="G20">
            <v>109106.4</v>
          </cell>
          <cell r="H20">
            <v>113470.24</v>
          </cell>
          <cell r="I20">
            <v>118008.8</v>
          </cell>
          <cell r="J20">
            <v>122728.32000000001</v>
          </cell>
          <cell r="K20">
            <v>127637.12</v>
          </cell>
          <cell r="P20" t="str">
            <v>01449C</v>
          </cell>
          <cell r="Q20" t="str">
            <v xml:space="preserve">Building Official </v>
          </cell>
          <cell r="R20">
            <v>109106.4</v>
          </cell>
          <cell r="S20">
            <v>113470.24</v>
          </cell>
          <cell r="T20">
            <v>118008.8</v>
          </cell>
          <cell r="U20">
            <v>122728.32000000001</v>
          </cell>
          <cell r="V20">
            <v>127637.12</v>
          </cell>
          <cell r="Y20"/>
        </row>
        <row r="21">
          <cell r="C21" t="str">
            <v>01457C</v>
          </cell>
          <cell r="D21" t="str">
            <v>Business Application Manager - Supervisory</v>
          </cell>
          <cell r="E21">
            <v>468</v>
          </cell>
          <cell r="F21">
            <v>10</v>
          </cell>
          <cell r="G21">
            <v>72839.520000000004</v>
          </cell>
          <cell r="H21">
            <v>76670.880000000005</v>
          </cell>
          <cell r="I21">
            <v>80716.479999999996</v>
          </cell>
          <cell r="J21">
            <v>89383.84</v>
          </cell>
          <cell r="K21">
            <v>91886.080000000002</v>
          </cell>
          <cell r="L21">
            <v>94459.04</v>
          </cell>
          <cell r="M21">
            <v>97150.56</v>
          </cell>
          <cell r="P21" t="str">
            <v>01457C</v>
          </cell>
          <cell r="Q21" t="str">
            <v>Business Application Manager - Supervisory</v>
          </cell>
          <cell r="R21">
            <v>72839.520000000004</v>
          </cell>
          <cell r="S21">
            <v>76670.880000000005</v>
          </cell>
          <cell r="T21">
            <v>80716.479999999996</v>
          </cell>
          <cell r="U21">
            <v>89383.84</v>
          </cell>
          <cell r="V21">
            <v>91886.080000000002</v>
          </cell>
          <cell r="W21">
            <v>94459.04</v>
          </cell>
          <cell r="X21">
            <v>97150.56</v>
          </cell>
          <cell r="Y21"/>
        </row>
        <row r="22">
          <cell r="C22" t="str">
            <v>01545C</v>
          </cell>
          <cell r="D22" t="str">
            <v>Cash Manager</v>
          </cell>
          <cell r="E22">
            <v>460</v>
          </cell>
          <cell r="F22">
            <v>10</v>
          </cell>
          <cell r="G22">
            <v>72756.320000000007</v>
          </cell>
          <cell r="H22">
            <v>76512.800000000003</v>
          </cell>
          <cell r="I22">
            <v>80412.800000000003</v>
          </cell>
          <cell r="J22">
            <v>85856.16</v>
          </cell>
          <cell r="K22">
            <v>88260.64</v>
          </cell>
          <cell r="L22">
            <v>90731.68</v>
          </cell>
          <cell r="M22">
            <v>93319.2</v>
          </cell>
          <cell r="P22" t="str">
            <v>01545C</v>
          </cell>
          <cell r="Q22" t="str">
            <v>Cash Manager</v>
          </cell>
          <cell r="R22">
            <v>72756.320000000007</v>
          </cell>
          <cell r="S22">
            <v>76512.800000000003</v>
          </cell>
          <cell r="T22">
            <v>80412.800000000003</v>
          </cell>
          <cell r="U22">
            <v>85856.16</v>
          </cell>
          <cell r="V22">
            <v>88260.64</v>
          </cell>
          <cell r="W22">
            <v>90731.68</v>
          </cell>
          <cell r="X22">
            <v>93319.2</v>
          </cell>
          <cell r="Y22"/>
        </row>
        <row r="23">
          <cell r="C23" t="str">
            <v>01556C</v>
          </cell>
          <cell r="D23" t="str">
            <v xml:space="preserve">Cashier - Ticket Sales </v>
          </cell>
          <cell r="E23">
            <v>160</v>
          </cell>
          <cell r="F23">
            <v>3</v>
          </cell>
          <cell r="G23">
            <v>15.824</v>
          </cell>
          <cell r="H23">
            <v>16.265999999999998</v>
          </cell>
          <cell r="I23">
            <v>16.722000000000001</v>
          </cell>
          <cell r="J23">
            <v>17.196999999999999</v>
          </cell>
          <cell r="P23" t="str">
            <v>01556C</v>
          </cell>
          <cell r="Q23" t="str">
            <v xml:space="preserve">Cashier - Ticket Sales </v>
          </cell>
          <cell r="R23">
            <v>15.824</v>
          </cell>
          <cell r="S23">
            <v>16.265999999999998</v>
          </cell>
          <cell r="T23">
            <v>16.722000000000001</v>
          </cell>
          <cell r="U23">
            <v>17.196999999999999</v>
          </cell>
          <cell r="Y23"/>
        </row>
        <row r="24">
          <cell r="C24" t="str">
            <v>08703C</v>
          </cell>
          <cell r="D24" t="str">
            <v xml:space="preserve">City Records Manager </v>
          </cell>
          <cell r="E24">
            <v>470</v>
          </cell>
          <cell r="F24">
            <v>10</v>
          </cell>
          <cell r="G24">
            <v>72839.520000000004</v>
          </cell>
          <cell r="H24">
            <v>76670.880000000005</v>
          </cell>
          <cell r="I24">
            <v>80716.479999999996</v>
          </cell>
          <cell r="J24">
            <v>89383.84</v>
          </cell>
          <cell r="K24">
            <v>91886.080000000002</v>
          </cell>
          <cell r="L24">
            <v>94459.04</v>
          </cell>
          <cell r="M24">
            <v>97150.56</v>
          </cell>
          <cell r="P24" t="str">
            <v>08703C</v>
          </cell>
          <cell r="Q24" t="str">
            <v xml:space="preserve">City Records Manager </v>
          </cell>
          <cell r="R24">
            <v>72839.520000000004</v>
          </cell>
          <cell r="S24">
            <v>76670.880000000005</v>
          </cell>
          <cell r="T24">
            <v>80716.479999999996</v>
          </cell>
          <cell r="U24">
            <v>89383.84</v>
          </cell>
          <cell r="V24">
            <v>91886.080000000002</v>
          </cell>
          <cell r="W24">
            <v>94459.04</v>
          </cell>
          <cell r="X24">
            <v>97150.56</v>
          </cell>
          <cell r="Y24"/>
        </row>
        <row r="25">
          <cell r="C25" t="str">
            <v>52810C</v>
          </cell>
          <cell r="D25" t="str">
            <v xml:space="preserve">Construction Management Coordinator </v>
          </cell>
          <cell r="E25">
            <v>465</v>
          </cell>
          <cell r="F25">
            <v>10</v>
          </cell>
          <cell r="G25">
            <v>75275.199999999997</v>
          </cell>
          <cell r="H25">
            <v>79037.919999999998</v>
          </cell>
          <cell r="I25">
            <v>82992</v>
          </cell>
          <cell r="J25">
            <v>89128</v>
          </cell>
          <cell r="K25">
            <v>91624</v>
          </cell>
          <cell r="L25">
            <v>94234.4</v>
          </cell>
          <cell r="P25" t="str">
            <v>52810C</v>
          </cell>
          <cell r="Q25" t="str">
            <v xml:space="preserve">Construction Management Coordinator </v>
          </cell>
          <cell r="R25">
            <v>75275.199999999997</v>
          </cell>
          <cell r="S25">
            <v>79037.919999999998</v>
          </cell>
          <cell r="T25">
            <v>82992</v>
          </cell>
          <cell r="U25">
            <v>89128</v>
          </cell>
          <cell r="V25">
            <v>91624</v>
          </cell>
          <cell r="W25">
            <v>94234.4</v>
          </cell>
          <cell r="Y25"/>
        </row>
        <row r="26">
          <cell r="C26" t="str">
            <v>02618C</v>
          </cell>
          <cell r="D26" t="str">
            <v>Construction Management Coordinator - PW</v>
          </cell>
          <cell r="E26">
            <v>465</v>
          </cell>
          <cell r="F26">
            <v>10</v>
          </cell>
          <cell r="G26">
            <v>75275.199999999997</v>
          </cell>
          <cell r="H26">
            <v>79037.919999999998</v>
          </cell>
          <cell r="I26">
            <v>82992</v>
          </cell>
          <cell r="J26">
            <v>89128</v>
          </cell>
          <cell r="K26">
            <v>91624</v>
          </cell>
          <cell r="L26">
            <v>94234.4</v>
          </cell>
          <cell r="P26" t="str">
            <v>02618C</v>
          </cell>
          <cell r="Q26" t="str">
            <v>Construction Management Coordinator - PW</v>
          </cell>
          <cell r="R26">
            <v>75275.199999999997</v>
          </cell>
          <cell r="S26">
            <v>79037.919999999998</v>
          </cell>
          <cell r="T26">
            <v>82992</v>
          </cell>
          <cell r="U26">
            <v>89128</v>
          </cell>
          <cell r="V26">
            <v>91624</v>
          </cell>
          <cell r="W26">
            <v>94234.4</v>
          </cell>
          <cell r="Y26"/>
        </row>
        <row r="27">
          <cell r="C27" t="str">
            <v>02625C</v>
          </cell>
          <cell r="D27" t="str">
            <v>Contract Administrator</v>
          </cell>
          <cell r="E27">
            <v>483</v>
          </cell>
          <cell r="F27">
            <v>10</v>
          </cell>
          <cell r="G27">
            <v>72756.320000000007</v>
          </cell>
          <cell r="H27">
            <v>76512.800000000003</v>
          </cell>
          <cell r="I27">
            <v>80412.800000000003</v>
          </cell>
          <cell r="J27">
            <v>85856.16</v>
          </cell>
          <cell r="K27">
            <v>88260.64</v>
          </cell>
          <cell r="L27">
            <v>90731.68</v>
          </cell>
          <cell r="M27">
            <v>93319.2</v>
          </cell>
          <cell r="P27" t="str">
            <v>02625C</v>
          </cell>
          <cell r="Q27" t="str">
            <v>Contract Administrator</v>
          </cell>
          <cell r="R27">
            <v>72756.320000000007</v>
          </cell>
          <cell r="S27">
            <v>76512.800000000003</v>
          </cell>
          <cell r="T27">
            <v>80412.800000000003</v>
          </cell>
          <cell r="U27">
            <v>85856.16</v>
          </cell>
          <cell r="V27">
            <v>88260.64</v>
          </cell>
          <cell r="W27">
            <v>90731.68</v>
          </cell>
          <cell r="X27">
            <v>93319.2</v>
          </cell>
          <cell r="Y27"/>
        </row>
        <row r="28">
          <cell r="C28" t="str">
            <v>02674C</v>
          </cell>
          <cell r="D28" t="str">
            <v>Coordinator Health and Wellness</v>
          </cell>
          <cell r="E28">
            <v>405</v>
          </cell>
          <cell r="F28">
            <v>8</v>
          </cell>
          <cell r="G28">
            <v>62907</v>
          </cell>
          <cell r="H28">
            <v>66305</v>
          </cell>
          <cell r="I28">
            <v>70422</v>
          </cell>
          <cell r="J28">
            <v>74539.998999999996</v>
          </cell>
          <cell r="K28">
            <v>76628.001000000004</v>
          </cell>
          <cell r="L28">
            <v>78773.998999999996</v>
          </cell>
          <cell r="M28">
            <v>81018.998999999996</v>
          </cell>
          <cell r="P28" t="str">
            <v>02674C</v>
          </cell>
          <cell r="Q28" t="str">
            <v>Coordinator Health and Wellness</v>
          </cell>
          <cell r="R28">
            <v>62907</v>
          </cell>
          <cell r="S28">
            <v>66305</v>
          </cell>
          <cell r="T28">
            <v>70422</v>
          </cell>
          <cell r="U28">
            <v>74539.998999999996</v>
          </cell>
          <cell r="V28">
            <v>76628.001000000004</v>
          </cell>
          <cell r="W28">
            <v>78773.998999999996</v>
          </cell>
          <cell r="X28">
            <v>81018.998999999996</v>
          </cell>
          <cell r="Y28"/>
        </row>
        <row r="29">
          <cell r="C29" t="str">
            <v>02672C</v>
          </cell>
          <cell r="D29" t="str">
            <v>Coordinator Legal Processes</v>
          </cell>
          <cell r="E29">
            <v>410</v>
          </cell>
          <cell r="F29">
            <v>9</v>
          </cell>
          <cell r="G29">
            <v>66612</v>
          </cell>
          <cell r="H29">
            <v>70123.039999999994</v>
          </cell>
          <cell r="I29">
            <v>74316.320000000007</v>
          </cell>
          <cell r="J29">
            <v>78511.679999999993</v>
          </cell>
          <cell r="K29">
            <v>80710.240000000005</v>
          </cell>
          <cell r="L29">
            <v>82971.199999999997</v>
          </cell>
          <cell r="M29">
            <v>85336.16</v>
          </cell>
          <cell r="P29" t="str">
            <v>02672C</v>
          </cell>
          <cell r="Q29" t="str">
            <v>Coordinator Legal Processes</v>
          </cell>
          <cell r="R29">
            <v>66612</v>
          </cell>
          <cell r="S29">
            <v>70123.039999999994</v>
          </cell>
          <cell r="T29">
            <v>74316.320000000007</v>
          </cell>
          <cell r="U29">
            <v>78511.679999999993</v>
          </cell>
          <cell r="V29">
            <v>80710.240000000005</v>
          </cell>
          <cell r="W29">
            <v>82971.199999999997</v>
          </cell>
          <cell r="X29">
            <v>85336.16</v>
          </cell>
          <cell r="Y29"/>
        </row>
        <row r="30">
          <cell r="C30" t="str">
            <v>01333C</v>
          </cell>
          <cell r="D30" t="str">
            <v>CPED Interagency Coordinator</v>
          </cell>
          <cell r="E30">
            <v>458</v>
          </cell>
          <cell r="F30">
            <v>10</v>
          </cell>
          <cell r="G30">
            <v>68893.759999999995</v>
          </cell>
          <cell r="H30">
            <v>72356.960000000006</v>
          </cell>
          <cell r="I30">
            <v>76265.279999999999</v>
          </cell>
          <cell r="J30">
            <v>82636.320000000007</v>
          </cell>
          <cell r="K30">
            <v>84951.360000000001</v>
          </cell>
          <cell r="L30">
            <v>89400.48</v>
          </cell>
          <cell r="M30">
            <v>94527.679999999993</v>
          </cell>
          <cell r="P30" t="str">
            <v>01333C</v>
          </cell>
          <cell r="Q30" t="str">
            <v>CPED Interagency Coordinator</v>
          </cell>
          <cell r="R30">
            <v>68893.759999999995</v>
          </cell>
          <cell r="S30">
            <v>72356.960000000006</v>
          </cell>
          <cell r="T30">
            <v>76265.279999999999</v>
          </cell>
          <cell r="U30">
            <v>82636.320000000007</v>
          </cell>
          <cell r="V30">
            <v>84951.360000000001</v>
          </cell>
          <cell r="W30">
            <v>89400.48</v>
          </cell>
          <cell r="X30">
            <v>94527.679999999993</v>
          </cell>
          <cell r="Y30"/>
        </row>
        <row r="31">
          <cell r="C31" t="str">
            <v>09930C</v>
          </cell>
          <cell r="D31" t="str">
            <v>Customer Services Supervisor</v>
          </cell>
          <cell r="E31">
            <v>333</v>
          </cell>
          <cell r="F31">
            <v>7</v>
          </cell>
          <cell r="G31">
            <v>25.954999999999998</v>
          </cell>
          <cell r="H31">
            <v>27.321999999999999</v>
          </cell>
          <cell r="I31">
            <v>28.76</v>
          </cell>
          <cell r="J31">
            <v>30.274000000000001</v>
          </cell>
          <cell r="K31">
            <v>31.122</v>
          </cell>
          <cell r="L31">
            <v>31.992999999999999</v>
          </cell>
          <cell r="M31">
            <v>32.905000000000001</v>
          </cell>
          <cell r="P31" t="str">
            <v>09930C</v>
          </cell>
          <cell r="Q31" t="str">
            <v>Customer Services Supervisor</v>
          </cell>
          <cell r="R31">
            <v>25.954999999999998</v>
          </cell>
          <cell r="S31">
            <v>27.321999999999999</v>
          </cell>
          <cell r="T31">
            <v>28.76</v>
          </cell>
          <cell r="U31">
            <v>30.274000000000001</v>
          </cell>
          <cell r="V31">
            <v>31.122</v>
          </cell>
          <cell r="W31">
            <v>31.992999999999999</v>
          </cell>
          <cell r="X31">
            <v>32.905000000000001</v>
          </cell>
          <cell r="Y31"/>
        </row>
        <row r="32">
          <cell r="C32" t="str">
            <v>03016C</v>
          </cell>
          <cell r="D32" t="str">
            <v>Deputy Controller</v>
          </cell>
          <cell r="E32">
            <v>545</v>
          </cell>
          <cell r="F32">
            <v>12</v>
          </cell>
          <cell r="G32">
            <v>91551.2</v>
          </cell>
          <cell r="H32">
            <v>96657.600000000006</v>
          </cell>
          <cell r="I32">
            <v>103284.48</v>
          </cell>
          <cell r="J32">
            <v>106175.67999999999</v>
          </cell>
          <cell r="K32">
            <v>109148</v>
          </cell>
          <cell r="L32">
            <v>112261.75999999999</v>
          </cell>
          <cell r="P32" t="str">
            <v>03016C</v>
          </cell>
          <cell r="Q32" t="str">
            <v>Deputy Controller</v>
          </cell>
          <cell r="R32">
            <v>91551.2</v>
          </cell>
          <cell r="S32">
            <v>96657.600000000006</v>
          </cell>
          <cell r="T32">
            <v>103284.48</v>
          </cell>
          <cell r="U32">
            <v>106175.67999999999</v>
          </cell>
          <cell r="V32">
            <v>109148</v>
          </cell>
          <cell r="W32">
            <v>112261.75999999999</v>
          </cell>
          <cell r="Y32"/>
        </row>
        <row r="33">
          <cell r="C33" t="str">
            <v>03057C</v>
          </cell>
          <cell r="D33" t="str">
            <v>Development Coordinator III</v>
          </cell>
          <cell r="E33">
            <v>460</v>
          </cell>
          <cell r="F33">
            <v>10</v>
          </cell>
          <cell r="G33">
            <v>72756.320000000007</v>
          </cell>
          <cell r="H33">
            <v>76512.800000000003</v>
          </cell>
          <cell r="I33">
            <v>80412.800000000003</v>
          </cell>
          <cell r="J33">
            <v>85856.16</v>
          </cell>
          <cell r="K33">
            <v>88260.64</v>
          </cell>
          <cell r="L33">
            <v>90731.68</v>
          </cell>
          <cell r="M33">
            <v>93319.2</v>
          </cell>
          <cell r="P33" t="str">
            <v>03057C</v>
          </cell>
          <cell r="Q33" t="str">
            <v>Development Coordinator III</v>
          </cell>
          <cell r="R33">
            <v>72756.320000000007</v>
          </cell>
          <cell r="S33">
            <v>76512.800000000003</v>
          </cell>
          <cell r="T33">
            <v>80412.800000000003</v>
          </cell>
          <cell r="U33">
            <v>85856.16</v>
          </cell>
          <cell r="V33">
            <v>88260.64</v>
          </cell>
          <cell r="W33">
            <v>90731.68</v>
          </cell>
          <cell r="X33">
            <v>93319.2</v>
          </cell>
          <cell r="Y33"/>
        </row>
        <row r="34">
          <cell r="C34" t="str">
            <v>03800C</v>
          </cell>
          <cell r="D34" t="str">
            <v>Election Helper</v>
          </cell>
          <cell r="E34">
            <v>110</v>
          </cell>
          <cell r="F34">
            <v>2</v>
          </cell>
          <cell r="G34">
            <v>16.02</v>
          </cell>
          <cell r="H34">
            <v>16.477</v>
          </cell>
          <cell r="P34" t="str">
            <v>03800C</v>
          </cell>
          <cell r="Q34" t="str">
            <v>Election Helper</v>
          </cell>
          <cell r="R34">
            <v>16.02</v>
          </cell>
          <cell r="S34">
            <v>16.477</v>
          </cell>
          <cell r="Y34"/>
        </row>
        <row r="35">
          <cell r="C35" t="str">
            <v>03951C</v>
          </cell>
          <cell r="D35" t="str">
            <v>Emergency Management Planning Administrative Supervisor</v>
          </cell>
          <cell r="E35">
            <v>513</v>
          </cell>
          <cell r="F35">
            <v>11</v>
          </cell>
          <cell r="G35">
            <v>80288</v>
          </cell>
          <cell r="H35">
            <v>84514.559999999998</v>
          </cell>
          <cell r="I35">
            <v>88961.600000000006</v>
          </cell>
          <cell r="J35">
            <v>95010.240000000005</v>
          </cell>
          <cell r="K35">
            <v>97672.639999999999</v>
          </cell>
          <cell r="L35">
            <v>100407.84</v>
          </cell>
          <cell r="M35">
            <v>103269.92</v>
          </cell>
          <cell r="P35" t="str">
            <v>03951C</v>
          </cell>
          <cell r="Q35" t="str">
            <v>Emergency Management Planning Administrative Supervisor</v>
          </cell>
          <cell r="R35">
            <v>80288</v>
          </cell>
          <cell r="S35">
            <v>84514.559999999998</v>
          </cell>
          <cell r="T35">
            <v>88961.600000000006</v>
          </cell>
          <cell r="U35">
            <v>95010.240000000005</v>
          </cell>
          <cell r="V35">
            <v>97672.639999999999</v>
          </cell>
          <cell r="W35">
            <v>100407.84</v>
          </cell>
          <cell r="X35">
            <v>103269.92</v>
          </cell>
          <cell r="Y35"/>
        </row>
        <row r="36">
          <cell r="C36" t="str">
            <v>04066C</v>
          </cell>
          <cell r="D36" t="str">
            <v>Engineering Applications Manager</v>
          </cell>
          <cell r="E36">
            <v>483</v>
          </cell>
          <cell r="F36">
            <v>10</v>
          </cell>
          <cell r="G36">
            <v>77116</v>
          </cell>
          <cell r="H36">
            <v>81174.080000000002</v>
          </cell>
          <cell r="I36">
            <v>85446.399999999994</v>
          </cell>
          <cell r="J36">
            <v>89943.360000000001</v>
          </cell>
          <cell r="K36">
            <v>92460.160000000003</v>
          </cell>
          <cell r="L36">
            <v>95051.839999999997</v>
          </cell>
          <cell r="M36">
            <v>97760</v>
          </cell>
          <cell r="P36" t="str">
            <v>04066C</v>
          </cell>
          <cell r="Q36" t="str">
            <v>Engineering Applications Manager</v>
          </cell>
          <cell r="R36">
            <v>77116</v>
          </cell>
          <cell r="S36">
            <v>81174.080000000002</v>
          </cell>
          <cell r="T36">
            <v>85446.399999999994</v>
          </cell>
          <cell r="U36">
            <v>89943.360000000001</v>
          </cell>
          <cell r="V36">
            <v>92460.160000000003</v>
          </cell>
          <cell r="W36">
            <v>95051.839999999997</v>
          </cell>
          <cell r="X36">
            <v>97760</v>
          </cell>
          <cell r="Y36"/>
        </row>
        <row r="37">
          <cell r="C37" t="str">
            <v xml:space="preserve">52946C </v>
          </cell>
          <cell r="D37" t="str">
            <v>Energy Benchmarking Program Coordinator</v>
          </cell>
          <cell r="E37">
            <v>458</v>
          </cell>
          <cell r="F37">
            <v>10</v>
          </cell>
          <cell r="G37">
            <v>68893.759999999995</v>
          </cell>
          <cell r="H37">
            <v>72356.960000000006</v>
          </cell>
          <cell r="I37">
            <v>76265.279999999999</v>
          </cell>
          <cell r="J37">
            <v>82636.320000000007</v>
          </cell>
          <cell r="K37">
            <v>84951.360000000001</v>
          </cell>
          <cell r="L37">
            <v>89400.48</v>
          </cell>
          <cell r="M37">
            <v>94527.679999999993</v>
          </cell>
          <cell r="P37" t="str">
            <v xml:space="preserve">52946C </v>
          </cell>
          <cell r="Q37" t="str">
            <v>Energy Benchmarking Program Coordinator</v>
          </cell>
          <cell r="R37">
            <v>68893.759999999995</v>
          </cell>
          <cell r="S37">
            <v>72356.960000000006</v>
          </cell>
          <cell r="T37">
            <v>76265.279999999999</v>
          </cell>
          <cell r="U37">
            <v>82636.320000000007</v>
          </cell>
          <cell r="V37">
            <v>84951.360000000001</v>
          </cell>
          <cell r="W37">
            <v>89400.48</v>
          </cell>
          <cell r="X37">
            <v>94527.679999999993</v>
          </cell>
          <cell r="Y37"/>
        </row>
        <row r="38">
          <cell r="C38" t="str">
            <v>04103C</v>
          </cell>
          <cell r="D38" t="str">
            <v>Enterprise Contract Adminstrator</v>
          </cell>
          <cell r="E38">
            <v>490</v>
          </cell>
          <cell r="F38">
            <v>10</v>
          </cell>
          <cell r="G38">
            <v>76512.800000000003</v>
          </cell>
          <cell r="H38">
            <v>80412.800000000003</v>
          </cell>
          <cell r="I38">
            <v>85856.16</v>
          </cell>
          <cell r="J38">
            <v>88260.64</v>
          </cell>
          <cell r="K38">
            <v>90731.68</v>
          </cell>
          <cell r="L38">
            <v>93319.2</v>
          </cell>
          <cell r="M38">
            <v>95946.240000000005</v>
          </cell>
          <cell r="P38" t="str">
            <v>04103C</v>
          </cell>
          <cell r="Q38" t="str">
            <v>Enterprise Contract Adminstrator</v>
          </cell>
          <cell r="R38">
            <v>76512.800000000003</v>
          </cell>
          <cell r="S38">
            <v>80412.800000000003</v>
          </cell>
          <cell r="T38">
            <v>85856.16</v>
          </cell>
          <cell r="U38">
            <v>88260.64</v>
          </cell>
          <cell r="V38">
            <v>90731.68</v>
          </cell>
          <cell r="W38">
            <v>93319.2</v>
          </cell>
          <cell r="X38">
            <v>95946.240000000005</v>
          </cell>
          <cell r="Y38"/>
        </row>
        <row r="39">
          <cell r="C39" t="str">
            <v>04112C</v>
          </cell>
          <cell r="D39" t="str">
            <v>Enterprise Procurement Specialist</v>
          </cell>
          <cell r="E39">
            <v>455</v>
          </cell>
          <cell r="F39">
            <v>10</v>
          </cell>
          <cell r="G39">
            <v>74135.360000000001</v>
          </cell>
          <cell r="H39">
            <v>77825.279999999999</v>
          </cell>
          <cell r="I39">
            <v>81725.279999999999</v>
          </cell>
          <cell r="J39">
            <v>87010.559999999998</v>
          </cell>
          <cell r="K39">
            <v>89446.24</v>
          </cell>
          <cell r="L39">
            <v>91952.639999999999</v>
          </cell>
          <cell r="M39">
            <v>94573.440000000002</v>
          </cell>
          <cell r="P39" t="str">
            <v>04112C</v>
          </cell>
          <cell r="Q39" t="str">
            <v>Enterprise Procurement Specialist</v>
          </cell>
          <cell r="R39">
            <v>74135.360000000001</v>
          </cell>
          <cell r="S39">
            <v>77825.279999999999</v>
          </cell>
          <cell r="T39">
            <v>81725.279999999999</v>
          </cell>
          <cell r="U39">
            <v>87010.559999999998</v>
          </cell>
          <cell r="V39">
            <v>89446.24</v>
          </cell>
          <cell r="W39">
            <v>91952.639999999999</v>
          </cell>
          <cell r="X39">
            <v>94573.440000000002</v>
          </cell>
          <cell r="Y39"/>
        </row>
        <row r="40">
          <cell r="C40" t="str">
            <v>04245C</v>
          </cell>
          <cell r="D40" t="str">
            <v xml:space="preserve">Executive Assistant to Police Chief </v>
          </cell>
          <cell r="E40">
            <v>393</v>
          </cell>
          <cell r="F40">
            <v>8</v>
          </cell>
          <cell r="G40">
            <v>62986.559999999998</v>
          </cell>
          <cell r="H40">
            <v>65507.519999999997</v>
          </cell>
          <cell r="I40">
            <v>68126.240000000005</v>
          </cell>
          <cell r="J40">
            <v>70851.039999999994</v>
          </cell>
          <cell r="K40">
            <v>73686.080000000002</v>
          </cell>
          <cell r="L40">
            <v>76633.440000000002</v>
          </cell>
          <cell r="M40">
            <v>79697.279999999999</v>
          </cell>
          <cell r="P40" t="str">
            <v>04245C</v>
          </cell>
          <cell r="Q40" t="str">
            <v xml:space="preserve">Executive Assistant to Police Chief </v>
          </cell>
          <cell r="R40">
            <v>62986.559999999998</v>
          </cell>
          <cell r="S40">
            <v>65507.519999999997</v>
          </cell>
          <cell r="T40">
            <v>68126.240000000005</v>
          </cell>
          <cell r="U40">
            <v>70851.039999999994</v>
          </cell>
          <cell r="V40">
            <v>73686.080000000002</v>
          </cell>
          <cell r="W40">
            <v>76633.440000000002</v>
          </cell>
          <cell r="X40">
            <v>79697.279999999999</v>
          </cell>
          <cell r="Y40"/>
        </row>
        <row r="41">
          <cell r="C41" t="str">
            <v>03400C</v>
          </cell>
          <cell r="D41" t="str">
            <v>Executive Manager Minneapolis Employment and Training</v>
          </cell>
          <cell r="E41">
            <v>573</v>
          </cell>
          <cell r="F41">
            <v>12</v>
          </cell>
          <cell r="G41">
            <v>99024.639999999999</v>
          </cell>
          <cell r="H41">
            <v>102984.96000000001</v>
          </cell>
          <cell r="I41">
            <v>107103.36</v>
          </cell>
          <cell r="J41">
            <v>111388.16</v>
          </cell>
          <cell r="K41">
            <v>115843.52</v>
          </cell>
          <cell r="P41" t="str">
            <v>03400C</v>
          </cell>
          <cell r="Q41" t="str">
            <v>Executive Manager Minneapolis Employment and Training</v>
          </cell>
          <cell r="R41">
            <v>99024.639999999999</v>
          </cell>
          <cell r="S41">
            <v>102984.96000000001</v>
          </cell>
          <cell r="T41">
            <v>107103.36</v>
          </cell>
          <cell r="U41">
            <v>111388.16</v>
          </cell>
          <cell r="V41">
            <v>115843.52</v>
          </cell>
          <cell r="Y41"/>
        </row>
        <row r="42">
          <cell r="C42" t="str">
            <v>04239C</v>
          </cell>
          <cell r="D42" t="str">
            <v>Executive Manager of Arts</v>
          </cell>
          <cell r="E42">
            <v>505</v>
          </cell>
          <cell r="F42">
            <v>11</v>
          </cell>
          <cell r="G42">
            <v>80288</v>
          </cell>
          <cell r="H42">
            <v>84514.559999999998</v>
          </cell>
          <cell r="I42">
            <v>88961.600000000006</v>
          </cell>
          <cell r="J42">
            <v>95010.240000000005</v>
          </cell>
          <cell r="K42">
            <v>97672.639999999999</v>
          </cell>
          <cell r="L42">
            <v>100407.84</v>
          </cell>
          <cell r="M42">
            <v>103269.92</v>
          </cell>
          <cell r="P42" t="str">
            <v>04239C</v>
          </cell>
          <cell r="Q42" t="str">
            <v>Executive Manager of Arts</v>
          </cell>
          <cell r="R42">
            <v>80288</v>
          </cell>
          <cell r="S42">
            <v>84514.559999999998</v>
          </cell>
          <cell r="T42">
            <v>88961.600000000006</v>
          </cell>
          <cell r="U42">
            <v>95010.240000000005</v>
          </cell>
          <cell r="V42">
            <v>97672.639999999999</v>
          </cell>
          <cell r="W42">
            <v>100407.84</v>
          </cell>
          <cell r="X42">
            <v>103269.92</v>
          </cell>
          <cell r="Y42"/>
        </row>
        <row r="43">
          <cell r="C43" t="str">
            <v>00463C</v>
          </cell>
          <cell r="D43" t="str">
            <v>Executive Secrretary to City Coordinator</v>
          </cell>
          <cell r="E43">
            <v>393</v>
          </cell>
          <cell r="F43">
            <v>8</v>
          </cell>
          <cell r="G43">
            <v>61715.68</v>
          </cell>
          <cell r="H43">
            <v>65027.040000000001</v>
          </cell>
          <cell r="I43">
            <v>68477.759999999995</v>
          </cell>
          <cell r="J43">
            <v>73326.240000000005</v>
          </cell>
          <cell r="K43">
            <v>75379.199999999997</v>
          </cell>
          <cell r="L43">
            <v>77490.399999999994</v>
          </cell>
          <cell r="M43">
            <v>79699.360000000001</v>
          </cell>
          <cell r="P43" t="str">
            <v>00463C</v>
          </cell>
          <cell r="Q43" t="str">
            <v>Executive Secrretary to City Coordinator</v>
          </cell>
          <cell r="R43">
            <v>61715.68</v>
          </cell>
          <cell r="S43">
            <v>65027.040000000001</v>
          </cell>
          <cell r="T43">
            <v>68477.759999999995</v>
          </cell>
          <cell r="U43">
            <v>73326.240000000005</v>
          </cell>
          <cell r="V43">
            <v>75379.199999999997</v>
          </cell>
          <cell r="W43">
            <v>77490.399999999994</v>
          </cell>
          <cell r="X43">
            <v>79699.360000000001</v>
          </cell>
          <cell r="Y43"/>
        </row>
        <row r="44">
          <cell r="C44" t="str">
            <v>04295C</v>
          </cell>
          <cell r="D44" t="str">
            <v>Facility Manager</v>
          </cell>
          <cell r="E44">
            <v>598</v>
          </cell>
          <cell r="F44">
            <v>13</v>
          </cell>
          <cell r="G44">
            <v>99344.960000000006</v>
          </cell>
          <cell r="H44">
            <v>103317.75999999999</v>
          </cell>
          <cell r="I44">
            <v>107450.72</v>
          </cell>
          <cell r="J44">
            <v>111748</v>
          </cell>
          <cell r="K44">
            <v>116220</v>
          </cell>
          <cell r="P44" t="str">
            <v>04295C</v>
          </cell>
          <cell r="Q44" t="str">
            <v>Facility Manager</v>
          </cell>
          <cell r="R44">
            <v>99344.960000000006</v>
          </cell>
          <cell r="S44">
            <v>103317.75999999999</v>
          </cell>
          <cell r="T44">
            <v>107450.72</v>
          </cell>
          <cell r="U44">
            <v>111748</v>
          </cell>
          <cell r="V44">
            <v>116220</v>
          </cell>
          <cell r="Y44"/>
        </row>
        <row r="45">
          <cell r="C45" t="str">
            <v>02230C</v>
          </cell>
          <cell r="D45" t="str">
            <v xml:space="preserve">Guest Services Ambassador </v>
          </cell>
          <cell r="E45">
            <v>110</v>
          </cell>
          <cell r="F45">
            <v>2</v>
          </cell>
          <cell r="G45">
            <v>12.723000000000001</v>
          </cell>
          <cell r="H45">
            <v>13.085000000000001</v>
          </cell>
          <cell r="P45" t="str">
            <v>02230C</v>
          </cell>
          <cell r="Q45" t="str">
            <v xml:space="preserve">Guest Services Ambassador </v>
          </cell>
          <cell r="R45">
            <v>12.723000000000001</v>
          </cell>
          <cell r="S45">
            <v>13.085000000000001</v>
          </cell>
          <cell r="Y45"/>
        </row>
        <row r="46">
          <cell r="C46" t="str">
            <v>05403C</v>
          </cell>
          <cell r="D46" t="str">
            <v xml:space="preserve">Health Program Manager </v>
          </cell>
          <cell r="E46">
            <v>465</v>
          </cell>
          <cell r="F46">
            <v>10</v>
          </cell>
          <cell r="G46">
            <v>74135.360000000001</v>
          </cell>
          <cell r="H46">
            <v>77825.279999999999</v>
          </cell>
          <cell r="I46">
            <v>81725.279999999999</v>
          </cell>
          <cell r="J46">
            <v>87010.559999999998</v>
          </cell>
          <cell r="K46">
            <v>89446.24</v>
          </cell>
          <cell r="L46">
            <v>91952.639999999999</v>
          </cell>
          <cell r="M46">
            <v>94573.440000000002</v>
          </cell>
          <cell r="P46" t="str">
            <v>05403C</v>
          </cell>
          <cell r="Q46" t="str">
            <v xml:space="preserve">Health Program Manager </v>
          </cell>
          <cell r="R46">
            <v>74135.360000000001</v>
          </cell>
          <cell r="S46">
            <v>77825.279999999999</v>
          </cell>
          <cell r="T46">
            <v>81725.279999999999</v>
          </cell>
          <cell r="U46">
            <v>87010.559999999998</v>
          </cell>
          <cell r="V46">
            <v>89446.24</v>
          </cell>
          <cell r="W46">
            <v>91952.639999999999</v>
          </cell>
          <cell r="X46">
            <v>94573.440000000002</v>
          </cell>
          <cell r="Y46"/>
        </row>
        <row r="47">
          <cell r="C47" t="str">
            <v>05416C</v>
          </cell>
          <cell r="D47" t="str">
            <v>HR Associate Consultant</v>
          </cell>
          <cell r="E47">
            <v>323</v>
          </cell>
          <cell r="F47">
            <v>7</v>
          </cell>
          <cell r="G47">
            <v>24.388999999999999</v>
          </cell>
          <cell r="H47">
            <v>25.614999999999998</v>
          </cell>
          <cell r="I47">
            <v>26.893000000000001</v>
          </cell>
          <cell r="J47">
            <v>28.227</v>
          </cell>
          <cell r="K47">
            <v>29.648</v>
          </cell>
          <cell r="L47">
            <v>31.408000000000001</v>
          </cell>
          <cell r="M47">
            <v>33.168999999999997</v>
          </cell>
          <cell r="P47" t="str">
            <v>05416C</v>
          </cell>
          <cell r="Q47" t="str">
            <v>HR Associate Consultant</v>
          </cell>
          <cell r="R47">
            <v>24.388999999999999</v>
          </cell>
          <cell r="S47">
            <v>25.614999999999998</v>
          </cell>
          <cell r="T47">
            <v>26.893000000000001</v>
          </cell>
          <cell r="U47">
            <v>28.227</v>
          </cell>
          <cell r="V47">
            <v>29.648</v>
          </cell>
          <cell r="W47">
            <v>31.408000000000001</v>
          </cell>
          <cell r="X47">
            <v>33.168999999999997</v>
          </cell>
          <cell r="Y47"/>
        </row>
        <row r="48">
          <cell r="C48" t="str">
            <v>05415C</v>
          </cell>
          <cell r="D48" t="str">
            <v>HR Associate Consultant Supervisor</v>
          </cell>
          <cell r="E48">
            <v>328</v>
          </cell>
          <cell r="F48">
            <v>7</v>
          </cell>
          <cell r="G48">
            <v>26.161999999999999</v>
          </cell>
          <cell r="H48">
            <v>27.539000000000001</v>
          </cell>
          <cell r="I48">
            <v>28.988</v>
          </cell>
          <cell r="J48">
            <v>30.965</v>
          </cell>
          <cell r="K48">
            <v>31.832000000000001</v>
          </cell>
          <cell r="L48">
            <v>32.722000000000001</v>
          </cell>
          <cell r="M48">
            <v>33.655000000000001</v>
          </cell>
          <cell r="P48" t="str">
            <v>05415C</v>
          </cell>
          <cell r="Q48" t="str">
            <v>HR Associate Consultant Supervisor</v>
          </cell>
          <cell r="R48">
            <v>26.161999999999999</v>
          </cell>
          <cell r="S48">
            <v>27.539000000000001</v>
          </cell>
          <cell r="T48">
            <v>28.988</v>
          </cell>
          <cell r="U48">
            <v>30.965</v>
          </cell>
          <cell r="V48">
            <v>31.832000000000001</v>
          </cell>
          <cell r="W48">
            <v>32.722000000000001</v>
          </cell>
          <cell r="X48">
            <v>33.655000000000001</v>
          </cell>
          <cell r="Y48"/>
        </row>
        <row r="49">
          <cell r="C49" t="str">
            <v>52908C</v>
          </cell>
          <cell r="D49" t="str">
            <v>HR Associate Trainee</v>
          </cell>
          <cell r="E49">
            <v>208</v>
          </cell>
          <cell r="F49">
            <v>4</v>
          </cell>
          <cell r="G49">
            <v>18.824000000000002</v>
          </cell>
          <cell r="H49">
            <v>19.507000000000001</v>
          </cell>
          <cell r="I49">
            <v>20.215</v>
          </cell>
          <cell r="P49" t="str">
            <v>52908C</v>
          </cell>
          <cell r="Q49" t="str">
            <v>HR Associate Trainee</v>
          </cell>
          <cell r="R49">
            <v>18.824000000000002</v>
          </cell>
          <cell r="S49">
            <v>19.507000000000001</v>
          </cell>
          <cell r="T49">
            <v>20.215</v>
          </cell>
          <cell r="Y49"/>
        </row>
        <row r="50">
          <cell r="C50" t="str">
            <v>05418C</v>
          </cell>
          <cell r="D50" t="str">
            <v>HR Consultant</v>
          </cell>
          <cell r="E50">
            <v>400</v>
          </cell>
          <cell r="F50">
            <v>8</v>
          </cell>
          <cell r="G50">
            <v>58997.120000000003</v>
          </cell>
          <cell r="H50">
            <v>62235.68</v>
          </cell>
          <cell r="I50">
            <v>65470.080000000002</v>
          </cell>
          <cell r="J50">
            <v>68933.279999999999</v>
          </cell>
          <cell r="K50">
            <v>72575.360000000001</v>
          </cell>
          <cell r="L50">
            <v>77082.720000000001</v>
          </cell>
          <cell r="M50">
            <v>81590.080000000002</v>
          </cell>
          <cell r="P50" t="str">
            <v>05418C</v>
          </cell>
          <cell r="Q50" t="str">
            <v>HR Consultant</v>
          </cell>
          <cell r="R50">
            <v>58997.120000000003</v>
          </cell>
          <cell r="S50">
            <v>62235.68</v>
          </cell>
          <cell r="T50">
            <v>65470.080000000002</v>
          </cell>
          <cell r="U50">
            <v>68933.279999999999</v>
          </cell>
          <cell r="V50">
            <v>72575.360000000001</v>
          </cell>
          <cell r="W50">
            <v>77082.720000000001</v>
          </cell>
          <cell r="X50">
            <v>81590.080000000002</v>
          </cell>
          <cell r="Y50"/>
        </row>
        <row r="51">
          <cell r="C51" t="str">
            <v>05419C</v>
          </cell>
          <cell r="D51" t="str">
            <v>HR Consultant, Confidential</v>
          </cell>
          <cell r="E51">
            <v>400</v>
          </cell>
          <cell r="F51">
            <v>8</v>
          </cell>
          <cell r="G51">
            <v>58997.120000000003</v>
          </cell>
          <cell r="H51">
            <v>62235.68</v>
          </cell>
          <cell r="I51">
            <v>65470.080000000002</v>
          </cell>
          <cell r="J51">
            <v>68933.279999999999</v>
          </cell>
          <cell r="K51">
            <v>72575.360000000001</v>
          </cell>
          <cell r="L51">
            <v>77082.720000000001</v>
          </cell>
          <cell r="M51">
            <v>81590.080000000002</v>
          </cell>
          <cell r="P51" t="str">
            <v>05419C</v>
          </cell>
          <cell r="Q51" t="str">
            <v>HR Consultant, Confidential</v>
          </cell>
          <cell r="R51">
            <v>58997.120000000003</v>
          </cell>
          <cell r="S51">
            <v>62235.68</v>
          </cell>
          <cell r="T51">
            <v>65470.080000000002</v>
          </cell>
          <cell r="U51">
            <v>68933.279999999999</v>
          </cell>
          <cell r="V51">
            <v>72575.360000000001</v>
          </cell>
          <cell r="W51">
            <v>77082.720000000001</v>
          </cell>
          <cell r="X51">
            <v>81590.080000000002</v>
          </cell>
          <cell r="Y51"/>
        </row>
        <row r="52">
          <cell r="C52" t="str">
            <v>05411C</v>
          </cell>
          <cell r="D52" t="str">
            <v>HR Information System Technician</v>
          </cell>
          <cell r="E52">
            <v>350</v>
          </cell>
          <cell r="F52">
            <v>7</v>
          </cell>
          <cell r="G52">
            <v>29.248000000000001</v>
          </cell>
          <cell r="H52">
            <v>30.71</v>
          </cell>
          <cell r="I52">
            <v>32.244999999999997</v>
          </cell>
          <cell r="J52">
            <v>33.856999999999999</v>
          </cell>
          <cell r="K52">
            <v>35.549999999999997</v>
          </cell>
          <cell r="P52" t="str">
            <v>05411C</v>
          </cell>
          <cell r="Q52" t="str">
            <v>HR Information System Technician</v>
          </cell>
          <cell r="R52">
            <v>29.248000000000001</v>
          </cell>
          <cell r="S52">
            <v>30.71</v>
          </cell>
          <cell r="T52">
            <v>32.244999999999997</v>
          </cell>
          <cell r="U52">
            <v>33.856999999999999</v>
          </cell>
          <cell r="V52">
            <v>35.549999999999997</v>
          </cell>
          <cell r="Y52"/>
        </row>
        <row r="53">
          <cell r="C53" t="str">
            <v>52954C</v>
          </cell>
          <cell r="D53" t="str">
            <v>HR Investigator</v>
          </cell>
          <cell r="E53">
            <v>393</v>
          </cell>
          <cell r="F53">
            <v>8</v>
          </cell>
          <cell r="G53">
            <v>61715.68</v>
          </cell>
          <cell r="H53">
            <v>65027.040000000001</v>
          </cell>
          <cell r="I53">
            <v>68477.759999999995</v>
          </cell>
          <cell r="J53">
            <v>73326.240000000005</v>
          </cell>
          <cell r="K53">
            <v>75379.199999999997</v>
          </cell>
          <cell r="L53">
            <v>77490.399999999994</v>
          </cell>
          <cell r="M53">
            <v>79699.360000000001</v>
          </cell>
          <cell r="P53" t="str">
            <v>52954C</v>
          </cell>
          <cell r="Q53" t="str">
            <v>HR Investigator</v>
          </cell>
          <cell r="R53">
            <v>61715.68</v>
          </cell>
          <cell r="S53">
            <v>65027.040000000001</v>
          </cell>
          <cell r="T53">
            <v>68477.759999999995</v>
          </cell>
          <cell r="U53">
            <v>73326.240000000005</v>
          </cell>
          <cell r="V53">
            <v>75379.199999999997</v>
          </cell>
          <cell r="W53">
            <v>77490.399999999994</v>
          </cell>
          <cell r="X53">
            <v>79699.360000000001</v>
          </cell>
          <cell r="Y53"/>
        </row>
        <row r="54">
          <cell r="C54" t="str">
            <v>05421C</v>
          </cell>
          <cell r="D54" t="str">
            <v>HR Lead Investigator</v>
          </cell>
          <cell r="E54">
            <v>440</v>
          </cell>
          <cell r="F54">
            <v>9</v>
          </cell>
          <cell r="G54">
            <v>70021.119999999995</v>
          </cell>
          <cell r="H54">
            <v>73706.880000000005</v>
          </cell>
          <cell r="I54">
            <v>78174.720000000001</v>
          </cell>
          <cell r="J54">
            <v>82644.639999999999</v>
          </cell>
          <cell r="K54">
            <v>84957.6</v>
          </cell>
          <cell r="L54">
            <v>87337.12</v>
          </cell>
          <cell r="M54">
            <v>89826.880000000005</v>
          </cell>
          <cell r="P54" t="str">
            <v>05421C</v>
          </cell>
          <cell r="Q54" t="str">
            <v>HR Lead Investigator</v>
          </cell>
          <cell r="R54">
            <v>70021.119999999995</v>
          </cell>
          <cell r="S54">
            <v>73706.880000000005</v>
          </cell>
          <cell r="T54">
            <v>78174.720000000001</v>
          </cell>
          <cell r="U54">
            <v>82644.639999999999</v>
          </cell>
          <cell r="V54">
            <v>84957.6</v>
          </cell>
          <cell r="W54">
            <v>87337.12</v>
          </cell>
          <cell r="X54">
            <v>89826.880000000005</v>
          </cell>
          <cell r="Y54"/>
        </row>
        <row r="55">
          <cell r="C55" t="str">
            <v>05426C</v>
          </cell>
          <cell r="D55" t="str">
            <v>HR Senior Associate</v>
          </cell>
          <cell r="E55">
            <v>308</v>
          </cell>
          <cell r="F55">
            <v>6</v>
          </cell>
          <cell r="G55">
            <v>24.884</v>
          </cell>
          <cell r="H55">
            <v>26.128</v>
          </cell>
          <cell r="I55">
            <v>27.434000000000001</v>
          </cell>
          <cell r="J55">
            <v>28.806000000000001</v>
          </cell>
          <cell r="K55">
            <v>30.245999999999999</v>
          </cell>
          <cell r="L55">
            <v>31.759</v>
          </cell>
          <cell r="P55" t="str">
            <v>05426C</v>
          </cell>
          <cell r="Q55" t="str">
            <v>HR Senior Associate</v>
          </cell>
          <cell r="R55">
            <v>24.884</v>
          </cell>
          <cell r="S55">
            <v>26.128</v>
          </cell>
          <cell r="T55">
            <v>27.434000000000001</v>
          </cell>
          <cell r="U55">
            <v>28.806000000000001</v>
          </cell>
          <cell r="V55">
            <v>30.245999999999999</v>
          </cell>
          <cell r="W55">
            <v>31.759</v>
          </cell>
          <cell r="Y55"/>
        </row>
        <row r="56">
          <cell r="C56" t="str">
            <v>05428C</v>
          </cell>
          <cell r="D56" t="str">
            <v>HR Senior Consultant</v>
          </cell>
          <cell r="E56">
            <v>463</v>
          </cell>
          <cell r="F56">
            <v>10</v>
          </cell>
          <cell r="G56">
            <v>74135.360000000001</v>
          </cell>
          <cell r="H56">
            <v>77825.279999999999</v>
          </cell>
          <cell r="I56">
            <v>81725.279999999999</v>
          </cell>
          <cell r="J56">
            <v>87010.559999999998</v>
          </cell>
          <cell r="K56">
            <v>89446.24</v>
          </cell>
          <cell r="L56">
            <v>91952.639999999999</v>
          </cell>
          <cell r="M56">
            <v>94573.440000000002</v>
          </cell>
          <cell r="P56" t="str">
            <v>05428C</v>
          </cell>
          <cell r="Q56" t="str">
            <v>HR Senior Consultant</v>
          </cell>
          <cell r="R56">
            <v>74135.360000000001</v>
          </cell>
          <cell r="S56">
            <v>77825.279999999999</v>
          </cell>
          <cell r="T56">
            <v>81725.279999999999</v>
          </cell>
          <cell r="U56">
            <v>87010.559999999998</v>
          </cell>
          <cell r="V56">
            <v>89446.24</v>
          </cell>
          <cell r="W56">
            <v>91952.639999999999</v>
          </cell>
          <cell r="X56">
            <v>94573.440000000002</v>
          </cell>
          <cell r="Y56"/>
        </row>
        <row r="57">
          <cell r="C57" t="str">
            <v>05423C</v>
          </cell>
          <cell r="D57" t="str">
            <v>HR Workforce Data Analyst</v>
          </cell>
          <cell r="E57">
            <v>463</v>
          </cell>
          <cell r="F57">
            <v>10</v>
          </cell>
          <cell r="G57">
            <v>74135.360000000001</v>
          </cell>
          <cell r="H57">
            <v>77825.279999999999</v>
          </cell>
          <cell r="I57">
            <v>81725.279999999999</v>
          </cell>
          <cell r="J57">
            <v>87010.559999999998</v>
          </cell>
          <cell r="K57">
            <v>89446.24</v>
          </cell>
          <cell r="L57">
            <v>91952.639999999999</v>
          </cell>
          <cell r="M57">
            <v>94573.440000000002</v>
          </cell>
          <cell r="P57" t="str">
            <v>05423C</v>
          </cell>
          <cell r="Q57" t="str">
            <v>HR Workforce Data Analyst</v>
          </cell>
          <cell r="R57">
            <v>74135.360000000001</v>
          </cell>
          <cell r="S57">
            <v>77825.279999999999</v>
          </cell>
          <cell r="T57">
            <v>81725.279999999999</v>
          </cell>
          <cell r="U57">
            <v>87010.559999999998</v>
          </cell>
          <cell r="V57">
            <v>89446.24</v>
          </cell>
          <cell r="W57">
            <v>91952.639999999999</v>
          </cell>
          <cell r="X57">
            <v>94573.440000000002</v>
          </cell>
          <cell r="Y57"/>
        </row>
        <row r="58">
          <cell r="C58" t="str">
            <v>05420C</v>
          </cell>
          <cell r="D58" t="str">
            <v>Human Resources Generalist</v>
          </cell>
          <cell r="E58">
            <v>463</v>
          </cell>
          <cell r="F58">
            <v>10</v>
          </cell>
          <cell r="G58">
            <v>74135.360000000001</v>
          </cell>
          <cell r="H58">
            <v>77825.279999999999</v>
          </cell>
          <cell r="I58">
            <v>81725.279999999999</v>
          </cell>
          <cell r="J58">
            <v>87010.559999999998</v>
          </cell>
          <cell r="K58">
            <v>89446.24</v>
          </cell>
          <cell r="L58">
            <v>91952.639999999999</v>
          </cell>
          <cell r="M58">
            <v>94573.440000000002</v>
          </cell>
          <cell r="P58" t="str">
            <v>05420C</v>
          </cell>
          <cell r="Q58" t="str">
            <v>Human Resources Generalist</v>
          </cell>
          <cell r="R58">
            <v>74135.360000000001</v>
          </cell>
          <cell r="S58">
            <v>77825.279999999999</v>
          </cell>
          <cell r="T58">
            <v>81725.279999999999</v>
          </cell>
          <cell r="U58">
            <v>87010.559999999998</v>
          </cell>
          <cell r="V58">
            <v>89446.24</v>
          </cell>
          <cell r="W58">
            <v>91952.639999999999</v>
          </cell>
          <cell r="X58">
            <v>94573.440000000002</v>
          </cell>
          <cell r="Y58"/>
        </row>
        <row r="59">
          <cell r="C59" t="str">
            <v>06063C</v>
          </cell>
          <cell r="D59" t="str">
            <v>Leadership &amp; Change Manager</v>
          </cell>
          <cell r="E59">
            <v>513</v>
          </cell>
          <cell r="F59">
            <v>11</v>
          </cell>
          <cell r="G59">
            <v>80288</v>
          </cell>
          <cell r="H59">
            <v>84514.559999999998</v>
          </cell>
          <cell r="I59">
            <v>88961.600000000006</v>
          </cell>
          <cell r="J59">
            <v>95010.240000000005</v>
          </cell>
          <cell r="K59">
            <v>97672.639999999999</v>
          </cell>
          <cell r="L59">
            <v>100407.84</v>
          </cell>
          <cell r="M59">
            <v>103269.92</v>
          </cell>
          <cell r="P59" t="str">
            <v>06063C</v>
          </cell>
          <cell r="Q59" t="str">
            <v>Leadership &amp; Change Manager</v>
          </cell>
          <cell r="R59">
            <v>80288</v>
          </cell>
          <cell r="S59">
            <v>84514.559999999998</v>
          </cell>
          <cell r="T59">
            <v>88961.600000000006</v>
          </cell>
          <cell r="U59">
            <v>95010.240000000005</v>
          </cell>
          <cell r="V59">
            <v>97672.639999999999</v>
          </cell>
          <cell r="W59">
            <v>100407.84</v>
          </cell>
          <cell r="X59">
            <v>103269.92</v>
          </cell>
          <cell r="Y59"/>
        </row>
        <row r="60">
          <cell r="C60" t="str">
            <v>06400C</v>
          </cell>
          <cell r="D60" t="str">
            <v>Loss Control Coordinator</v>
          </cell>
          <cell r="E60">
            <v>478</v>
          </cell>
          <cell r="F60">
            <v>10</v>
          </cell>
          <cell r="G60">
            <v>74135.360000000001</v>
          </cell>
          <cell r="H60">
            <v>77825.279999999999</v>
          </cell>
          <cell r="I60">
            <v>81725.279999999999</v>
          </cell>
          <cell r="J60">
            <v>87010.559999999998</v>
          </cell>
          <cell r="K60">
            <v>89446.24</v>
          </cell>
          <cell r="L60">
            <v>91952.639999999999</v>
          </cell>
          <cell r="M60">
            <v>94573.440000000002</v>
          </cell>
          <cell r="P60" t="str">
            <v>06400C</v>
          </cell>
          <cell r="Q60" t="str">
            <v>Loss Control Coordinator</v>
          </cell>
          <cell r="R60">
            <v>74135.360000000001</v>
          </cell>
          <cell r="S60">
            <v>77825.279999999999</v>
          </cell>
          <cell r="T60">
            <v>81725.279999999999</v>
          </cell>
          <cell r="U60">
            <v>87010.559999999998</v>
          </cell>
          <cell r="V60">
            <v>89446.24</v>
          </cell>
          <cell r="W60">
            <v>91952.639999999999</v>
          </cell>
          <cell r="X60">
            <v>94573.440000000002</v>
          </cell>
          <cell r="Y60"/>
        </row>
        <row r="61">
          <cell r="C61" t="str">
            <v xml:space="preserve">06999C </v>
          </cell>
          <cell r="D61" t="str">
            <v>Manager 911 Training &amp; Quality Assurance</v>
          </cell>
          <cell r="E61">
            <v>413</v>
          </cell>
          <cell r="F61">
            <v>9</v>
          </cell>
          <cell r="G61">
            <v>67369.119999999995</v>
          </cell>
          <cell r="H61">
            <v>70915.520000000004</v>
          </cell>
          <cell r="I61">
            <v>74647.039999999994</v>
          </cell>
          <cell r="J61">
            <v>78576.160000000003</v>
          </cell>
          <cell r="K61">
            <v>80776.800000000003</v>
          </cell>
          <cell r="L61">
            <v>83037.759999999995</v>
          </cell>
          <cell r="M61">
            <v>85404.800000000003</v>
          </cell>
          <cell r="P61" t="str">
            <v xml:space="preserve">06999C </v>
          </cell>
          <cell r="Q61" t="str">
            <v>Manager 911 Training &amp; Quality Assurance</v>
          </cell>
          <cell r="R61">
            <v>67369.119999999995</v>
          </cell>
          <cell r="S61">
            <v>70915.520000000004</v>
          </cell>
          <cell r="T61">
            <v>74647.039999999994</v>
          </cell>
          <cell r="U61">
            <v>78576.160000000003</v>
          </cell>
          <cell r="V61">
            <v>80776.800000000003</v>
          </cell>
          <cell r="W61">
            <v>83037.759999999995</v>
          </cell>
          <cell r="X61">
            <v>85404.800000000003</v>
          </cell>
          <cell r="Y61"/>
        </row>
        <row r="62">
          <cell r="C62" t="str">
            <v>06510C</v>
          </cell>
          <cell r="D62" t="str">
            <v>Manager Accounting</v>
          </cell>
          <cell r="E62">
            <v>453</v>
          </cell>
          <cell r="F62">
            <v>10</v>
          </cell>
          <cell r="G62">
            <v>72756.320000000007</v>
          </cell>
          <cell r="H62">
            <v>76512.800000000003</v>
          </cell>
          <cell r="I62">
            <v>80412.800000000003</v>
          </cell>
          <cell r="J62">
            <v>85856.16</v>
          </cell>
          <cell r="K62">
            <v>88260.64</v>
          </cell>
          <cell r="L62">
            <v>90731.68</v>
          </cell>
          <cell r="M62">
            <v>93319.2</v>
          </cell>
          <cell r="P62" t="str">
            <v>06510C</v>
          </cell>
          <cell r="Q62" t="str">
            <v>Manager Accounting</v>
          </cell>
          <cell r="R62">
            <v>72756.320000000007</v>
          </cell>
          <cell r="S62">
            <v>76512.800000000003</v>
          </cell>
          <cell r="T62">
            <v>80412.800000000003</v>
          </cell>
          <cell r="U62">
            <v>85856.16</v>
          </cell>
          <cell r="V62">
            <v>88260.64</v>
          </cell>
          <cell r="W62">
            <v>90731.68</v>
          </cell>
          <cell r="X62">
            <v>93319.2</v>
          </cell>
          <cell r="Y62"/>
        </row>
        <row r="63">
          <cell r="C63" t="str">
            <v>06514C</v>
          </cell>
          <cell r="D63" t="str">
            <v xml:space="preserve">Manager Accounts Payable </v>
          </cell>
          <cell r="E63">
            <v>455</v>
          </cell>
          <cell r="F63">
            <v>10</v>
          </cell>
          <cell r="G63">
            <v>72756.320000000007</v>
          </cell>
          <cell r="H63">
            <v>76512.800000000003</v>
          </cell>
          <cell r="I63">
            <v>80412.800000000003</v>
          </cell>
          <cell r="J63">
            <v>85856.16</v>
          </cell>
          <cell r="K63">
            <v>88260.64</v>
          </cell>
          <cell r="L63">
            <v>90731.68</v>
          </cell>
          <cell r="M63">
            <v>93319.2</v>
          </cell>
          <cell r="P63" t="str">
            <v>06514C</v>
          </cell>
          <cell r="Q63" t="str">
            <v xml:space="preserve">Manager Accounts Payable </v>
          </cell>
          <cell r="R63">
            <v>72756.320000000007</v>
          </cell>
          <cell r="S63">
            <v>76512.800000000003</v>
          </cell>
          <cell r="T63">
            <v>80412.800000000003</v>
          </cell>
          <cell r="U63">
            <v>85856.16</v>
          </cell>
          <cell r="V63">
            <v>88260.64</v>
          </cell>
          <cell r="W63">
            <v>90731.68</v>
          </cell>
          <cell r="X63">
            <v>93319.2</v>
          </cell>
          <cell r="Y63"/>
        </row>
        <row r="64">
          <cell r="C64" t="str">
            <v>06515C</v>
          </cell>
          <cell r="D64" t="str">
            <v>Manager Accounts Receivable</v>
          </cell>
          <cell r="E64">
            <v>460</v>
          </cell>
          <cell r="F64">
            <v>10</v>
          </cell>
          <cell r="G64">
            <v>72756.320000000007</v>
          </cell>
          <cell r="H64">
            <v>76512.800000000003</v>
          </cell>
          <cell r="I64">
            <v>80412.800000000003</v>
          </cell>
          <cell r="J64">
            <v>85856.16</v>
          </cell>
          <cell r="K64">
            <v>88260.64</v>
          </cell>
          <cell r="L64">
            <v>90731.68</v>
          </cell>
          <cell r="M64">
            <v>93319.2</v>
          </cell>
          <cell r="P64" t="str">
            <v>06515C</v>
          </cell>
          <cell r="Q64" t="str">
            <v>Manager Accounts Receivable</v>
          </cell>
          <cell r="R64">
            <v>72756.320000000007</v>
          </cell>
          <cell r="S64">
            <v>76512.800000000003</v>
          </cell>
          <cell r="T64">
            <v>80412.800000000003</v>
          </cell>
          <cell r="U64">
            <v>85856.16</v>
          </cell>
          <cell r="V64">
            <v>88260.64</v>
          </cell>
          <cell r="W64">
            <v>90731.68</v>
          </cell>
          <cell r="X64">
            <v>93319.2</v>
          </cell>
          <cell r="Y64"/>
        </row>
        <row r="65">
          <cell r="C65" t="str">
            <v>06523C</v>
          </cell>
          <cell r="D65" t="str">
            <v>Manager Admin &amp; Data Quality</v>
          </cell>
          <cell r="E65">
            <v>493</v>
          </cell>
          <cell r="F65">
            <v>10</v>
          </cell>
          <cell r="G65">
            <v>76512.800000000003</v>
          </cell>
          <cell r="H65">
            <v>80412.800000000003</v>
          </cell>
          <cell r="I65">
            <v>85856.16</v>
          </cell>
          <cell r="J65">
            <v>88260.64</v>
          </cell>
          <cell r="K65">
            <v>90731.68</v>
          </cell>
          <cell r="L65">
            <v>93319.2</v>
          </cell>
          <cell r="M65">
            <v>95946.240000000005</v>
          </cell>
          <cell r="P65" t="str">
            <v>06523C</v>
          </cell>
          <cell r="Q65" t="str">
            <v>Manager Admin &amp; Data Quality</v>
          </cell>
          <cell r="R65">
            <v>76512.800000000003</v>
          </cell>
          <cell r="S65">
            <v>80412.800000000003</v>
          </cell>
          <cell r="T65">
            <v>85856.16</v>
          </cell>
          <cell r="U65">
            <v>88260.64</v>
          </cell>
          <cell r="V65">
            <v>90731.68</v>
          </cell>
          <cell r="W65">
            <v>93319.2</v>
          </cell>
          <cell r="X65">
            <v>95946.240000000005</v>
          </cell>
          <cell r="Y65"/>
        </row>
        <row r="66">
          <cell r="C66" t="str">
            <v>06520C</v>
          </cell>
          <cell r="D66" t="str">
            <v>Manager Administration City Attorney's Office</v>
          </cell>
          <cell r="E66">
            <v>498</v>
          </cell>
          <cell r="F66">
            <v>11</v>
          </cell>
          <cell r="G66">
            <v>80288</v>
          </cell>
          <cell r="H66">
            <v>84514.559999999998</v>
          </cell>
          <cell r="I66">
            <v>88961.600000000006</v>
          </cell>
          <cell r="J66">
            <v>95010.240000000005</v>
          </cell>
          <cell r="K66">
            <v>97672.639999999999</v>
          </cell>
          <cell r="L66">
            <v>100407.84</v>
          </cell>
          <cell r="M66">
            <v>103269.92</v>
          </cell>
          <cell r="P66" t="str">
            <v>06520C</v>
          </cell>
          <cell r="Q66" t="str">
            <v>Manager Administration City Attorney's Office</v>
          </cell>
          <cell r="R66">
            <v>80288</v>
          </cell>
          <cell r="S66">
            <v>84514.559999999998</v>
          </cell>
          <cell r="T66">
            <v>88961.600000000006</v>
          </cell>
          <cell r="U66">
            <v>95010.240000000005</v>
          </cell>
          <cell r="V66">
            <v>97672.639999999999</v>
          </cell>
          <cell r="W66">
            <v>100407.84</v>
          </cell>
          <cell r="X66">
            <v>103269.92</v>
          </cell>
          <cell r="Y66"/>
        </row>
        <row r="67">
          <cell r="C67" t="str">
            <v>06542C</v>
          </cell>
          <cell r="D67" t="str">
            <v>Manager Administrative Services</v>
          </cell>
          <cell r="E67">
            <v>460</v>
          </cell>
          <cell r="F67">
            <v>10</v>
          </cell>
          <cell r="G67">
            <v>74135.360000000001</v>
          </cell>
          <cell r="H67">
            <v>77825.279999999999</v>
          </cell>
          <cell r="I67">
            <v>81725.279999999999</v>
          </cell>
          <cell r="J67">
            <v>87010.559999999998</v>
          </cell>
          <cell r="K67">
            <v>89446.24</v>
          </cell>
          <cell r="L67">
            <v>91952.639999999999</v>
          </cell>
          <cell r="M67">
            <v>94573.440000000002</v>
          </cell>
          <cell r="P67" t="str">
            <v>06542C</v>
          </cell>
          <cell r="Q67" t="str">
            <v>Manager Administrative Services</v>
          </cell>
          <cell r="R67">
            <v>74135.360000000001</v>
          </cell>
          <cell r="S67">
            <v>77825.279999999999</v>
          </cell>
          <cell r="T67">
            <v>81725.279999999999</v>
          </cell>
          <cell r="U67">
            <v>87010.559999999998</v>
          </cell>
          <cell r="V67">
            <v>89446.24</v>
          </cell>
          <cell r="W67">
            <v>91952.639999999999</v>
          </cell>
          <cell r="X67">
            <v>94573.440000000002</v>
          </cell>
          <cell r="Y67"/>
        </row>
        <row r="68">
          <cell r="C68" t="str">
            <v>06560C</v>
          </cell>
          <cell r="D68" t="str">
            <v>Manager Assessment Services</v>
          </cell>
          <cell r="E68">
            <v>563</v>
          </cell>
          <cell r="F68">
            <v>12</v>
          </cell>
          <cell r="G68">
            <v>85117.998999999996</v>
          </cell>
          <cell r="H68">
            <v>89372.998999999996</v>
          </cell>
          <cell r="I68">
            <v>93844.001000000004</v>
          </cell>
          <cell r="J68">
            <v>98806.998999999996</v>
          </cell>
          <cell r="K68">
            <v>101575.001</v>
          </cell>
          <cell r="L68">
            <v>104418.001</v>
          </cell>
          <cell r="M68">
            <v>107394</v>
          </cell>
          <cell r="P68" t="str">
            <v>06560C</v>
          </cell>
          <cell r="Q68" t="str">
            <v>Manager Assessment Services</v>
          </cell>
          <cell r="R68">
            <v>85117.998999999996</v>
          </cell>
          <cell r="S68">
            <v>89372.998999999996</v>
          </cell>
          <cell r="T68">
            <v>93844.001000000004</v>
          </cell>
          <cell r="U68">
            <v>98806.998999999996</v>
          </cell>
          <cell r="V68">
            <v>101575.001</v>
          </cell>
          <cell r="W68">
            <v>104418.001</v>
          </cell>
          <cell r="X68">
            <v>107394</v>
          </cell>
          <cell r="Y68"/>
        </row>
        <row r="69">
          <cell r="C69" t="str">
            <v>06583C</v>
          </cell>
          <cell r="D69" t="str">
            <v xml:space="preserve">Manager Business Analysis </v>
          </cell>
          <cell r="E69">
            <v>473</v>
          </cell>
          <cell r="F69">
            <v>10</v>
          </cell>
          <cell r="G69">
            <v>74135.360000000001</v>
          </cell>
          <cell r="H69">
            <v>77825.279999999999</v>
          </cell>
          <cell r="I69">
            <v>81725.279999999999</v>
          </cell>
          <cell r="J69">
            <v>87010.559999999998</v>
          </cell>
          <cell r="K69">
            <v>89446.24</v>
          </cell>
          <cell r="L69">
            <v>91952.639999999999</v>
          </cell>
          <cell r="M69">
            <v>94573.440000000002</v>
          </cell>
          <cell r="P69" t="str">
            <v>06583C</v>
          </cell>
          <cell r="Q69" t="str">
            <v xml:space="preserve">Manager Business Analysis </v>
          </cell>
          <cell r="R69">
            <v>74135.360000000001</v>
          </cell>
          <cell r="S69">
            <v>77825.279999999999</v>
          </cell>
          <cell r="T69">
            <v>81725.279999999999</v>
          </cell>
          <cell r="U69">
            <v>87010.559999999998</v>
          </cell>
          <cell r="V69">
            <v>89446.24</v>
          </cell>
          <cell r="W69">
            <v>91952.639999999999</v>
          </cell>
          <cell r="X69">
            <v>94573.440000000002</v>
          </cell>
          <cell r="Y69"/>
        </row>
        <row r="70">
          <cell r="C70" t="str">
            <v>52580C</v>
          </cell>
          <cell r="D70" t="str">
            <v>Manager Business Finance</v>
          </cell>
          <cell r="E70">
            <v>585</v>
          </cell>
          <cell r="F70">
            <v>12</v>
          </cell>
          <cell r="G70">
            <v>99024.639999999999</v>
          </cell>
          <cell r="H70">
            <v>102984.96000000001</v>
          </cell>
          <cell r="I70">
            <v>107103.36</v>
          </cell>
          <cell r="J70">
            <v>111388.16</v>
          </cell>
          <cell r="K70">
            <v>115843.52</v>
          </cell>
          <cell r="P70" t="str">
            <v>52580C</v>
          </cell>
          <cell r="Q70" t="str">
            <v>Manager Business Finance</v>
          </cell>
          <cell r="R70">
            <v>99024.639999999999</v>
          </cell>
          <cell r="S70">
            <v>102984.96000000001</v>
          </cell>
          <cell r="T70">
            <v>107103.36</v>
          </cell>
          <cell r="U70">
            <v>111388.16</v>
          </cell>
          <cell r="V70">
            <v>115843.52</v>
          </cell>
          <cell r="Y70"/>
        </row>
        <row r="71">
          <cell r="C71" t="str">
            <v>06785C</v>
          </cell>
          <cell r="D71" t="str">
            <v>Manager Business Information Services</v>
          </cell>
          <cell r="E71">
            <v>560</v>
          </cell>
          <cell r="F71">
            <v>12</v>
          </cell>
          <cell r="G71">
            <v>101304.32000000001</v>
          </cell>
          <cell r="H71">
            <v>106668.64</v>
          </cell>
          <cell r="I71">
            <v>113873.76</v>
          </cell>
          <cell r="J71">
            <v>117060.32</v>
          </cell>
          <cell r="K71">
            <v>120340.48</v>
          </cell>
          <cell r="L71">
            <v>123770.4</v>
          </cell>
          <cell r="P71" t="str">
            <v>06785C</v>
          </cell>
          <cell r="Q71" t="str">
            <v>Manager Business Information Services</v>
          </cell>
          <cell r="R71">
            <v>101304.32000000001</v>
          </cell>
          <cell r="S71">
            <v>106668.64</v>
          </cell>
          <cell r="T71">
            <v>113873.76</v>
          </cell>
          <cell r="U71">
            <v>117060.32</v>
          </cell>
          <cell r="V71">
            <v>120340.48</v>
          </cell>
          <cell r="W71">
            <v>123770.4</v>
          </cell>
          <cell r="Y71"/>
        </row>
        <row r="72">
          <cell r="C72" t="str">
            <v>06590C</v>
          </cell>
          <cell r="D72" t="str">
            <v>Manager Business Licensing</v>
          </cell>
          <cell r="E72">
            <v>590</v>
          </cell>
          <cell r="F72">
            <v>13</v>
          </cell>
          <cell r="G72">
            <v>99344.960000000006</v>
          </cell>
          <cell r="H72">
            <v>103317.75999999999</v>
          </cell>
          <cell r="I72">
            <v>107450.72</v>
          </cell>
          <cell r="J72">
            <v>111748</v>
          </cell>
          <cell r="K72">
            <v>116220</v>
          </cell>
          <cell r="P72" t="str">
            <v>06590C</v>
          </cell>
          <cell r="Q72" t="str">
            <v>Manager Business Licensing</v>
          </cell>
          <cell r="R72">
            <v>99344.960000000006</v>
          </cell>
          <cell r="S72">
            <v>103317.75999999999</v>
          </cell>
          <cell r="T72">
            <v>107450.72</v>
          </cell>
          <cell r="U72">
            <v>111748</v>
          </cell>
          <cell r="V72">
            <v>116220</v>
          </cell>
          <cell r="Y72"/>
        </row>
        <row r="73">
          <cell r="C73" t="str">
            <v>06595C</v>
          </cell>
          <cell r="D73" t="str">
            <v xml:space="preserve">Manager Buying Services </v>
          </cell>
          <cell r="E73">
            <v>498</v>
          </cell>
          <cell r="F73">
            <v>11</v>
          </cell>
          <cell r="G73">
            <v>80288</v>
          </cell>
          <cell r="H73">
            <v>84514.559999999998</v>
          </cell>
          <cell r="I73">
            <v>88961.600000000006</v>
          </cell>
          <cell r="J73">
            <v>95010.240000000005</v>
          </cell>
          <cell r="K73">
            <v>97672.639999999999</v>
          </cell>
          <cell r="L73">
            <v>100407.84</v>
          </cell>
          <cell r="M73">
            <v>103269.92</v>
          </cell>
          <cell r="P73" t="str">
            <v>06595C</v>
          </cell>
          <cell r="Q73" t="str">
            <v xml:space="preserve">Manager Buying Services </v>
          </cell>
          <cell r="R73">
            <v>80288</v>
          </cell>
          <cell r="S73">
            <v>84514.559999999998</v>
          </cell>
          <cell r="T73">
            <v>88961.600000000006</v>
          </cell>
          <cell r="U73">
            <v>95010.240000000005</v>
          </cell>
          <cell r="V73">
            <v>97672.639999999999</v>
          </cell>
          <cell r="W73">
            <v>100407.84</v>
          </cell>
          <cell r="X73">
            <v>103269.92</v>
          </cell>
          <cell r="Y73"/>
        </row>
        <row r="74">
          <cell r="C74" t="str">
            <v>06638C</v>
          </cell>
          <cell r="D74" t="str">
            <v>Manager Community Engagement</v>
          </cell>
          <cell r="E74">
            <v>455</v>
          </cell>
          <cell r="F74">
            <v>10</v>
          </cell>
          <cell r="G74">
            <v>72756.320000000007</v>
          </cell>
          <cell r="H74">
            <v>76512.800000000003</v>
          </cell>
          <cell r="I74">
            <v>80412.800000000003</v>
          </cell>
          <cell r="J74">
            <v>85856.16</v>
          </cell>
          <cell r="K74">
            <v>88260.64</v>
          </cell>
          <cell r="L74">
            <v>90731.68</v>
          </cell>
          <cell r="M74">
            <v>93319.2</v>
          </cell>
          <cell r="P74" t="str">
            <v>06638C</v>
          </cell>
          <cell r="Q74" t="str">
            <v>Manager Community Engagement</v>
          </cell>
          <cell r="R74">
            <v>72756.320000000007</v>
          </cell>
          <cell r="S74">
            <v>76512.800000000003</v>
          </cell>
          <cell r="T74">
            <v>80412.800000000003</v>
          </cell>
          <cell r="U74">
            <v>85856.16</v>
          </cell>
          <cell r="V74">
            <v>88260.64</v>
          </cell>
          <cell r="W74">
            <v>90731.68</v>
          </cell>
          <cell r="X74">
            <v>93319.2</v>
          </cell>
          <cell r="Y74"/>
        </row>
        <row r="75">
          <cell r="C75" t="str">
            <v>06643C</v>
          </cell>
          <cell r="D75" t="str">
            <v>Manager Development Coordination</v>
          </cell>
          <cell r="E75">
            <v>518</v>
          </cell>
          <cell r="F75">
            <v>11</v>
          </cell>
          <cell r="G75">
            <v>80288</v>
          </cell>
          <cell r="H75">
            <v>84514.559999999998</v>
          </cell>
          <cell r="I75">
            <v>88961.600000000006</v>
          </cell>
          <cell r="J75">
            <v>95010.240000000005</v>
          </cell>
          <cell r="K75">
            <v>97672.639999999999</v>
          </cell>
          <cell r="L75">
            <v>100407.84</v>
          </cell>
          <cell r="M75">
            <v>103269.92</v>
          </cell>
          <cell r="P75" t="str">
            <v>06643C</v>
          </cell>
          <cell r="Q75" t="str">
            <v>Manager Development Coordination</v>
          </cell>
          <cell r="R75">
            <v>80288</v>
          </cell>
          <cell r="S75">
            <v>84514.559999999998</v>
          </cell>
          <cell r="T75">
            <v>88961.600000000006</v>
          </cell>
          <cell r="U75">
            <v>95010.240000000005</v>
          </cell>
          <cell r="V75">
            <v>97672.639999999999</v>
          </cell>
          <cell r="W75">
            <v>100407.84</v>
          </cell>
          <cell r="X75">
            <v>103269.92</v>
          </cell>
          <cell r="Y75"/>
        </row>
        <row r="76">
          <cell r="C76" t="str">
            <v>06644C</v>
          </cell>
          <cell r="D76" t="str">
            <v>Manager Development Finance</v>
          </cell>
          <cell r="E76">
            <v>552</v>
          </cell>
          <cell r="F76">
            <v>12</v>
          </cell>
          <cell r="G76">
            <v>86937.76</v>
          </cell>
          <cell r="H76">
            <v>91284.96</v>
          </cell>
          <cell r="I76">
            <v>95848.48</v>
          </cell>
          <cell r="J76">
            <v>102109.28</v>
          </cell>
          <cell r="K76">
            <v>104969.28</v>
          </cell>
          <cell r="L76">
            <v>107910.39999999999</v>
          </cell>
          <cell r="M76">
            <v>110984.64</v>
          </cell>
          <cell r="P76" t="str">
            <v>06644C</v>
          </cell>
          <cell r="Q76" t="str">
            <v>Manager Development Finance</v>
          </cell>
          <cell r="R76">
            <v>86937.76</v>
          </cell>
          <cell r="S76">
            <v>91284.96</v>
          </cell>
          <cell r="T76">
            <v>95848.48</v>
          </cell>
          <cell r="U76">
            <v>102109.28</v>
          </cell>
          <cell r="V76">
            <v>104969.28</v>
          </cell>
          <cell r="W76">
            <v>107910.39999999999</v>
          </cell>
          <cell r="X76">
            <v>110984.64</v>
          </cell>
          <cell r="Y76"/>
        </row>
        <row r="77">
          <cell r="C77" t="str">
            <v>52540C</v>
          </cell>
          <cell r="D77" t="str">
            <v>Manager Development Loan Contract</v>
          </cell>
          <cell r="E77">
            <v>540</v>
          </cell>
          <cell r="F77">
            <v>12</v>
          </cell>
          <cell r="G77">
            <v>82596.800000000003</v>
          </cell>
          <cell r="H77">
            <v>86941.92</v>
          </cell>
          <cell r="I77">
            <v>91517.92</v>
          </cell>
          <cell r="J77">
            <v>97741.28</v>
          </cell>
          <cell r="K77">
            <v>100478.56</v>
          </cell>
          <cell r="L77">
            <v>103292.8</v>
          </cell>
          <cell r="M77">
            <v>106236</v>
          </cell>
          <cell r="P77" t="str">
            <v>52540C</v>
          </cell>
          <cell r="Q77" t="str">
            <v>Manager Development Loan Contract</v>
          </cell>
          <cell r="R77">
            <v>82596.800000000003</v>
          </cell>
          <cell r="S77">
            <v>86941.92</v>
          </cell>
          <cell r="T77">
            <v>91517.92</v>
          </cell>
          <cell r="U77">
            <v>97741.28</v>
          </cell>
          <cell r="V77">
            <v>100478.56</v>
          </cell>
          <cell r="W77">
            <v>103292.8</v>
          </cell>
          <cell r="X77">
            <v>106236</v>
          </cell>
          <cell r="Y77"/>
        </row>
        <row r="78">
          <cell r="C78" t="str">
            <v>52570C</v>
          </cell>
          <cell r="D78" t="str">
            <v>Manager Economic Development (CPED)</v>
          </cell>
          <cell r="E78">
            <v>598</v>
          </cell>
          <cell r="F78">
            <v>13</v>
          </cell>
          <cell r="G78">
            <v>99344.960000000006</v>
          </cell>
          <cell r="H78">
            <v>103317.75999999999</v>
          </cell>
          <cell r="I78">
            <v>107450.72</v>
          </cell>
          <cell r="J78">
            <v>111748</v>
          </cell>
          <cell r="K78">
            <v>116220</v>
          </cell>
          <cell r="P78" t="str">
            <v>52570C</v>
          </cell>
          <cell r="Q78" t="str">
            <v>Manager Economic Development (CPED)</v>
          </cell>
          <cell r="R78">
            <v>99344.960000000006</v>
          </cell>
          <cell r="S78">
            <v>103317.75999999999</v>
          </cell>
          <cell r="T78">
            <v>107450.72</v>
          </cell>
          <cell r="U78">
            <v>111748</v>
          </cell>
          <cell r="V78">
            <v>116220</v>
          </cell>
          <cell r="Y78"/>
        </row>
        <row r="79">
          <cell r="C79" t="str">
            <v>06708C</v>
          </cell>
          <cell r="D79" t="str">
            <v>Manager Equity and Inclusion</v>
          </cell>
          <cell r="E79">
            <v>543</v>
          </cell>
          <cell r="F79">
            <v>12</v>
          </cell>
          <cell r="G79">
            <v>91551.2</v>
          </cell>
          <cell r="H79">
            <v>96657.600000000006</v>
          </cell>
          <cell r="I79">
            <v>103284.48</v>
          </cell>
          <cell r="J79">
            <v>106175.67999999999</v>
          </cell>
          <cell r="K79">
            <v>109148</v>
          </cell>
          <cell r="L79">
            <v>112261.75999999999</v>
          </cell>
          <cell r="P79" t="str">
            <v>06708C</v>
          </cell>
          <cell r="Q79" t="str">
            <v>Manager Equity and Inclusion</v>
          </cell>
          <cell r="R79">
            <v>91551.2</v>
          </cell>
          <cell r="S79">
            <v>96657.600000000006</v>
          </cell>
          <cell r="T79">
            <v>103284.48</v>
          </cell>
          <cell r="U79">
            <v>106175.67999999999</v>
          </cell>
          <cell r="V79">
            <v>109148</v>
          </cell>
          <cell r="W79">
            <v>112261.75999999999</v>
          </cell>
          <cell r="Y79"/>
        </row>
        <row r="80">
          <cell r="C80" t="str">
            <v>06710C</v>
          </cell>
          <cell r="D80" t="str">
            <v>Manager Finance</v>
          </cell>
          <cell r="E80">
            <v>528</v>
          </cell>
          <cell r="F80">
            <v>11</v>
          </cell>
          <cell r="G80">
            <v>80618.720000000001</v>
          </cell>
          <cell r="H80">
            <v>84757.92</v>
          </cell>
          <cell r="I80">
            <v>89069.759999999995</v>
          </cell>
          <cell r="J80">
            <v>95026.880000000005</v>
          </cell>
          <cell r="K80">
            <v>97687.2</v>
          </cell>
          <cell r="L80">
            <v>100424.48</v>
          </cell>
          <cell r="M80">
            <v>103286.56</v>
          </cell>
          <cell r="P80" t="str">
            <v>06710C</v>
          </cell>
          <cell r="Q80" t="str">
            <v>Manager Finance</v>
          </cell>
          <cell r="R80">
            <v>80618.720000000001</v>
          </cell>
          <cell r="S80">
            <v>84757.92</v>
          </cell>
          <cell r="T80">
            <v>89069.759999999995</v>
          </cell>
          <cell r="U80">
            <v>95026.880000000005</v>
          </cell>
          <cell r="V80">
            <v>97687.2</v>
          </cell>
          <cell r="W80">
            <v>100424.48</v>
          </cell>
          <cell r="X80">
            <v>103286.56</v>
          </cell>
          <cell r="Y80"/>
        </row>
        <row r="81">
          <cell r="C81" t="str">
            <v>06716C</v>
          </cell>
          <cell r="D81" t="str">
            <v>Manager Finance Systems Services</v>
          </cell>
          <cell r="E81">
            <v>518</v>
          </cell>
          <cell r="F81">
            <v>11</v>
          </cell>
          <cell r="G81">
            <v>88275.199999999997</v>
          </cell>
          <cell r="H81">
            <v>91804.96</v>
          </cell>
          <cell r="I81">
            <v>95478.24</v>
          </cell>
          <cell r="J81">
            <v>99297.12</v>
          </cell>
          <cell r="K81">
            <v>103269.92</v>
          </cell>
          <cell r="P81" t="str">
            <v>06716C</v>
          </cell>
          <cell r="Q81" t="str">
            <v>Manager Finance Systems Services</v>
          </cell>
          <cell r="R81">
            <v>88275.199999999997</v>
          </cell>
          <cell r="S81">
            <v>91804.96</v>
          </cell>
          <cell r="T81">
            <v>95478.24</v>
          </cell>
          <cell r="U81">
            <v>99297.12</v>
          </cell>
          <cell r="V81">
            <v>103269.92</v>
          </cell>
          <cell r="Y81"/>
        </row>
        <row r="82">
          <cell r="C82" t="str">
            <v>52904C</v>
          </cell>
          <cell r="D82" t="str">
            <v>Manager Financial Operations and Business Analysis</v>
          </cell>
          <cell r="E82">
            <v>483</v>
          </cell>
          <cell r="F82">
            <v>10</v>
          </cell>
          <cell r="G82">
            <v>83566.080000000002</v>
          </cell>
          <cell r="H82">
            <v>86908.64</v>
          </cell>
          <cell r="I82">
            <v>90384.320000000007</v>
          </cell>
          <cell r="J82">
            <v>93999.360000000001</v>
          </cell>
          <cell r="K82">
            <v>97760</v>
          </cell>
          <cell r="P82" t="str">
            <v>52904C</v>
          </cell>
          <cell r="Q82" t="str">
            <v>Manager Financial Operations and Business Analysis</v>
          </cell>
          <cell r="R82">
            <v>83566.080000000002</v>
          </cell>
          <cell r="S82">
            <v>86908.64</v>
          </cell>
          <cell r="T82">
            <v>90384.320000000007</v>
          </cell>
          <cell r="U82">
            <v>93999.360000000001</v>
          </cell>
          <cell r="V82">
            <v>97760</v>
          </cell>
          <cell r="Y82"/>
        </row>
        <row r="83">
          <cell r="C83" t="str">
            <v>59222C</v>
          </cell>
          <cell r="D83" t="str">
            <v>Manager Financial Services</v>
          </cell>
          <cell r="E83">
            <v>563</v>
          </cell>
          <cell r="F83">
            <v>11</v>
          </cell>
          <cell r="G83">
            <v>88275.199999999997</v>
          </cell>
          <cell r="H83">
            <v>91804.96</v>
          </cell>
          <cell r="I83">
            <v>95478.24</v>
          </cell>
          <cell r="J83">
            <v>99297.12</v>
          </cell>
          <cell r="K83">
            <v>103269.92</v>
          </cell>
          <cell r="P83" t="str">
            <v>59222C</v>
          </cell>
          <cell r="Q83" t="str">
            <v>Manager Financial Services</v>
          </cell>
          <cell r="R83">
            <v>88275.199999999997</v>
          </cell>
          <cell r="S83">
            <v>91804.96</v>
          </cell>
          <cell r="T83">
            <v>95478.24</v>
          </cell>
          <cell r="U83">
            <v>99297.12</v>
          </cell>
          <cell r="V83">
            <v>103269.92</v>
          </cell>
          <cell r="Y83"/>
        </row>
        <row r="84">
          <cell r="C84" t="str">
            <v>02657C</v>
          </cell>
          <cell r="D84" t="str">
            <v>Manager Grants &amp; Community Engagement</v>
          </cell>
          <cell r="E84">
            <v>505</v>
          </cell>
          <cell r="F84">
            <v>11</v>
          </cell>
          <cell r="G84">
            <v>88275.199999999997</v>
          </cell>
          <cell r="H84">
            <v>91804.96</v>
          </cell>
          <cell r="I84">
            <v>95478.24</v>
          </cell>
          <cell r="J84">
            <v>99297.12</v>
          </cell>
          <cell r="K84">
            <v>103269.92</v>
          </cell>
          <cell r="P84" t="str">
            <v>02657C</v>
          </cell>
          <cell r="Q84" t="str">
            <v>Manager Grants &amp; Community Engagement</v>
          </cell>
          <cell r="R84">
            <v>88275.199999999997</v>
          </cell>
          <cell r="S84">
            <v>91804.96</v>
          </cell>
          <cell r="T84">
            <v>95478.24</v>
          </cell>
          <cell r="U84">
            <v>99297.12</v>
          </cell>
          <cell r="V84">
            <v>103269.92</v>
          </cell>
          <cell r="Y84"/>
        </row>
        <row r="85">
          <cell r="C85" t="str">
            <v>06739C</v>
          </cell>
          <cell r="D85" t="str">
            <v>Manager Health Administration</v>
          </cell>
          <cell r="E85">
            <v>513</v>
          </cell>
          <cell r="F85">
            <v>11</v>
          </cell>
          <cell r="G85">
            <v>88275.199999999997</v>
          </cell>
          <cell r="H85">
            <v>91804.96</v>
          </cell>
          <cell r="I85">
            <v>95478.24</v>
          </cell>
          <cell r="J85">
            <v>99297.12</v>
          </cell>
          <cell r="K85">
            <v>103269.92</v>
          </cell>
          <cell r="P85" t="str">
            <v>06739C</v>
          </cell>
          <cell r="Q85" t="str">
            <v>Manager Health Administration</v>
          </cell>
          <cell r="R85">
            <v>88275.199999999997</v>
          </cell>
          <cell r="S85">
            <v>91804.96</v>
          </cell>
          <cell r="T85">
            <v>95478.24</v>
          </cell>
          <cell r="U85">
            <v>99297.12</v>
          </cell>
          <cell r="V85">
            <v>103269.92</v>
          </cell>
          <cell r="Y85"/>
        </row>
        <row r="86">
          <cell r="C86" t="str">
            <v>06743C</v>
          </cell>
          <cell r="D86" t="str">
            <v>Manager Healthy Living Program</v>
          </cell>
          <cell r="E86">
            <v>498</v>
          </cell>
          <cell r="F86">
            <v>11</v>
          </cell>
          <cell r="G86">
            <v>80288</v>
          </cell>
          <cell r="H86">
            <v>84514.559999999998</v>
          </cell>
          <cell r="I86">
            <v>88961.600000000006</v>
          </cell>
          <cell r="J86">
            <v>95010.240000000005</v>
          </cell>
          <cell r="K86">
            <v>97672.639999999999</v>
          </cell>
          <cell r="L86">
            <v>100407.84</v>
          </cell>
          <cell r="M86">
            <v>103269.92</v>
          </cell>
          <cell r="P86" t="str">
            <v>06743C</v>
          </cell>
          <cell r="Q86" t="str">
            <v>Manager Healthy Living Program</v>
          </cell>
          <cell r="R86">
            <v>80288</v>
          </cell>
          <cell r="S86">
            <v>84514.559999999998</v>
          </cell>
          <cell r="T86">
            <v>88961.600000000006</v>
          </cell>
          <cell r="U86">
            <v>95010.240000000005</v>
          </cell>
          <cell r="V86">
            <v>97672.639999999999</v>
          </cell>
          <cell r="W86">
            <v>100407.84</v>
          </cell>
          <cell r="X86">
            <v>103269.92</v>
          </cell>
          <cell r="Y86"/>
        </row>
        <row r="87">
          <cell r="C87" t="str">
            <v>06744C</v>
          </cell>
          <cell r="D87" t="str">
            <v>Manager Healthy Start</v>
          </cell>
          <cell r="E87">
            <v>465</v>
          </cell>
          <cell r="F87">
            <v>10</v>
          </cell>
          <cell r="G87">
            <v>74135.360000000001</v>
          </cell>
          <cell r="H87">
            <v>77825.279999999999</v>
          </cell>
          <cell r="I87">
            <v>81725.279999999999</v>
          </cell>
          <cell r="J87">
            <v>87010.559999999998</v>
          </cell>
          <cell r="K87">
            <v>89446.24</v>
          </cell>
          <cell r="L87">
            <v>91952.639999999999</v>
          </cell>
          <cell r="M87">
            <v>94573.440000000002</v>
          </cell>
          <cell r="P87" t="str">
            <v>06744C</v>
          </cell>
          <cell r="Q87" t="str">
            <v>Manager Healthy Start</v>
          </cell>
          <cell r="R87">
            <v>74135.360000000001</v>
          </cell>
          <cell r="S87">
            <v>77825.279999999999</v>
          </cell>
          <cell r="T87">
            <v>81725.279999999999</v>
          </cell>
          <cell r="U87">
            <v>87010.559999999998</v>
          </cell>
          <cell r="V87">
            <v>89446.24</v>
          </cell>
          <cell r="W87">
            <v>91952.639999999999</v>
          </cell>
          <cell r="X87">
            <v>94573.440000000002</v>
          </cell>
          <cell r="Y87"/>
        </row>
        <row r="88">
          <cell r="C88" t="str">
            <v>52600C</v>
          </cell>
          <cell r="D88" t="str">
            <v>Manager Housing Development</v>
          </cell>
          <cell r="E88">
            <v>588</v>
          </cell>
          <cell r="F88">
            <v>13</v>
          </cell>
          <cell r="G88">
            <v>99344.960000000006</v>
          </cell>
          <cell r="H88">
            <v>103317.75999999999</v>
          </cell>
          <cell r="I88">
            <v>107450.72</v>
          </cell>
          <cell r="J88">
            <v>111748</v>
          </cell>
          <cell r="K88">
            <v>116220</v>
          </cell>
          <cell r="P88" t="str">
            <v>52600C</v>
          </cell>
          <cell r="Q88" t="str">
            <v>Manager Housing Development</v>
          </cell>
          <cell r="R88">
            <v>99344.960000000006</v>
          </cell>
          <cell r="S88">
            <v>103317.75999999999</v>
          </cell>
          <cell r="T88">
            <v>107450.72</v>
          </cell>
          <cell r="U88">
            <v>111748</v>
          </cell>
          <cell r="V88">
            <v>116220</v>
          </cell>
          <cell r="Y88"/>
        </row>
        <row r="89">
          <cell r="C89" t="str">
            <v>52912C</v>
          </cell>
          <cell r="D89" t="str">
            <v>Manager HRIS</v>
          </cell>
          <cell r="E89">
            <v>510</v>
          </cell>
          <cell r="F89">
            <v>11</v>
          </cell>
          <cell r="G89">
            <v>88275.199999999997</v>
          </cell>
          <cell r="H89">
            <v>91804.96</v>
          </cell>
          <cell r="I89">
            <v>95478.24</v>
          </cell>
          <cell r="J89">
            <v>99297.12</v>
          </cell>
          <cell r="K89">
            <v>103269.92</v>
          </cell>
          <cell r="P89" t="str">
            <v>52912C</v>
          </cell>
          <cell r="Q89" t="str">
            <v>Manager HRIS</v>
          </cell>
          <cell r="R89">
            <v>88275.199999999997</v>
          </cell>
          <cell r="S89">
            <v>91804.96</v>
          </cell>
          <cell r="T89">
            <v>95478.24</v>
          </cell>
          <cell r="U89">
            <v>99297.12</v>
          </cell>
          <cell r="V89">
            <v>103269.92</v>
          </cell>
          <cell r="Y89"/>
        </row>
        <row r="90">
          <cell r="C90" t="str">
            <v>06795C</v>
          </cell>
          <cell r="D90" t="str">
            <v xml:space="preserve">Manager Internal Audit </v>
          </cell>
          <cell r="E90">
            <v>513</v>
          </cell>
          <cell r="F90">
            <v>11</v>
          </cell>
          <cell r="G90">
            <v>87773.998999999996</v>
          </cell>
          <cell r="H90">
            <v>92393.994999999995</v>
          </cell>
          <cell r="I90">
            <v>97255.994999999995</v>
          </cell>
          <cell r="J90">
            <v>103870</v>
          </cell>
          <cell r="K90">
            <v>106779.005</v>
          </cell>
          <cell r="L90">
            <v>109769.005</v>
          </cell>
          <cell r="M90">
            <v>112898.001</v>
          </cell>
          <cell r="P90" t="str">
            <v>06795C</v>
          </cell>
          <cell r="Q90" t="str">
            <v xml:space="preserve">Manager Internal Audit </v>
          </cell>
          <cell r="R90">
            <v>87773.998999999996</v>
          </cell>
          <cell r="S90">
            <v>92393.994999999995</v>
          </cell>
          <cell r="T90">
            <v>97255.994999999995</v>
          </cell>
          <cell r="U90">
            <v>103870</v>
          </cell>
          <cell r="V90">
            <v>106779.005</v>
          </cell>
          <cell r="W90">
            <v>109769.005</v>
          </cell>
          <cell r="X90">
            <v>112898.001</v>
          </cell>
          <cell r="Y90"/>
        </row>
        <row r="91">
          <cell r="C91" t="str">
            <v>01680C</v>
          </cell>
          <cell r="D91" t="str">
            <v>Manager Legislative Support Services</v>
          </cell>
          <cell r="E91">
            <v>473</v>
          </cell>
          <cell r="F91">
            <v>10</v>
          </cell>
          <cell r="G91">
            <v>74135.360000000001</v>
          </cell>
          <cell r="H91">
            <v>77825.279999999999</v>
          </cell>
          <cell r="I91">
            <v>81725.279999999999</v>
          </cell>
          <cell r="J91">
            <v>87010.559999999998</v>
          </cell>
          <cell r="K91">
            <v>89446.24</v>
          </cell>
          <cell r="L91">
            <v>91952.639999999999</v>
          </cell>
          <cell r="M91">
            <v>94573.440000000002</v>
          </cell>
          <cell r="P91" t="str">
            <v>01680C</v>
          </cell>
          <cell r="Q91" t="str">
            <v>Manager Legislative Support Services</v>
          </cell>
          <cell r="R91">
            <v>74135.360000000001</v>
          </cell>
          <cell r="S91">
            <v>77825.279999999999</v>
          </cell>
          <cell r="T91">
            <v>81725.279999999999</v>
          </cell>
          <cell r="U91">
            <v>87010.559999999998</v>
          </cell>
          <cell r="V91">
            <v>89446.24</v>
          </cell>
          <cell r="W91">
            <v>91952.639999999999</v>
          </cell>
          <cell r="X91">
            <v>94573.440000000002</v>
          </cell>
          <cell r="Y91"/>
        </row>
        <row r="92">
          <cell r="C92" t="str">
            <v>06825C</v>
          </cell>
          <cell r="D92" t="str">
            <v>Manager MPD Intellectual Property</v>
          </cell>
          <cell r="E92">
            <v>498</v>
          </cell>
          <cell r="F92">
            <v>11</v>
          </cell>
          <cell r="G92">
            <v>80288</v>
          </cell>
          <cell r="H92">
            <v>84514.559999999998</v>
          </cell>
          <cell r="I92">
            <v>88961.600000000006</v>
          </cell>
          <cell r="J92">
            <v>95010.240000000005</v>
          </cell>
          <cell r="K92">
            <v>97672.639999999999</v>
          </cell>
          <cell r="L92">
            <v>100407.84</v>
          </cell>
          <cell r="M92">
            <v>103269.92</v>
          </cell>
          <cell r="P92" t="str">
            <v>06825C</v>
          </cell>
          <cell r="Q92" t="str">
            <v>Manager MPD Intellectual Property</v>
          </cell>
          <cell r="R92">
            <v>80288</v>
          </cell>
          <cell r="S92">
            <v>84514.559999999998</v>
          </cell>
          <cell r="T92">
            <v>88961.600000000006</v>
          </cell>
          <cell r="U92">
            <v>95010.240000000005</v>
          </cell>
          <cell r="V92">
            <v>97672.639999999999</v>
          </cell>
          <cell r="W92">
            <v>100407.84</v>
          </cell>
          <cell r="X92">
            <v>103269.92</v>
          </cell>
          <cell r="Y92"/>
        </row>
        <row r="93">
          <cell r="C93" t="str">
            <v>06830C</v>
          </cell>
          <cell r="D93" t="str">
            <v>Manager MPLS Development Review</v>
          </cell>
          <cell r="E93">
            <v>588</v>
          </cell>
          <cell r="F93">
            <v>13</v>
          </cell>
          <cell r="G93">
            <v>99344.960000000006</v>
          </cell>
          <cell r="H93">
            <v>103317.75999999999</v>
          </cell>
          <cell r="I93">
            <v>107450.72</v>
          </cell>
          <cell r="J93">
            <v>111748</v>
          </cell>
          <cell r="K93">
            <v>116220</v>
          </cell>
          <cell r="P93" t="str">
            <v>06830C</v>
          </cell>
          <cell r="Q93" t="str">
            <v>Manager MPLS Development Review</v>
          </cell>
          <cell r="R93">
            <v>99344.960000000006</v>
          </cell>
          <cell r="S93">
            <v>103317.75999999999</v>
          </cell>
          <cell r="T93">
            <v>107450.72</v>
          </cell>
          <cell r="U93">
            <v>111748</v>
          </cell>
          <cell r="V93">
            <v>116220</v>
          </cell>
          <cell r="Y93"/>
        </row>
        <row r="94">
          <cell r="C94" t="str">
            <v>06835C</v>
          </cell>
          <cell r="D94" t="str">
            <v>Manager MPLS Workforce Development Program</v>
          </cell>
          <cell r="E94">
            <v>488</v>
          </cell>
          <cell r="F94">
            <v>10</v>
          </cell>
          <cell r="G94">
            <v>77116</v>
          </cell>
          <cell r="H94">
            <v>81174.080000000002</v>
          </cell>
          <cell r="I94">
            <v>85446.399999999994</v>
          </cell>
          <cell r="J94">
            <v>89943.360000000001</v>
          </cell>
          <cell r="K94">
            <v>92460.160000000003</v>
          </cell>
          <cell r="L94">
            <v>95051.839999999997</v>
          </cell>
          <cell r="M94">
            <v>97760</v>
          </cell>
          <cell r="P94" t="str">
            <v>06835C</v>
          </cell>
          <cell r="Q94" t="str">
            <v>Manager MPLS Workforce Development Program</v>
          </cell>
          <cell r="R94">
            <v>77116</v>
          </cell>
          <cell r="S94">
            <v>81174.080000000002</v>
          </cell>
          <cell r="T94">
            <v>85446.399999999994</v>
          </cell>
          <cell r="U94">
            <v>89943.360000000001</v>
          </cell>
          <cell r="V94">
            <v>92460.160000000003</v>
          </cell>
          <cell r="W94">
            <v>95051.839999999997</v>
          </cell>
          <cell r="X94">
            <v>97760</v>
          </cell>
          <cell r="Y94"/>
        </row>
        <row r="95">
          <cell r="C95" t="str">
            <v>06839C</v>
          </cell>
          <cell r="D95" t="str">
            <v>Manager Neighborhood Support</v>
          </cell>
          <cell r="E95">
            <v>490</v>
          </cell>
          <cell r="F95">
            <v>10</v>
          </cell>
          <cell r="G95">
            <v>77116</v>
          </cell>
          <cell r="H95">
            <v>81174.080000000002</v>
          </cell>
          <cell r="I95">
            <v>85446.399999999994</v>
          </cell>
          <cell r="J95">
            <v>89943.360000000001</v>
          </cell>
          <cell r="K95">
            <v>92460.160000000003</v>
          </cell>
          <cell r="L95">
            <v>95051.839999999997</v>
          </cell>
          <cell r="M95">
            <v>97760</v>
          </cell>
          <cell r="P95" t="str">
            <v>06839C</v>
          </cell>
          <cell r="Q95" t="str">
            <v>Manager Neighborhood Support</v>
          </cell>
          <cell r="R95">
            <v>77116</v>
          </cell>
          <cell r="S95">
            <v>81174.080000000002</v>
          </cell>
          <cell r="T95">
            <v>85446.399999999994</v>
          </cell>
          <cell r="U95">
            <v>89943.360000000001</v>
          </cell>
          <cell r="V95">
            <v>92460.160000000003</v>
          </cell>
          <cell r="W95">
            <v>95051.839999999997</v>
          </cell>
          <cell r="X95">
            <v>97760</v>
          </cell>
          <cell r="Y95"/>
        </row>
        <row r="96">
          <cell r="C96" t="str">
            <v>52620C</v>
          </cell>
          <cell r="D96" t="str">
            <v>Manager NRP &amp; Citizen Participation</v>
          </cell>
          <cell r="E96">
            <v>505</v>
          </cell>
          <cell r="F96">
            <v>11</v>
          </cell>
          <cell r="G96">
            <v>80288</v>
          </cell>
          <cell r="H96">
            <v>84514.559999999998</v>
          </cell>
          <cell r="I96">
            <v>88961.600000000006</v>
          </cell>
          <cell r="J96">
            <v>95010.240000000005</v>
          </cell>
          <cell r="K96">
            <v>97672.639999999999</v>
          </cell>
          <cell r="L96">
            <v>100407.84</v>
          </cell>
          <cell r="M96">
            <v>103269.92</v>
          </cell>
          <cell r="P96" t="str">
            <v>52620C</v>
          </cell>
          <cell r="Q96" t="str">
            <v>Manager NRP &amp; Citizen Participation</v>
          </cell>
          <cell r="R96">
            <v>80288</v>
          </cell>
          <cell r="S96">
            <v>84514.559999999998</v>
          </cell>
          <cell r="T96">
            <v>88961.600000000006</v>
          </cell>
          <cell r="U96">
            <v>95010.240000000005</v>
          </cell>
          <cell r="V96">
            <v>97672.639999999999</v>
          </cell>
          <cell r="W96">
            <v>100407.84</v>
          </cell>
          <cell r="X96">
            <v>103269.92</v>
          </cell>
          <cell r="Y96"/>
        </row>
        <row r="97">
          <cell r="C97" t="str">
            <v>06856C</v>
          </cell>
          <cell r="D97" t="str">
            <v>Manager Payroll</v>
          </cell>
          <cell r="E97">
            <v>545</v>
          </cell>
          <cell r="F97">
            <v>12</v>
          </cell>
          <cell r="G97">
            <v>91551.2</v>
          </cell>
          <cell r="H97">
            <v>96657.600000000006</v>
          </cell>
          <cell r="I97">
            <v>103284.48</v>
          </cell>
          <cell r="J97">
            <v>106175.67999999999</v>
          </cell>
          <cell r="K97">
            <v>109148</v>
          </cell>
          <cell r="L97">
            <v>112261.75999999999</v>
          </cell>
          <cell r="P97" t="str">
            <v>06856C</v>
          </cell>
          <cell r="Q97" t="str">
            <v>Manager Payroll</v>
          </cell>
          <cell r="R97">
            <v>91551.2</v>
          </cell>
          <cell r="S97">
            <v>96657.600000000006</v>
          </cell>
          <cell r="T97">
            <v>103284.48</v>
          </cell>
          <cell r="U97">
            <v>106175.67999999999</v>
          </cell>
          <cell r="V97">
            <v>109148</v>
          </cell>
          <cell r="W97">
            <v>112261.75999999999</v>
          </cell>
          <cell r="Y97"/>
        </row>
        <row r="98">
          <cell r="C98" t="str">
            <v>06846C</v>
          </cell>
          <cell r="D98" t="str">
            <v>Manager Personel, Finance Technology &amp; Administration</v>
          </cell>
          <cell r="E98">
            <v>510</v>
          </cell>
          <cell r="F98">
            <v>11</v>
          </cell>
          <cell r="G98">
            <v>80288</v>
          </cell>
          <cell r="H98">
            <v>84514.559999999998</v>
          </cell>
          <cell r="I98">
            <v>88961.600000000006</v>
          </cell>
          <cell r="J98">
            <v>95010.240000000005</v>
          </cell>
          <cell r="K98">
            <v>97672.639999999999</v>
          </cell>
          <cell r="L98">
            <v>100407.84</v>
          </cell>
          <cell r="M98">
            <v>103269.92</v>
          </cell>
          <cell r="P98" t="str">
            <v>06846C</v>
          </cell>
          <cell r="Q98" t="str">
            <v>Manager Personel, Finance Technology &amp; Administration</v>
          </cell>
          <cell r="R98">
            <v>80288</v>
          </cell>
          <cell r="S98">
            <v>84514.559999999998</v>
          </cell>
          <cell r="T98">
            <v>88961.600000000006</v>
          </cell>
          <cell r="U98">
            <v>95010.240000000005</v>
          </cell>
          <cell r="V98">
            <v>97672.639999999999</v>
          </cell>
          <cell r="W98">
            <v>100407.84</v>
          </cell>
          <cell r="X98">
            <v>103269.92</v>
          </cell>
          <cell r="Y98"/>
        </row>
        <row r="99">
          <cell r="C99" t="str">
            <v>10160C</v>
          </cell>
          <cell r="D99" t="str">
            <v>Manager Planning</v>
          </cell>
          <cell r="E99">
            <v>543</v>
          </cell>
          <cell r="F99">
            <v>12</v>
          </cell>
          <cell r="G99">
            <v>91551.2</v>
          </cell>
          <cell r="H99">
            <v>96657.600000000006</v>
          </cell>
          <cell r="I99">
            <v>103284.48</v>
          </cell>
          <cell r="J99">
            <v>106175.67999999999</v>
          </cell>
          <cell r="K99">
            <v>109148</v>
          </cell>
          <cell r="L99">
            <v>112261.75999999999</v>
          </cell>
          <cell r="P99" t="str">
            <v>10160C</v>
          </cell>
          <cell r="Q99" t="str">
            <v>Manager Planning</v>
          </cell>
          <cell r="R99">
            <v>91551.2</v>
          </cell>
          <cell r="S99">
            <v>96657.600000000006</v>
          </cell>
          <cell r="T99">
            <v>103284.48</v>
          </cell>
          <cell r="U99">
            <v>106175.67999999999</v>
          </cell>
          <cell r="V99">
            <v>109148</v>
          </cell>
          <cell r="W99">
            <v>112261.75999999999</v>
          </cell>
          <cell r="Y99"/>
        </row>
        <row r="100">
          <cell r="C100" t="str">
            <v>10193C</v>
          </cell>
          <cell r="D100" t="str">
            <v>Manager Police Record Services</v>
          </cell>
          <cell r="E100">
            <v>476</v>
          </cell>
          <cell r="F100">
            <v>10</v>
          </cell>
          <cell r="G100">
            <v>82276.479999999996</v>
          </cell>
          <cell r="H100">
            <v>84581.119999999995</v>
          </cell>
          <cell r="I100">
            <v>86948.160000000003</v>
          </cell>
          <cell r="J100">
            <v>89383.84</v>
          </cell>
          <cell r="K100">
            <v>91886.080000000002</v>
          </cell>
          <cell r="L100">
            <v>94461.119999999995</v>
          </cell>
          <cell r="M100">
            <v>97150.56</v>
          </cell>
          <cell r="P100" t="str">
            <v>10193C</v>
          </cell>
          <cell r="Q100" t="str">
            <v>Manager Police Record Services</v>
          </cell>
          <cell r="R100">
            <v>82276.479999999996</v>
          </cell>
          <cell r="S100">
            <v>84581.119999999995</v>
          </cell>
          <cell r="T100">
            <v>86948.160000000003</v>
          </cell>
          <cell r="U100">
            <v>89383.84</v>
          </cell>
          <cell r="V100">
            <v>91886.080000000002</v>
          </cell>
          <cell r="W100">
            <v>94461.119999999995</v>
          </cell>
          <cell r="X100">
            <v>97150.56</v>
          </cell>
          <cell r="Y100"/>
        </row>
        <row r="101">
          <cell r="C101" t="str">
            <v>06919C</v>
          </cell>
          <cell r="D101" t="str">
            <v>Manager Public Health Emergency Response</v>
          </cell>
          <cell r="E101">
            <v>465</v>
          </cell>
          <cell r="F101">
            <v>10</v>
          </cell>
          <cell r="G101">
            <v>74135.360000000001</v>
          </cell>
          <cell r="H101">
            <v>77825.279999999999</v>
          </cell>
          <cell r="I101">
            <v>81725.279999999999</v>
          </cell>
          <cell r="J101">
            <v>87010.559999999998</v>
          </cell>
          <cell r="K101">
            <v>89446.24</v>
          </cell>
          <cell r="L101">
            <v>91952.639999999999</v>
          </cell>
          <cell r="M101">
            <v>94573.440000000002</v>
          </cell>
          <cell r="P101" t="str">
            <v>06919C</v>
          </cell>
          <cell r="Q101" t="str">
            <v>Manager Public Health Emergency Response</v>
          </cell>
          <cell r="R101">
            <v>74135.360000000001</v>
          </cell>
          <cell r="S101">
            <v>77825.279999999999</v>
          </cell>
          <cell r="T101">
            <v>81725.279999999999</v>
          </cell>
          <cell r="U101">
            <v>87010.559999999998</v>
          </cell>
          <cell r="V101">
            <v>89446.24</v>
          </cell>
          <cell r="W101">
            <v>91952.639999999999</v>
          </cell>
          <cell r="X101">
            <v>94573.440000000002</v>
          </cell>
          <cell r="Y101"/>
        </row>
        <row r="102">
          <cell r="C102" t="str">
            <v>52924C</v>
          </cell>
          <cell r="D102" t="str">
            <v>Manager Public Works Initiatives and Analysis</v>
          </cell>
          <cell r="E102">
            <v>505</v>
          </cell>
          <cell r="F102">
            <v>11</v>
          </cell>
          <cell r="G102">
            <v>88275.199999999997</v>
          </cell>
          <cell r="H102">
            <v>91804.96</v>
          </cell>
          <cell r="I102">
            <v>95478.24</v>
          </cell>
          <cell r="J102">
            <v>99297.12</v>
          </cell>
          <cell r="K102">
            <v>103269.92</v>
          </cell>
          <cell r="P102" t="str">
            <v>52924C</v>
          </cell>
          <cell r="Q102" t="str">
            <v>Manager Public Works Initiatives and Analysis</v>
          </cell>
          <cell r="R102">
            <v>88275.199999999997</v>
          </cell>
          <cell r="S102">
            <v>91804.96</v>
          </cell>
          <cell r="T102">
            <v>95478.24</v>
          </cell>
          <cell r="U102">
            <v>99297.12</v>
          </cell>
          <cell r="V102">
            <v>103269.92</v>
          </cell>
          <cell r="Y102"/>
        </row>
        <row r="103">
          <cell r="C103" t="str">
            <v xml:space="preserve">52906C </v>
          </cell>
          <cell r="D103" t="str">
            <v>Manager Research &amp; Evaluation - Health Dept</v>
          </cell>
          <cell r="E103">
            <v>520</v>
          </cell>
          <cell r="F103">
            <v>11</v>
          </cell>
          <cell r="G103">
            <v>88275.199999999997</v>
          </cell>
          <cell r="H103">
            <v>91804.96</v>
          </cell>
          <cell r="I103">
            <v>95478.24</v>
          </cell>
          <cell r="J103">
            <v>99297.12</v>
          </cell>
          <cell r="K103">
            <v>103269.92</v>
          </cell>
          <cell r="P103" t="str">
            <v xml:space="preserve">52906C </v>
          </cell>
          <cell r="Q103" t="str">
            <v>Manager Research &amp; Evaluation - Health Dept</v>
          </cell>
          <cell r="R103">
            <v>88275.199999999997</v>
          </cell>
          <cell r="S103">
            <v>91804.96</v>
          </cell>
          <cell r="T103">
            <v>95478.24</v>
          </cell>
          <cell r="U103">
            <v>99297.12</v>
          </cell>
          <cell r="V103">
            <v>103269.92</v>
          </cell>
          <cell r="Y103"/>
        </row>
        <row r="104">
          <cell r="C104" t="str">
            <v>06934C</v>
          </cell>
          <cell r="D104" t="str">
            <v>Manager Resource Coordinator</v>
          </cell>
          <cell r="E104">
            <v>543</v>
          </cell>
          <cell r="F104">
            <v>12</v>
          </cell>
          <cell r="G104">
            <v>91551.2</v>
          </cell>
          <cell r="H104">
            <v>96657.600000000006</v>
          </cell>
          <cell r="I104">
            <v>103284.48</v>
          </cell>
          <cell r="J104">
            <v>106175.67999999999</v>
          </cell>
          <cell r="K104">
            <v>109148</v>
          </cell>
          <cell r="L104">
            <v>112261.75999999999</v>
          </cell>
          <cell r="P104" t="str">
            <v>06934C</v>
          </cell>
          <cell r="Q104" t="str">
            <v>Manager Resource Coordinator</v>
          </cell>
          <cell r="R104">
            <v>91551.2</v>
          </cell>
          <cell r="S104">
            <v>96657.600000000006</v>
          </cell>
          <cell r="T104">
            <v>103284.48</v>
          </cell>
          <cell r="U104">
            <v>106175.67999999999</v>
          </cell>
          <cell r="V104">
            <v>109148</v>
          </cell>
          <cell r="W104">
            <v>112261.75999999999</v>
          </cell>
          <cell r="Y104"/>
        </row>
        <row r="105">
          <cell r="C105" t="str">
            <v>06720C</v>
          </cell>
          <cell r="D105" t="str">
            <v>Manager Revenue &amp; Collections</v>
          </cell>
          <cell r="E105">
            <v>553</v>
          </cell>
          <cell r="F105">
            <v>12</v>
          </cell>
          <cell r="G105">
            <v>95960.8</v>
          </cell>
          <cell r="H105">
            <v>99800.48</v>
          </cell>
          <cell r="I105">
            <v>103792</v>
          </cell>
          <cell r="J105">
            <v>107943.67999999999</v>
          </cell>
          <cell r="K105">
            <v>112261.75999999999</v>
          </cell>
          <cell r="P105" t="str">
            <v>06720C</v>
          </cell>
          <cell r="Q105" t="str">
            <v>Manager Revenue &amp; Collections</v>
          </cell>
          <cell r="R105">
            <v>95960.8</v>
          </cell>
          <cell r="S105">
            <v>99800.48</v>
          </cell>
          <cell r="T105">
            <v>103792</v>
          </cell>
          <cell r="U105">
            <v>107943.67999999999</v>
          </cell>
          <cell r="V105">
            <v>112261.75999999999</v>
          </cell>
          <cell r="Y105"/>
        </row>
        <row r="106">
          <cell r="C106" t="str">
            <v>06935C</v>
          </cell>
          <cell r="D106" t="str">
            <v>Manager Safety Programs</v>
          </cell>
          <cell r="E106">
            <v>470</v>
          </cell>
          <cell r="F106">
            <v>10</v>
          </cell>
          <cell r="G106">
            <v>72756.320000000007</v>
          </cell>
          <cell r="H106">
            <v>76512.800000000003</v>
          </cell>
          <cell r="I106">
            <v>80412.800000000003</v>
          </cell>
          <cell r="J106">
            <v>85856.16</v>
          </cell>
          <cell r="K106">
            <v>88260.64</v>
          </cell>
          <cell r="L106">
            <v>90731.68</v>
          </cell>
          <cell r="M106">
            <v>93319.2</v>
          </cell>
          <cell r="P106" t="str">
            <v>06935C</v>
          </cell>
          <cell r="Q106" t="str">
            <v>Manager Safety Programs</v>
          </cell>
          <cell r="R106">
            <v>72756.320000000007</v>
          </cell>
          <cell r="S106">
            <v>76512.800000000003</v>
          </cell>
          <cell r="T106">
            <v>80412.800000000003</v>
          </cell>
          <cell r="U106">
            <v>85856.16</v>
          </cell>
          <cell r="V106">
            <v>88260.64</v>
          </cell>
          <cell r="W106">
            <v>90731.68</v>
          </cell>
          <cell r="X106">
            <v>93319.2</v>
          </cell>
          <cell r="Y106"/>
        </row>
        <row r="107">
          <cell r="C107" t="str">
            <v>06938C</v>
          </cell>
          <cell r="D107" t="str">
            <v>Manager School Health Services</v>
          </cell>
          <cell r="E107">
            <v>525</v>
          </cell>
          <cell r="F107">
            <v>11</v>
          </cell>
          <cell r="G107">
            <v>88036</v>
          </cell>
          <cell r="H107">
            <v>92148.160000000003</v>
          </cell>
          <cell r="I107">
            <v>97664.320000000007</v>
          </cell>
          <cell r="J107">
            <v>100401.60000000001</v>
          </cell>
          <cell r="K107">
            <v>103213.75999999999</v>
          </cell>
          <cell r="L107">
            <v>106154.88</v>
          </cell>
          <cell r="P107" t="str">
            <v>06938C</v>
          </cell>
          <cell r="Q107" t="str">
            <v>Manager School Health Services</v>
          </cell>
          <cell r="R107">
            <v>88036</v>
          </cell>
          <cell r="S107">
            <v>92148.160000000003</v>
          </cell>
          <cell r="T107">
            <v>97664.320000000007</v>
          </cell>
          <cell r="U107">
            <v>100401.60000000001</v>
          </cell>
          <cell r="V107">
            <v>103213.75999999999</v>
          </cell>
          <cell r="W107">
            <v>106154.88</v>
          </cell>
          <cell r="Y107"/>
        </row>
        <row r="108">
          <cell r="C108" t="str">
            <v>59210C</v>
          </cell>
          <cell r="D108" t="str">
            <v>Manager Small Business Program</v>
          </cell>
          <cell r="E108">
            <v>498</v>
          </cell>
          <cell r="F108">
            <v>11</v>
          </cell>
          <cell r="G108">
            <v>88275.199999999997</v>
          </cell>
          <cell r="H108">
            <v>91804.96</v>
          </cell>
          <cell r="I108">
            <v>95478.24</v>
          </cell>
          <cell r="J108">
            <v>99297.12</v>
          </cell>
          <cell r="K108">
            <v>103269.92</v>
          </cell>
          <cell r="P108" t="str">
            <v>59210C</v>
          </cell>
          <cell r="Q108" t="str">
            <v>Manager Small Business Program</v>
          </cell>
          <cell r="R108">
            <v>88275.199999999997</v>
          </cell>
          <cell r="S108">
            <v>91804.96</v>
          </cell>
          <cell r="T108">
            <v>95478.24</v>
          </cell>
          <cell r="U108">
            <v>99297.12</v>
          </cell>
          <cell r="V108">
            <v>103269.92</v>
          </cell>
          <cell r="Y108"/>
        </row>
        <row r="109">
          <cell r="C109" t="str">
            <v>06965C</v>
          </cell>
          <cell r="D109" t="str">
            <v>Manager Special Project &amp; Research</v>
          </cell>
          <cell r="E109">
            <v>570</v>
          </cell>
          <cell r="F109">
            <v>12</v>
          </cell>
          <cell r="G109">
            <v>106562.56</v>
          </cell>
          <cell r="H109">
            <v>109545.28</v>
          </cell>
          <cell r="I109">
            <v>112613.28</v>
          </cell>
          <cell r="J109">
            <v>115822.72</v>
          </cell>
          <cell r="P109" t="str">
            <v>06965C</v>
          </cell>
          <cell r="Q109" t="str">
            <v>Manager Special Project &amp; Research</v>
          </cell>
          <cell r="R109">
            <v>106562.56</v>
          </cell>
          <cell r="S109">
            <v>109545.28</v>
          </cell>
          <cell r="T109">
            <v>112613.28</v>
          </cell>
          <cell r="U109">
            <v>115822.72</v>
          </cell>
          <cell r="Y109"/>
        </row>
        <row r="110">
          <cell r="C110" t="str">
            <v>06963C</v>
          </cell>
          <cell r="D110" t="str">
            <v>Manager Special Projects &amp; Business Specialist</v>
          </cell>
          <cell r="E110">
            <v>543</v>
          </cell>
          <cell r="F110">
            <v>12</v>
          </cell>
          <cell r="G110">
            <v>95667.520000000004</v>
          </cell>
          <cell r="H110">
            <v>98535.84</v>
          </cell>
          <cell r="I110">
            <v>101493.6</v>
          </cell>
          <cell r="J110">
            <v>104536.64</v>
          </cell>
          <cell r="P110" t="str">
            <v>06963C</v>
          </cell>
          <cell r="Q110" t="str">
            <v>Manager Special Projects &amp; Business Specialist</v>
          </cell>
          <cell r="R110">
            <v>95667.520000000004</v>
          </cell>
          <cell r="S110">
            <v>98535.84</v>
          </cell>
          <cell r="T110">
            <v>101493.6</v>
          </cell>
          <cell r="U110">
            <v>104536.64</v>
          </cell>
          <cell r="Y110"/>
        </row>
        <row r="111">
          <cell r="C111" t="str">
            <v>06608C</v>
          </cell>
          <cell r="D111" t="str">
            <v>Manager Stores &amp; Central Requistions</v>
          </cell>
          <cell r="E111">
            <v>423</v>
          </cell>
          <cell r="F111">
            <v>9</v>
          </cell>
          <cell r="G111">
            <v>68712.800000000003</v>
          </cell>
          <cell r="H111">
            <v>72327.839999999997</v>
          </cell>
          <cell r="I111">
            <v>76134.240000000005</v>
          </cell>
          <cell r="J111">
            <v>80142.399999999994</v>
          </cell>
          <cell r="K111">
            <v>82386.720000000001</v>
          </cell>
          <cell r="L111">
            <v>84693.440000000002</v>
          </cell>
          <cell r="M111">
            <v>87108.32</v>
          </cell>
          <cell r="P111" t="str">
            <v>06608C</v>
          </cell>
          <cell r="Q111" t="str">
            <v>Manager Stores &amp; Central Requistions</v>
          </cell>
          <cell r="R111">
            <v>68712.800000000003</v>
          </cell>
          <cell r="S111">
            <v>72327.839999999997</v>
          </cell>
          <cell r="T111">
            <v>76134.240000000005</v>
          </cell>
          <cell r="U111">
            <v>80142.399999999994</v>
          </cell>
          <cell r="V111">
            <v>82386.720000000001</v>
          </cell>
          <cell r="W111">
            <v>84693.440000000002</v>
          </cell>
          <cell r="X111">
            <v>87108.32</v>
          </cell>
          <cell r="Y111"/>
        </row>
        <row r="112">
          <cell r="C112" t="str">
            <v>06670C</v>
          </cell>
          <cell r="D112" t="str">
            <v>Manager Sustainability</v>
          </cell>
          <cell r="E112">
            <v>543</v>
          </cell>
          <cell r="F112">
            <v>12</v>
          </cell>
          <cell r="G112">
            <v>95960.8</v>
          </cell>
          <cell r="H112">
            <v>99800.48</v>
          </cell>
          <cell r="I112">
            <v>103792</v>
          </cell>
          <cell r="J112">
            <v>107943.67999999999</v>
          </cell>
          <cell r="K112">
            <v>112261.75999999999</v>
          </cell>
          <cell r="P112" t="str">
            <v>06670C</v>
          </cell>
          <cell r="Q112" t="str">
            <v>Manager Sustainability</v>
          </cell>
          <cell r="R112">
            <v>95960.8</v>
          </cell>
          <cell r="S112">
            <v>99800.48</v>
          </cell>
          <cell r="T112">
            <v>103792</v>
          </cell>
          <cell r="U112">
            <v>107943.67999999999</v>
          </cell>
          <cell r="V112">
            <v>112261.75999999999</v>
          </cell>
          <cell r="Y112"/>
        </row>
        <row r="113">
          <cell r="C113" t="str">
            <v>00850C</v>
          </cell>
          <cell r="D113" t="str">
            <v>Manager Treasury Operations</v>
          </cell>
          <cell r="E113">
            <v>548</v>
          </cell>
          <cell r="F113">
            <v>12</v>
          </cell>
          <cell r="G113">
            <v>86937.76</v>
          </cell>
          <cell r="H113">
            <v>91284.96</v>
          </cell>
          <cell r="I113">
            <v>95848.48</v>
          </cell>
          <cell r="J113">
            <v>102109.28</v>
          </cell>
          <cell r="K113">
            <v>104969.28</v>
          </cell>
          <cell r="L113">
            <v>107910.39999999999</v>
          </cell>
          <cell r="M113">
            <v>110984.64</v>
          </cell>
          <cell r="P113" t="str">
            <v>00850C</v>
          </cell>
          <cell r="Q113" t="str">
            <v>Manager Treasury Operations</v>
          </cell>
          <cell r="R113">
            <v>86937.76</v>
          </cell>
          <cell r="S113">
            <v>91284.96</v>
          </cell>
          <cell r="T113">
            <v>95848.48</v>
          </cell>
          <cell r="U113">
            <v>102109.28</v>
          </cell>
          <cell r="V113">
            <v>104969.28</v>
          </cell>
          <cell r="W113">
            <v>107910.39999999999</v>
          </cell>
          <cell r="X113">
            <v>110984.64</v>
          </cell>
          <cell r="Y113"/>
        </row>
        <row r="114">
          <cell r="C114" t="str">
            <v>07020C</v>
          </cell>
          <cell r="D114" t="str">
            <v>Manager Utilities Billing</v>
          </cell>
          <cell r="E114">
            <v>455</v>
          </cell>
          <cell r="F114">
            <v>10</v>
          </cell>
          <cell r="G114">
            <v>72756.320000000007</v>
          </cell>
          <cell r="H114">
            <v>76512.800000000003</v>
          </cell>
          <cell r="I114">
            <v>80412.800000000003</v>
          </cell>
          <cell r="J114">
            <v>85856.16</v>
          </cell>
          <cell r="K114">
            <v>88260.64</v>
          </cell>
          <cell r="L114">
            <v>90731.68</v>
          </cell>
          <cell r="M114">
            <v>93319.2</v>
          </cell>
          <cell r="P114" t="str">
            <v>07020C</v>
          </cell>
          <cell r="Q114" t="str">
            <v>Manager Utilities Billing</v>
          </cell>
          <cell r="R114">
            <v>72756.320000000007</v>
          </cell>
          <cell r="S114">
            <v>76512.800000000003</v>
          </cell>
          <cell r="T114">
            <v>80412.800000000003</v>
          </cell>
          <cell r="U114">
            <v>85856.16</v>
          </cell>
          <cell r="V114">
            <v>88260.64</v>
          </cell>
          <cell r="W114">
            <v>90731.68</v>
          </cell>
          <cell r="X114">
            <v>93319.2</v>
          </cell>
          <cell r="Y114"/>
        </row>
        <row r="115">
          <cell r="C115" t="str">
            <v>07022C</v>
          </cell>
          <cell r="D115" t="str">
            <v>Manager Video Services</v>
          </cell>
          <cell r="E115">
            <v>418</v>
          </cell>
          <cell r="F115">
            <v>9</v>
          </cell>
          <cell r="G115">
            <v>64475.839999999997</v>
          </cell>
          <cell r="H115">
            <v>67993.119999999995</v>
          </cell>
          <cell r="I115">
            <v>72616.960000000006</v>
          </cell>
          <cell r="J115">
            <v>79416.479999999996</v>
          </cell>
          <cell r="K115">
            <v>81640</v>
          </cell>
          <cell r="L115">
            <v>83925.92</v>
          </cell>
          <cell r="M115">
            <v>86317.92</v>
          </cell>
          <cell r="P115" t="str">
            <v>07022C</v>
          </cell>
          <cell r="Q115" t="str">
            <v>Manager Video Services</v>
          </cell>
          <cell r="R115">
            <v>64475.839999999997</v>
          </cell>
          <cell r="S115">
            <v>67993.119999999995</v>
          </cell>
          <cell r="T115">
            <v>72616.960000000006</v>
          </cell>
          <cell r="U115">
            <v>79416.479999999996</v>
          </cell>
          <cell r="V115">
            <v>81640</v>
          </cell>
          <cell r="W115">
            <v>83925.92</v>
          </cell>
          <cell r="X115">
            <v>86317.92</v>
          </cell>
          <cell r="Y115"/>
        </row>
        <row r="116">
          <cell r="C116" t="str">
            <v>42300C</v>
          </cell>
          <cell r="D116" t="str">
            <v>Marketing &amp; Communication Manager</v>
          </cell>
          <cell r="E116">
            <v>448</v>
          </cell>
          <cell r="F116">
            <v>9</v>
          </cell>
          <cell r="G116">
            <v>70021.119999999995</v>
          </cell>
          <cell r="H116">
            <v>73706.880000000005</v>
          </cell>
          <cell r="I116">
            <v>78174.720000000001</v>
          </cell>
          <cell r="J116">
            <v>82644.639999999999</v>
          </cell>
          <cell r="K116">
            <v>84957.6</v>
          </cell>
          <cell r="L116">
            <v>87337.12</v>
          </cell>
          <cell r="M116">
            <v>89826.880000000005</v>
          </cell>
          <cell r="P116" t="str">
            <v>42300C</v>
          </cell>
          <cell r="Q116" t="str">
            <v>Marketing &amp; Communication Manager</v>
          </cell>
          <cell r="R116">
            <v>70021.119999999995</v>
          </cell>
          <cell r="S116">
            <v>73706.880000000005</v>
          </cell>
          <cell r="T116">
            <v>78174.720000000001</v>
          </cell>
          <cell r="U116">
            <v>82644.639999999999</v>
          </cell>
          <cell r="V116">
            <v>84957.6</v>
          </cell>
          <cell r="W116">
            <v>87337.12</v>
          </cell>
          <cell r="X116">
            <v>89826.880000000005</v>
          </cell>
          <cell r="Y116"/>
        </row>
        <row r="117">
          <cell r="C117" t="str">
            <v>07085C</v>
          </cell>
          <cell r="D117" t="str">
            <v>Media Relations Manager</v>
          </cell>
          <cell r="E117">
            <v>448</v>
          </cell>
          <cell r="F117">
            <v>9</v>
          </cell>
          <cell r="G117">
            <v>70021.119999999995</v>
          </cell>
          <cell r="H117">
            <v>73706.880000000005</v>
          </cell>
          <cell r="I117">
            <v>78174.720000000001</v>
          </cell>
          <cell r="J117">
            <v>82644.639999999999</v>
          </cell>
          <cell r="K117">
            <v>84957.6</v>
          </cell>
          <cell r="L117">
            <v>87337.12</v>
          </cell>
          <cell r="M117">
            <v>89826.880000000005</v>
          </cell>
          <cell r="P117" t="str">
            <v>07085C</v>
          </cell>
          <cell r="Q117" t="str">
            <v>Media Relations Manager</v>
          </cell>
          <cell r="R117">
            <v>70021.119999999995</v>
          </cell>
          <cell r="S117">
            <v>73706.880000000005</v>
          </cell>
          <cell r="T117">
            <v>78174.720000000001</v>
          </cell>
          <cell r="U117">
            <v>82644.639999999999</v>
          </cell>
          <cell r="V117">
            <v>84957.6</v>
          </cell>
          <cell r="W117">
            <v>87337.12</v>
          </cell>
          <cell r="X117">
            <v>89826.880000000005</v>
          </cell>
          <cell r="Y117"/>
        </row>
        <row r="118">
          <cell r="C118" t="str">
            <v>08855C</v>
          </cell>
          <cell r="D118" t="str">
            <v>MFD Interagency Coordinator</v>
          </cell>
          <cell r="E118">
            <v>458</v>
          </cell>
          <cell r="F118">
            <v>10</v>
          </cell>
          <cell r="G118">
            <v>68893.759999999995</v>
          </cell>
          <cell r="H118">
            <v>72356.960000000006</v>
          </cell>
          <cell r="I118">
            <v>76265.279999999999</v>
          </cell>
          <cell r="J118">
            <v>82636.320000000007</v>
          </cell>
          <cell r="K118">
            <v>84951.360000000001</v>
          </cell>
          <cell r="L118">
            <v>89400.48</v>
          </cell>
          <cell r="M118">
            <v>94527.679999999993</v>
          </cell>
          <cell r="P118" t="str">
            <v>08855C</v>
          </cell>
          <cell r="Q118" t="str">
            <v>MFD Interagency Coordinator</v>
          </cell>
          <cell r="R118">
            <v>68893.759999999995</v>
          </cell>
          <cell r="S118">
            <v>72356.960000000006</v>
          </cell>
          <cell r="T118">
            <v>76265.279999999999</v>
          </cell>
          <cell r="U118">
            <v>82636.320000000007</v>
          </cell>
          <cell r="V118">
            <v>84951.360000000001</v>
          </cell>
          <cell r="W118">
            <v>89400.48</v>
          </cell>
          <cell r="X118">
            <v>94527.679999999993</v>
          </cell>
          <cell r="Y118"/>
        </row>
        <row r="119">
          <cell r="C119" t="str">
            <v>07250C</v>
          </cell>
          <cell r="D119" t="str">
            <v>Nurse Practitioner Physicisian's Assistant</v>
          </cell>
          <cell r="E119">
            <v>478</v>
          </cell>
          <cell r="F119">
            <v>10</v>
          </cell>
          <cell r="G119">
            <v>93749.759999999995</v>
          </cell>
          <cell r="H119">
            <v>96374.720000000001</v>
          </cell>
          <cell r="I119">
            <v>99072.48</v>
          </cell>
          <cell r="J119">
            <v>101897.12</v>
          </cell>
          <cell r="P119" t="str">
            <v>07250C</v>
          </cell>
          <cell r="Q119" t="str">
            <v>Nurse Practitioner Physicisian's Assistant</v>
          </cell>
          <cell r="R119">
            <v>93749.759999999995</v>
          </cell>
          <cell r="S119">
            <v>96374.720000000001</v>
          </cell>
          <cell r="T119">
            <v>99072.48</v>
          </cell>
          <cell r="U119">
            <v>101897.12</v>
          </cell>
          <cell r="Y119"/>
        </row>
        <row r="120">
          <cell r="C120" t="str">
            <v>07455C</v>
          </cell>
          <cell r="D120" t="str">
            <v xml:space="preserve">Parking System Manager </v>
          </cell>
          <cell r="E120">
            <v>573</v>
          </cell>
          <cell r="F120">
            <v>12</v>
          </cell>
          <cell r="G120">
            <v>99024.639999999999</v>
          </cell>
          <cell r="H120">
            <v>102984.96000000001</v>
          </cell>
          <cell r="I120">
            <v>107103.36</v>
          </cell>
          <cell r="J120">
            <v>111388.16</v>
          </cell>
          <cell r="K120">
            <v>115843.52</v>
          </cell>
          <cell r="P120" t="str">
            <v>07455C</v>
          </cell>
          <cell r="Q120" t="str">
            <v xml:space="preserve">Parking System Manager </v>
          </cell>
          <cell r="R120">
            <v>99024.639999999999</v>
          </cell>
          <cell r="S120">
            <v>102984.96000000001</v>
          </cell>
          <cell r="T120">
            <v>107103.36</v>
          </cell>
          <cell r="U120">
            <v>111388.16</v>
          </cell>
          <cell r="V120">
            <v>115843.52</v>
          </cell>
          <cell r="Y120"/>
        </row>
        <row r="121">
          <cell r="C121" t="str">
            <v>52937C</v>
          </cell>
          <cell r="D121" t="str">
            <v>Principal Budget and Evaluation Analyst</v>
          </cell>
          <cell r="E121">
            <v>508</v>
          </cell>
          <cell r="F121">
            <v>11</v>
          </cell>
          <cell r="G121">
            <v>80288</v>
          </cell>
          <cell r="H121">
            <v>84515</v>
          </cell>
          <cell r="I121">
            <v>88962</v>
          </cell>
          <cell r="J121">
            <v>95010</v>
          </cell>
          <cell r="K121">
            <v>97673</v>
          </cell>
          <cell r="L121">
            <v>100408</v>
          </cell>
          <cell r="M121">
            <v>103270</v>
          </cell>
          <cell r="P121" t="str">
            <v>52937C</v>
          </cell>
          <cell r="Q121" t="str">
            <v>Principal Budget and Evaluation Analyst</v>
          </cell>
          <cell r="R121">
            <v>80288</v>
          </cell>
          <cell r="S121">
            <v>84515</v>
          </cell>
          <cell r="T121">
            <v>88962</v>
          </cell>
          <cell r="U121">
            <v>95010</v>
          </cell>
          <cell r="V121">
            <v>97673</v>
          </cell>
          <cell r="W121">
            <v>100408</v>
          </cell>
          <cell r="X121">
            <v>103270</v>
          </cell>
          <cell r="Y121"/>
        </row>
        <row r="122">
          <cell r="C122" t="str">
            <v>08360C</v>
          </cell>
          <cell r="D122" t="str">
            <v>Program Assistant</v>
          </cell>
          <cell r="E122">
            <v>325</v>
          </cell>
          <cell r="F122">
            <v>7</v>
          </cell>
          <cell r="G122">
            <v>26.161999999999999</v>
          </cell>
          <cell r="H122">
            <v>27.539000000000001</v>
          </cell>
          <cell r="I122">
            <v>28.988</v>
          </cell>
          <cell r="J122">
            <v>30.965</v>
          </cell>
          <cell r="K122">
            <v>31.832000000000001</v>
          </cell>
          <cell r="L122">
            <v>32.722000000000001</v>
          </cell>
          <cell r="M122">
            <v>33.655000000000001</v>
          </cell>
          <cell r="P122" t="str">
            <v>08360C</v>
          </cell>
          <cell r="Q122" t="str">
            <v>Program Assistant</v>
          </cell>
          <cell r="R122">
            <v>26.161999999999999</v>
          </cell>
          <cell r="S122">
            <v>27.539000000000001</v>
          </cell>
          <cell r="T122">
            <v>28.988</v>
          </cell>
          <cell r="U122">
            <v>30.965</v>
          </cell>
          <cell r="V122">
            <v>31.832000000000001</v>
          </cell>
          <cell r="W122">
            <v>32.722000000000001</v>
          </cell>
          <cell r="X122">
            <v>33.655000000000001</v>
          </cell>
          <cell r="Y122"/>
        </row>
        <row r="123">
          <cell r="C123" t="str">
            <v>08433C</v>
          </cell>
          <cell r="D123" t="str">
            <v>Project Coordinator (Supervisory)</v>
          </cell>
          <cell r="E123">
            <v>425</v>
          </cell>
          <cell r="F123">
            <v>9</v>
          </cell>
          <cell r="G123">
            <v>74961.119999999995</v>
          </cell>
          <cell r="H123">
            <v>79976</v>
          </cell>
          <cell r="I123">
            <v>82216.160000000003</v>
          </cell>
          <cell r="J123">
            <v>84518.720000000001</v>
          </cell>
          <cell r="K123">
            <v>86927.360000000001</v>
          </cell>
          <cell r="P123" t="str">
            <v>08433C</v>
          </cell>
          <cell r="Q123" t="str">
            <v>Project Coordinator (Supervisory)</v>
          </cell>
          <cell r="R123">
            <v>74961.119999999995</v>
          </cell>
          <cell r="S123">
            <v>79976</v>
          </cell>
          <cell r="T123">
            <v>82216.160000000003</v>
          </cell>
          <cell r="U123">
            <v>84518.720000000001</v>
          </cell>
          <cell r="V123">
            <v>86927.360000000001</v>
          </cell>
          <cell r="Y123"/>
        </row>
        <row r="124">
          <cell r="C124" t="str">
            <v>08445C</v>
          </cell>
          <cell r="D124" t="str">
            <v>Property Services Project Coordinator</v>
          </cell>
          <cell r="E124">
            <v>410</v>
          </cell>
          <cell r="F124">
            <v>9</v>
          </cell>
          <cell r="G124">
            <v>61546</v>
          </cell>
          <cell r="H124">
            <v>64785.999000000003</v>
          </cell>
          <cell r="I124">
            <v>68195.998999999996</v>
          </cell>
          <cell r="J124">
            <v>72831</v>
          </cell>
          <cell r="K124">
            <v>74871</v>
          </cell>
          <cell r="L124">
            <v>76968</v>
          </cell>
          <cell r="M124">
            <v>79159.998999999996</v>
          </cell>
          <cell r="P124" t="str">
            <v>08445C</v>
          </cell>
          <cell r="Q124" t="str">
            <v>Property Services Project Coordinator</v>
          </cell>
          <cell r="R124">
            <v>61546</v>
          </cell>
          <cell r="S124">
            <v>64785.999000000003</v>
          </cell>
          <cell r="T124">
            <v>68195.998999999996</v>
          </cell>
          <cell r="U124">
            <v>72831</v>
          </cell>
          <cell r="V124">
            <v>74871</v>
          </cell>
          <cell r="W124">
            <v>76968</v>
          </cell>
          <cell r="X124">
            <v>79159.998999999996</v>
          </cell>
          <cell r="Y124"/>
        </row>
        <row r="125">
          <cell r="C125" t="str">
            <v>08447C</v>
          </cell>
          <cell r="D125" t="str">
            <v>Public Arts Administrator</v>
          </cell>
          <cell r="E125">
            <v>493</v>
          </cell>
          <cell r="F125">
            <v>10</v>
          </cell>
          <cell r="G125">
            <v>83566.080000000002</v>
          </cell>
          <cell r="H125">
            <v>86908.64</v>
          </cell>
          <cell r="I125">
            <v>90384.320000000007</v>
          </cell>
          <cell r="J125">
            <v>93999.360000000001</v>
          </cell>
          <cell r="K125">
            <v>97760</v>
          </cell>
          <cell r="P125" t="str">
            <v>08447C</v>
          </cell>
          <cell r="Q125" t="str">
            <v>Public Arts Administrator</v>
          </cell>
          <cell r="R125">
            <v>83566.080000000002</v>
          </cell>
          <cell r="S125">
            <v>86908.64</v>
          </cell>
          <cell r="T125">
            <v>90384.320000000007</v>
          </cell>
          <cell r="U125">
            <v>93999.360000000001</v>
          </cell>
          <cell r="V125">
            <v>97760</v>
          </cell>
          <cell r="Y125"/>
        </row>
        <row r="126">
          <cell r="C126" t="str">
            <v>08487C</v>
          </cell>
          <cell r="D126" t="str">
            <v>Public Health Mental Health Counselor</v>
          </cell>
          <cell r="E126">
            <v>485</v>
          </cell>
          <cell r="F126">
            <v>10</v>
          </cell>
          <cell r="G126">
            <v>77116</v>
          </cell>
          <cell r="H126">
            <v>81174.080000000002</v>
          </cell>
          <cell r="I126">
            <v>85446.399999999994</v>
          </cell>
          <cell r="J126">
            <v>89943.360000000001</v>
          </cell>
          <cell r="K126">
            <v>92460.160000000003</v>
          </cell>
          <cell r="L126">
            <v>95051.839999999997</v>
          </cell>
          <cell r="M126">
            <v>97760</v>
          </cell>
          <cell r="P126" t="str">
            <v>08487C</v>
          </cell>
          <cell r="Q126" t="str">
            <v>Public Health Mental Health Counselor</v>
          </cell>
          <cell r="R126">
            <v>77116</v>
          </cell>
          <cell r="S126">
            <v>81174.080000000002</v>
          </cell>
          <cell r="T126">
            <v>85446.399999999994</v>
          </cell>
          <cell r="U126">
            <v>89943.360000000001</v>
          </cell>
          <cell r="V126">
            <v>92460.160000000003</v>
          </cell>
          <cell r="W126">
            <v>95051.839999999997</v>
          </cell>
          <cell r="X126">
            <v>97760</v>
          </cell>
          <cell r="Y126"/>
        </row>
        <row r="127">
          <cell r="C127" t="str">
            <v>08563C</v>
          </cell>
          <cell r="D127" t="str">
            <v>Public Works Interagency Coordinator</v>
          </cell>
          <cell r="E127">
            <v>458</v>
          </cell>
          <cell r="F127">
            <v>10</v>
          </cell>
          <cell r="G127">
            <v>68893.759999999995</v>
          </cell>
          <cell r="H127">
            <v>72356.960000000006</v>
          </cell>
          <cell r="I127">
            <v>76265.279999999999</v>
          </cell>
          <cell r="J127">
            <v>82636.320000000007</v>
          </cell>
          <cell r="K127">
            <v>84951.360000000001</v>
          </cell>
          <cell r="L127">
            <v>89400.48</v>
          </cell>
          <cell r="M127">
            <v>94527.679999999993</v>
          </cell>
          <cell r="P127" t="str">
            <v>08563C</v>
          </cell>
          <cell r="Q127" t="str">
            <v>Public Works Interagency Coordinator</v>
          </cell>
          <cell r="R127">
            <v>68893.759999999995</v>
          </cell>
          <cell r="S127">
            <v>72356.960000000006</v>
          </cell>
          <cell r="T127">
            <v>76265.279999999999</v>
          </cell>
          <cell r="U127">
            <v>82636.320000000007</v>
          </cell>
          <cell r="V127">
            <v>84951.360000000001</v>
          </cell>
          <cell r="W127">
            <v>89400.48</v>
          </cell>
          <cell r="X127">
            <v>94527.679999999993</v>
          </cell>
          <cell r="Y127"/>
        </row>
        <row r="128">
          <cell r="C128" t="str">
            <v>08700C</v>
          </cell>
          <cell r="D128" t="str">
            <v>Records Management Specialist</v>
          </cell>
          <cell r="E128">
            <v>390</v>
          </cell>
          <cell r="F128">
            <v>8</v>
          </cell>
          <cell r="G128">
            <v>32.729999999999997</v>
          </cell>
          <cell r="H128">
            <v>35.07</v>
          </cell>
          <cell r="I128">
            <v>36.049999999999997</v>
          </cell>
          <cell r="J128">
            <v>37.06</v>
          </cell>
          <cell r="K128">
            <v>38.11</v>
          </cell>
          <cell r="P128" t="str">
            <v>08700C</v>
          </cell>
          <cell r="Q128" t="str">
            <v>Records Management Specialist</v>
          </cell>
          <cell r="R128">
            <v>32.729999999999997</v>
          </cell>
          <cell r="S128">
            <v>35.07</v>
          </cell>
          <cell r="T128">
            <v>36.049999999999997</v>
          </cell>
          <cell r="U128">
            <v>37.06</v>
          </cell>
          <cell r="V128">
            <v>38.11</v>
          </cell>
          <cell r="Y128"/>
        </row>
        <row r="129">
          <cell r="C129" t="str">
            <v>08835C</v>
          </cell>
          <cell r="D129" t="str">
            <v xml:space="preserve">Recycling Coordinator </v>
          </cell>
          <cell r="E129">
            <v>355</v>
          </cell>
          <cell r="F129">
            <v>7</v>
          </cell>
          <cell r="G129">
            <v>60484.32</v>
          </cell>
          <cell r="H129">
            <v>62300.160000000003</v>
          </cell>
          <cell r="I129">
            <v>64170.080000000002</v>
          </cell>
          <cell r="J129">
            <v>66094.080000000002</v>
          </cell>
          <cell r="K129">
            <v>68076.320000000007</v>
          </cell>
          <cell r="L129">
            <v>70118.880000000005</v>
          </cell>
          <cell r="M129">
            <v>72221.759999999995</v>
          </cell>
          <cell r="P129" t="str">
            <v>08835C</v>
          </cell>
          <cell r="Q129" t="str">
            <v xml:space="preserve">Recycling Coordinator </v>
          </cell>
          <cell r="R129">
            <v>60484.32</v>
          </cell>
          <cell r="S129">
            <v>62300.160000000003</v>
          </cell>
          <cell r="T129">
            <v>64170.080000000002</v>
          </cell>
          <cell r="U129">
            <v>66094.080000000002</v>
          </cell>
          <cell r="V129">
            <v>68076.320000000007</v>
          </cell>
          <cell r="W129">
            <v>70118.880000000005</v>
          </cell>
          <cell r="X129">
            <v>72221.759999999995</v>
          </cell>
          <cell r="Y129"/>
        </row>
        <row r="130">
          <cell r="C130" t="str">
            <v>08856C</v>
          </cell>
          <cell r="D130" t="str">
            <v>Regulatory Services Interagency Coordinator</v>
          </cell>
          <cell r="E130">
            <v>458</v>
          </cell>
          <cell r="F130">
            <v>10</v>
          </cell>
          <cell r="G130">
            <v>68893.759999999995</v>
          </cell>
          <cell r="H130">
            <v>72356.960000000006</v>
          </cell>
          <cell r="I130">
            <v>76265.279999999999</v>
          </cell>
          <cell r="J130">
            <v>82636.320000000007</v>
          </cell>
          <cell r="K130">
            <v>84951.360000000001</v>
          </cell>
          <cell r="L130">
            <v>89400.48</v>
          </cell>
          <cell r="M130">
            <v>94527.679999999993</v>
          </cell>
          <cell r="P130" t="str">
            <v>08856C</v>
          </cell>
          <cell r="Q130" t="str">
            <v>Regulatory Services Interagency Coordinator</v>
          </cell>
          <cell r="R130">
            <v>68893.759999999995</v>
          </cell>
          <cell r="S130">
            <v>72356.960000000006</v>
          </cell>
          <cell r="T130">
            <v>76265.279999999999</v>
          </cell>
          <cell r="U130">
            <v>82636.320000000007</v>
          </cell>
          <cell r="V130">
            <v>84951.360000000001</v>
          </cell>
          <cell r="W130">
            <v>89400.48</v>
          </cell>
          <cell r="X130">
            <v>94527.679999999993</v>
          </cell>
          <cell r="Y130"/>
        </row>
        <row r="131">
          <cell r="C131" t="str">
            <v>08885C</v>
          </cell>
          <cell r="D131" t="str">
            <v>Risk Manager</v>
          </cell>
          <cell r="E131">
            <v>525</v>
          </cell>
          <cell r="F131">
            <v>11</v>
          </cell>
          <cell r="G131">
            <v>81652.479999999996</v>
          </cell>
          <cell r="H131">
            <v>85723.04</v>
          </cell>
          <cell r="I131">
            <v>90036.96</v>
          </cell>
          <cell r="J131">
            <v>95935.84</v>
          </cell>
          <cell r="K131">
            <v>98623.2</v>
          </cell>
          <cell r="L131">
            <v>101383.36</v>
          </cell>
          <cell r="M131">
            <v>104272.48</v>
          </cell>
          <cell r="P131" t="str">
            <v>08885C</v>
          </cell>
          <cell r="Q131" t="str">
            <v>Risk Manager</v>
          </cell>
          <cell r="R131">
            <v>81652.479999999996</v>
          </cell>
          <cell r="S131">
            <v>85723.04</v>
          </cell>
          <cell r="T131">
            <v>90036.96</v>
          </cell>
          <cell r="U131">
            <v>95935.84</v>
          </cell>
          <cell r="V131">
            <v>98623.2</v>
          </cell>
          <cell r="W131">
            <v>101383.36</v>
          </cell>
          <cell r="X131">
            <v>104272.48</v>
          </cell>
          <cell r="Y131"/>
        </row>
        <row r="132">
          <cell r="C132" t="str">
            <v>09035C</v>
          </cell>
          <cell r="D132" t="str">
            <v xml:space="preserve">School Patrol Agent </v>
          </cell>
          <cell r="E132">
            <v>283</v>
          </cell>
          <cell r="F132">
            <v>6</v>
          </cell>
          <cell r="G132">
            <v>21.942</v>
          </cell>
          <cell r="H132">
            <v>23.442</v>
          </cell>
          <cell r="I132">
            <v>24.097999999999999</v>
          </cell>
          <cell r="J132">
            <v>24.785</v>
          </cell>
          <cell r="P132" t="str">
            <v>09035C</v>
          </cell>
          <cell r="Q132" t="str">
            <v xml:space="preserve">School Patrol Agent </v>
          </cell>
          <cell r="R132">
            <v>21.942</v>
          </cell>
          <cell r="S132">
            <v>23.442</v>
          </cell>
          <cell r="T132">
            <v>24.097999999999999</v>
          </cell>
          <cell r="U132">
            <v>24.785</v>
          </cell>
          <cell r="Y132"/>
        </row>
        <row r="133">
          <cell r="C133" t="str">
            <v>09072C</v>
          </cell>
          <cell r="D133" t="str">
            <v>Seasonal Elections Support Specialist I</v>
          </cell>
          <cell r="E133">
            <v>210</v>
          </cell>
          <cell r="F133">
            <v>4</v>
          </cell>
          <cell r="G133">
            <v>18.824000000000002</v>
          </cell>
          <cell r="H133">
            <v>19.507000000000001</v>
          </cell>
          <cell r="I133">
            <v>20.215</v>
          </cell>
          <cell r="P133" t="str">
            <v>09072C</v>
          </cell>
          <cell r="Q133" t="str">
            <v>Seasonal Elections Support Specialist I</v>
          </cell>
          <cell r="R133">
            <v>18.824000000000002</v>
          </cell>
          <cell r="S133">
            <v>19.507000000000001</v>
          </cell>
          <cell r="T133">
            <v>20.215</v>
          </cell>
          <cell r="Y133"/>
        </row>
        <row r="134">
          <cell r="C134" t="str">
            <v>09073C</v>
          </cell>
          <cell r="D134" t="str">
            <v>Seasonal Elections Support Specialist II</v>
          </cell>
          <cell r="E134">
            <v>253</v>
          </cell>
          <cell r="F134">
            <v>5</v>
          </cell>
          <cell r="G134">
            <v>19.395</v>
          </cell>
          <cell r="H134">
            <v>20.367000000000001</v>
          </cell>
          <cell r="I134">
            <v>21.373999999999999</v>
          </cell>
          <cell r="P134" t="str">
            <v>09073C</v>
          </cell>
          <cell r="Q134" t="str">
            <v>Seasonal Elections Support Specialist II</v>
          </cell>
          <cell r="R134">
            <v>19.395</v>
          </cell>
          <cell r="S134">
            <v>20.367000000000001</v>
          </cell>
          <cell r="T134">
            <v>21.373999999999999</v>
          </cell>
          <cell r="Y134"/>
        </row>
        <row r="135">
          <cell r="C135" t="str">
            <v>09075C</v>
          </cell>
          <cell r="D135" t="str">
            <v>Seasonal Environmental Health Technician</v>
          </cell>
          <cell r="E135">
            <v>218</v>
          </cell>
          <cell r="F135">
            <v>4</v>
          </cell>
          <cell r="G135">
            <v>14.551</v>
          </cell>
          <cell r="H135">
            <v>16.23</v>
          </cell>
          <cell r="I135">
            <v>17.349</v>
          </cell>
          <cell r="J135">
            <v>19.027999999999999</v>
          </cell>
          <cell r="P135" t="str">
            <v>09075C</v>
          </cell>
          <cell r="Q135" t="str">
            <v>Seasonal Environmental Health Technician</v>
          </cell>
          <cell r="R135">
            <v>14.551</v>
          </cell>
          <cell r="S135">
            <v>16.23</v>
          </cell>
          <cell r="T135">
            <v>17.349</v>
          </cell>
          <cell r="U135">
            <v>19.027999999999999</v>
          </cell>
          <cell r="Y135"/>
        </row>
        <row r="136">
          <cell r="C136" t="str">
            <v>C09078</v>
          </cell>
          <cell r="D136" t="str">
            <v>Seasonal Legislative Aide</v>
          </cell>
          <cell r="E136">
            <v>215</v>
          </cell>
          <cell r="F136">
            <v>4</v>
          </cell>
          <cell r="G136">
            <v>14.551</v>
          </cell>
          <cell r="H136">
            <v>16.23</v>
          </cell>
          <cell r="I136">
            <v>17.349</v>
          </cell>
          <cell r="J136">
            <v>19.027999999999999</v>
          </cell>
          <cell r="P136" t="str">
            <v>C09078</v>
          </cell>
          <cell r="Q136" t="str">
            <v>Seasonal Legislative Aide</v>
          </cell>
          <cell r="R136">
            <v>14.551</v>
          </cell>
          <cell r="S136">
            <v>16.23</v>
          </cell>
          <cell r="T136">
            <v>17.349</v>
          </cell>
          <cell r="U136">
            <v>19.027999999999999</v>
          </cell>
          <cell r="Y136"/>
        </row>
        <row r="137">
          <cell r="C137" t="str">
            <v>52936C</v>
          </cell>
          <cell r="D137" t="str">
            <v>Senior Budget and Evaluation Analyst</v>
          </cell>
          <cell r="E137">
            <v>465</v>
          </cell>
          <cell r="F137">
            <v>10</v>
          </cell>
          <cell r="G137">
            <v>74135</v>
          </cell>
          <cell r="H137">
            <v>77825</v>
          </cell>
          <cell r="I137">
            <v>81728</v>
          </cell>
          <cell r="J137">
            <v>87011</v>
          </cell>
          <cell r="K137">
            <v>89446</v>
          </cell>
          <cell r="L137">
            <v>91953</v>
          </cell>
          <cell r="M137">
            <v>94573</v>
          </cell>
          <cell r="P137" t="str">
            <v>52936C</v>
          </cell>
          <cell r="Q137" t="str">
            <v>Senior Budget and Evaluation Analyst</v>
          </cell>
          <cell r="R137">
            <v>74135</v>
          </cell>
          <cell r="S137">
            <v>77825</v>
          </cell>
          <cell r="T137">
            <v>81728</v>
          </cell>
          <cell r="U137">
            <v>87011</v>
          </cell>
          <cell r="V137">
            <v>89446</v>
          </cell>
          <cell r="W137">
            <v>91953</v>
          </cell>
          <cell r="X137">
            <v>94573</v>
          </cell>
          <cell r="Y137"/>
        </row>
        <row r="138">
          <cell r="C138" t="str">
            <v>01446C</v>
          </cell>
          <cell r="D138" t="str">
            <v>Senior Business Analyst</v>
          </cell>
          <cell r="E138">
            <v>468</v>
          </cell>
          <cell r="F138">
            <v>10</v>
          </cell>
          <cell r="G138">
            <v>72839.520000000004</v>
          </cell>
          <cell r="H138">
            <v>76670.880000000005</v>
          </cell>
          <cell r="I138">
            <v>80716.479999999996</v>
          </cell>
          <cell r="J138">
            <v>89383.84</v>
          </cell>
          <cell r="K138">
            <v>91886.080000000002</v>
          </cell>
          <cell r="L138">
            <v>94459.04</v>
          </cell>
          <cell r="M138">
            <v>97150.56</v>
          </cell>
          <cell r="P138" t="str">
            <v>01446C</v>
          </cell>
          <cell r="Q138" t="str">
            <v>Senior Business Analyst</v>
          </cell>
          <cell r="R138">
            <v>72839.520000000004</v>
          </cell>
          <cell r="S138">
            <v>76670.880000000005</v>
          </cell>
          <cell r="T138">
            <v>80716.479999999996</v>
          </cell>
          <cell r="U138">
            <v>89383.84</v>
          </cell>
          <cell r="V138">
            <v>91886.080000000002</v>
          </cell>
          <cell r="W138">
            <v>94459.04</v>
          </cell>
          <cell r="X138">
            <v>97150.56</v>
          </cell>
          <cell r="Y138"/>
        </row>
        <row r="139">
          <cell r="C139" t="str">
            <v>04348C</v>
          </cell>
          <cell r="D139" t="str">
            <v>Senior Collaboration Architect</v>
          </cell>
          <cell r="E139">
            <v>555</v>
          </cell>
          <cell r="F139">
            <v>12</v>
          </cell>
          <cell r="G139">
            <v>101304.32000000001</v>
          </cell>
          <cell r="H139">
            <v>106668.64</v>
          </cell>
          <cell r="I139">
            <v>113873.76</v>
          </cell>
          <cell r="J139">
            <v>117060.32</v>
          </cell>
          <cell r="K139">
            <v>120340.48</v>
          </cell>
          <cell r="L139">
            <v>123770.4</v>
          </cell>
          <cell r="P139" t="str">
            <v>04348C</v>
          </cell>
          <cell r="Q139" t="str">
            <v>Senior Collaboration Architect</v>
          </cell>
          <cell r="R139">
            <v>101304.32000000001</v>
          </cell>
          <cell r="S139">
            <v>106668.64</v>
          </cell>
          <cell r="T139">
            <v>113873.76</v>
          </cell>
          <cell r="U139">
            <v>117060.32</v>
          </cell>
          <cell r="V139">
            <v>120340.48</v>
          </cell>
          <cell r="W139">
            <v>123770.4</v>
          </cell>
          <cell r="Y139"/>
        </row>
        <row r="140">
          <cell r="C140" t="str">
            <v>09172C</v>
          </cell>
          <cell r="D140" t="str">
            <v xml:space="preserve">Senior Facilities Planner </v>
          </cell>
          <cell r="E140">
            <v>542</v>
          </cell>
          <cell r="F140">
            <v>12</v>
          </cell>
          <cell r="G140">
            <v>83994.559999999998</v>
          </cell>
          <cell r="H140">
            <v>88393.76</v>
          </cell>
          <cell r="I140">
            <v>93038.399999999994</v>
          </cell>
          <cell r="J140">
            <v>99386.559999999998</v>
          </cell>
          <cell r="K140">
            <v>102171.68</v>
          </cell>
          <cell r="L140">
            <v>105031.67999999999</v>
          </cell>
          <cell r="M140">
            <v>108024.8</v>
          </cell>
          <cell r="P140" t="str">
            <v>09172C</v>
          </cell>
          <cell r="Q140" t="str">
            <v xml:space="preserve">Senior Facilities Planner </v>
          </cell>
          <cell r="R140">
            <v>83994.559999999998</v>
          </cell>
          <cell r="S140">
            <v>88393.76</v>
          </cell>
          <cell r="T140">
            <v>93038.399999999994</v>
          </cell>
          <cell r="U140">
            <v>99386.559999999998</v>
          </cell>
          <cell r="V140">
            <v>102171.68</v>
          </cell>
          <cell r="W140">
            <v>105031.67999999999</v>
          </cell>
          <cell r="X140">
            <v>108024.8</v>
          </cell>
          <cell r="Y140"/>
        </row>
        <row r="141">
          <cell r="C141" t="str">
            <v>04353C</v>
          </cell>
          <cell r="D141" t="str">
            <v xml:space="preserve">Senior HRIS Analyst </v>
          </cell>
          <cell r="E141">
            <v>463</v>
          </cell>
          <cell r="F141">
            <v>10</v>
          </cell>
          <cell r="G141">
            <v>74135.360000000001</v>
          </cell>
          <cell r="H141">
            <v>77825.279999999999</v>
          </cell>
          <cell r="I141">
            <v>81725.279999999999</v>
          </cell>
          <cell r="J141">
            <v>87010.559999999998</v>
          </cell>
          <cell r="K141">
            <v>89446.24</v>
          </cell>
          <cell r="L141">
            <v>91952.639999999999</v>
          </cell>
          <cell r="M141">
            <v>94573.440000000002</v>
          </cell>
          <cell r="P141" t="str">
            <v>04353C</v>
          </cell>
          <cell r="Q141" t="str">
            <v xml:space="preserve">Senior HRIS Analyst </v>
          </cell>
          <cell r="R141">
            <v>74135.360000000001</v>
          </cell>
          <cell r="S141">
            <v>77825.279999999999</v>
          </cell>
          <cell r="T141">
            <v>81725.279999999999</v>
          </cell>
          <cell r="U141">
            <v>87010.559999999998</v>
          </cell>
          <cell r="V141">
            <v>89446.24</v>
          </cell>
          <cell r="W141">
            <v>91952.639999999999</v>
          </cell>
          <cell r="X141">
            <v>94573.440000000002</v>
          </cell>
          <cell r="Y141"/>
        </row>
        <row r="142">
          <cell r="C142" t="str">
            <v>09173C</v>
          </cell>
          <cell r="D142" t="str">
            <v>Senior Internal Auditor</v>
          </cell>
          <cell r="E142">
            <v>448</v>
          </cell>
          <cell r="F142">
            <v>9</v>
          </cell>
          <cell r="G142">
            <v>70021.119999999995</v>
          </cell>
          <cell r="H142">
            <v>73706.880000000005</v>
          </cell>
          <cell r="I142">
            <v>78174.720000000001</v>
          </cell>
          <cell r="J142">
            <v>82644.639999999999</v>
          </cell>
          <cell r="K142">
            <v>84957.6</v>
          </cell>
          <cell r="L142">
            <v>87337.12</v>
          </cell>
          <cell r="M142">
            <v>89826.880000000005</v>
          </cell>
          <cell r="P142" t="str">
            <v>09173C</v>
          </cell>
          <cell r="Q142" t="str">
            <v>Senior Internal Auditor</v>
          </cell>
          <cell r="R142">
            <v>70021.119999999995</v>
          </cell>
          <cell r="S142">
            <v>73706.880000000005</v>
          </cell>
          <cell r="T142">
            <v>78174.720000000001</v>
          </cell>
          <cell r="U142">
            <v>82644.639999999999</v>
          </cell>
          <cell r="V142">
            <v>84957.6</v>
          </cell>
          <cell r="W142">
            <v>87337.12</v>
          </cell>
          <cell r="X142">
            <v>89826.880000000005</v>
          </cell>
          <cell r="Y142"/>
        </row>
        <row r="143">
          <cell r="C143" t="str">
            <v>09175C</v>
          </cell>
          <cell r="D143" t="str">
            <v>Senior Project Manager</v>
          </cell>
          <cell r="E143">
            <v>575</v>
          </cell>
          <cell r="F143">
            <v>12</v>
          </cell>
          <cell r="G143">
            <v>99024.639999999999</v>
          </cell>
          <cell r="H143">
            <v>102984.96000000001</v>
          </cell>
          <cell r="I143">
            <v>107103.36</v>
          </cell>
          <cell r="J143">
            <v>111388.16</v>
          </cell>
          <cell r="K143">
            <v>115843.52</v>
          </cell>
          <cell r="P143" t="str">
            <v>09175C</v>
          </cell>
          <cell r="Q143" t="str">
            <v>Senior Project Manager</v>
          </cell>
          <cell r="R143">
            <v>99024.639999999999</v>
          </cell>
          <cell r="S143">
            <v>102984.96000000001</v>
          </cell>
          <cell r="T143">
            <v>107103.36</v>
          </cell>
          <cell r="U143">
            <v>111388.16</v>
          </cell>
          <cell r="V143">
            <v>115843.52</v>
          </cell>
          <cell r="Y143"/>
        </row>
        <row r="144">
          <cell r="C144" t="str">
            <v>09155C</v>
          </cell>
          <cell r="D144" t="str">
            <v>Senior Transportation Planner</v>
          </cell>
          <cell r="E144">
            <v>515</v>
          </cell>
          <cell r="F144">
            <v>11</v>
          </cell>
          <cell r="G144">
            <v>88275.199999999997</v>
          </cell>
          <cell r="H144">
            <v>91804.96</v>
          </cell>
          <cell r="I144">
            <v>95478.24</v>
          </cell>
          <cell r="J144">
            <v>99297.12</v>
          </cell>
          <cell r="K144">
            <v>103269.92</v>
          </cell>
          <cell r="P144" t="str">
            <v>09155C</v>
          </cell>
          <cell r="Q144" t="str">
            <v>Senior Transportation Planner</v>
          </cell>
          <cell r="R144">
            <v>88275.199999999997</v>
          </cell>
          <cell r="S144">
            <v>91804.96</v>
          </cell>
          <cell r="T144">
            <v>95478.24</v>
          </cell>
          <cell r="U144">
            <v>99297.12</v>
          </cell>
          <cell r="V144">
            <v>103269.92</v>
          </cell>
          <cell r="Y144"/>
        </row>
        <row r="145">
          <cell r="C145" t="str">
            <v>09201C</v>
          </cell>
          <cell r="D145" t="str">
            <v>Shift Supervisor, 311 Call Center</v>
          </cell>
          <cell r="E145">
            <v>368</v>
          </cell>
          <cell r="F145">
            <v>8</v>
          </cell>
          <cell r="G145">
            <v>31.27</v>
          </cell>
          <cell r="H145">
            <v>32.835999999999999</v>
          </cell>
          <cell r="I145">
            <v>34.969000000000001</v>
          </cell>
          <cell r="J145">
            <v>35.536999999999999</v>
          </cell>
          <cell r="K145">
            <v>36.533000000000001</v>
          </cell>
          <cell r="L145">
            <v>37.573</v>
          </cell>
          <cell r="P145" t="str">
            <v>09201C</v>
          </cell>
          <cell r="Q145" t="str">
            <v>Shift Supervisor, 311 Call Center</v>
          </cell>
          <cell r="R145">
            <v>31.27</v>
          </cell>
          <cell r="S145">
            <v>32.835999999999999</v>
          </cell>
          <cell r="T145">
            <v>34.969000000000001</v>
          </cell>
          <cell r="U145">
            <v>35.536999999999999</v>
          </cell>
          <cell r="V145">
            <v>36.533000000000001</v>
          </cell>
          <cell r="W145">
            <v>37.573</v>
          </cell>
          <cell r="Y145"/>
        </row>
        <row r="146">
          <cell r="C146" t="str">
            <v>09810C</v>
          </cell>
          <cell r="D146" t="str">
            <v>Supervisor Administrative Services</v>
          </cell>
          <cell r="E146">
            <v>433</v>
          </cell>
          <cell r="F146">
            <v>9</v>
          </cell>
          <cell r="G146">
            <v>70786.559999999998</v>
          </cell>
          <cell r="H146">
            <v>74326.720000000001</v>
          </cell>
          <cell r="I146">
            <v>78041.600000000006</v>
          </cell>
          <cell r="J146">
            <v>81945.759999999995</v>
          </cell>
          <cell r="K146">
            <v>84240</v>
          </cell>
          <cell r="L146">
            <v>86598.720000000001</v>
          </cell>
          <cell r="M146">
            <v>89067.68</v>
          </cell>
          <cell r="P146" t="str">
            <v>09810C</v>
          </cell>
          <cell r="Q146" t="str">
            <v>Supervisor Administrative Services</v>
          </cell>
          <cell r="R146">
            <v>70786.559999999998</v>
          </cell>
          <cell r="S146">
            <v>74326.720000000001</v>
          </cell>
          <cell r="T146">
            <v>78041.600000000006</v>
          </cell>
          <cell r="U146">
            <v>81945.759999999995</v>
          </cell>
          <cell r="V146">
            <v>84240</v>
          </cell>
          <cell r="W146">
            <v>86598.720000000001</v>
          </cell>
          <cell r="X146">
            <v>89067.68</v>
          </cell>
          <cell r="Y146"/>
        </row>
        <row r="147">
          <cell r="C147" t="str">
            <v>09926C</v>
          </cell>
          <cell r="D147" t="str">
            <v>Supervisor CPED Project Coordination</v>
          </cell>
          <cell r="E147">
            <v>533</v>
          </cell>
          <cell r="F147">
            <v>11</v>
          </cell>
          <cell r="G147">
            <v>85704.320000000007</v>
          </cell>
          <cell r="H147">
            <v>89132.160000000003</v>
          </cell>
          <cell r="I147">
            <v>92699.36</v>
          </cell>
          <cell r="J147">
            <v>96405.92</v>
          </cell>
          <cell r="K147">
            <v>100262.24</v>
          </cell>
          <cell r="L147">
            <v>104272.48</v>
          </cell>
          <cell r="P147" t="str">
            <v>09926C</v>
          </cell>
          <cell r="Q147" t="str">
            <v>Supervisor CPED Project Coordination</v>
          </cell>
          <cell r="R147">
            <v>85704.320000000007</v>
          </cell>
          <cell r="S147">
            <v>89132.160000000003</v>
          </cell>
          <cell r="T147">
            <v>92699.36</v>
          </cell>
          <cell r="U147">
            <v>96405.92</v>
          </cell>
          <cell r="V147">
            <v>100262.24</v>
          </cell>
          <cell r="W147">
            <v>104272.48</v>
          </cell>
          <cell r="Y147"/>
        </row>
        <row r="148">
          <cell r="C148" t="str">
            <v>10074C</v>
          </cell>
          <cell r="D148" t="str">
            <v>Supervisor Criminal Legal Support Services</v>
          </cell>
          <cell r="E148">
            <v>393</v>
          </cell>
          <cell r="F148">
            <v>8</v>
          </cell>
          <cell r="G148">
            <v>62626.720000000001</v>
          </cell>
          <cell r="H148">
            <v>65921.440000000002</v>
          </cell>
          <cell r="I148">
            <v>69390.880000000005</v>
          </cell>
          <cell r="J148">
            <v>73043.360000000001</v>
          </cell>
          <cell r="K148">
            <v>75088</v>
          </cell>
          <cell r="L148">
            <v>77190.880000000005</v>
          </cell>
          <cell r="M148">
            <v>79391.520000000004</v>
          </cell>
          <cell r="P148" t="str">
            <v>10074C</v>
          </cell>
          <cell r="Q148" t="str">
            <v>Supervisor Criminal Legal Support Services</v>
          </cell>
          <cell r="R148">
            <v>62626.720000000001</v>
          </cell>
          <cell r="S148">
            <v>65921.440000000002</v>
          </cell>
          <cell r="T148">
            <v>69390.880000000005</v>
          </cell>
          <cell r="U148">
            <v>73043.360000000001</v>
          </cell>
          <cell r="V148">
            <v>75088</v>
          </cell>
          <cell r="W148">
            <v>77190.880000000005</v>
          </cell>
          <cell r="X148">
            <v>79391.520000000004</v>
          </cell>
          <cell r="Y148"/>
        </row>
        <row r="149">
          <cell r="C149" t="str">
            <v>52918C</v>
          </cell>
          <cell r="D149" t="str">
            <v>Supervisor Data Practices Compliance</v>
          </cell>
          <cell r="E149">
            <v>485</v>
          </cell>
          <cell r="F149">
            <v>10</v>
          </cell>
          <cell r="G149">
            <v>77116</v>
          </cell>
          <cell r="H149">
            <v>81174.080000000002</v>
          </cell>
          <cell r="I149">
            <v>85446.399999999994</v>
          </cell>
          <cell r="J149">
            <v>89943.360000000001</v>
          </cell>
          <cell r="K149">
            <v>92460.160000000003</v>
          </cell>
          <cell r="L149">
            <v>95051.839999999997</v>
          </cell>
          <cell r="M149">
            <v>97760</v>
          </cell>
          <cell r="P149" t="str">
            <v>52918C</v>
          </cell>
          <cell r="Q149" t="str">
            <v>Supervisor Data Practices Compliance</v>
          </cell>
          <cell r="R149">
            <v>77116</v>
          </cell>
          <cell r="S149">
            <v>81174.080000000002</v>
          </cell>
          <cell r="T149">
            <v>85446.399999999994</v>
          </cell>
          <cell r="U149">
            <v>89943.360000000001</v>
          </cell>
          <cell r="V149">
            <v>92460.160000000003</v>
          </cell>
          <cell r="W149">
            <v>95051.839999999997</v>
          </cell>
          <cell r="X149">
            <v>97760</v>
          </cell>
          <cell r="Y149"/>
        </row>
        <row r="150">
          <cell r="C150" t="str">
            <v>09924C</v>
          </cell>
          <cell r="D150" t="str">
            <v>Supervisor Document Solution Center</v>
          </cell>
          <cell r="E150">
            <v>325</v>
          </cell>
          <cell r="F150">
            <v>7</v>
          </cell>
          <cell r="G150">
            <v>56453.279999999999</v>
          </cell>
          <cell r="H150">
            <v>58146.400000000001</v>
          </cell>
          <cell r="I150">
            <v>59891.519999999997</v>
          </cell>
          <cell r="J150">
            <v>61688.639999999999</v>
          </cell>
          <cell r="K150">
            <v>63537.760000000002</v>
          </cell>
          <cell r="L150">
            <v>65445.120000000003</v>
          </cell>
          <cell r="M150">
            <v>67408.639999999999</v>
          </cell>
          <cell r="P150" t="str">
            <v>09924C</v>
          </cell>
          <cell r="Q150" t="str">
            <v>Supervisor Document Solution Center</v>
          </cell>
          <cell r="R150">
            <v>56453.279999999999</v>
          </cell>
          <cell r="S150">
            <v>58146.400000000001</v>
          </cell>
          <cell r="T150">
            <v>59891.519999999997</v>
          </cell>
          <cell r="U150">
            <v>61688.639999999999</v>
          </cell>
          <cell r="V150">
            <v>63537.760000000002</v>
          </cell>
          <cell r="W150">
            <v>65445.120000000003</v>
          </cell>
          <cell r="X150">
            <v>67408.639999999999</v>
          </cell>
          <cell r="Y150"/>
        </row>
        <row r="151">
          <cell r="C151" t="str">
            <v>52915C</v>
          </cell>
          <cell r="D151" t="str">
            <v>Supervisor Election Administration</v>
          </cell>
          <cell r="E151">
            <v>425</v>
          </cell>
          <cell r="F151">
            <v>9</v>
          </cell>
          <cell r="G151">
            <v>74961.119999999995</v>
          </cell>
          <cell r="H151">
            <v>79976</v>
          </cell>
          <cell r="I151">
            <v>82216.160000000003</v>
          </cell>
          <cell r="J151">
            <v>84518.720000000001</v>
          </cell>
          <cell r="K151">
            <v>86927.360000000001</v>
          </cell>
          <cell r="P151" t="str">
            <v>52915C</v>
          </cell>
          <cell r="Q151" t="str">
            <v>Supervisor Election Administration</v>
          </cell>
          <cell r="R151">
            <v>74961.119999999995</v>
          </cell>
          <cell r="S151">
            <v>79976</v>
          </cell>
          <cell r="T151">
            <v>82216.160000000003</v>
          </cell>
          <cell r="U151">
            <v>84518.720000000001</v>
          </cell>
          <cell r="V151">
            <v>86927.360000000001</v>
          </cell>
          <cell r="Y151"/>
        </row>
        <row r="152">
          <cell r="C152" t="str">
            <v>09986C</v>
          </cell>
          <cell r="D152" t="str">
            <v>Supervisor Emergency Management Operators</v>
          </cell>
          <cell r="E152">
            <v>543</v>
          </cell>
          <cell r="F152">
            <v>12</v>
          </cell>
          <cell r="G152">
            <v>91551.2</v>
          </cell>
          <cell r="H152">
            <v>96657.600000000006</v>
          </cell>
          <cell r="I152">
            <v>103284.48</v>
          </cell>
          <cell r="J152">
            <v>106175.67999999999</v>
          </cell>
          <cell r="K152">
            <v>109148</v>
          </cell>
          <cell r="L152">
            <v>112261.75999999999</v>
          </cell>
          <cell r="P152" t="str">
            <v>09986C</v>
          </cell>
          <cell r="Q152" t="str">
            <v>Supervisor Emergency Management Operators</v>
          </cell>
          <cell r="R152">
            <v>91551.2</v>
          </cell>
          <cell r="S152">
            <v>96657.600000000006</v>
          </cell>
          <cell r="T152">
            <v>103284.48</v>
          </cell>
          <cell r="U152">
            <v>106175.67999999999</v>
          </cell>
          <cell r="V152">
            <v>109148</v>
          </cell>
          <cell r="W152">
            <v>112261.75999999999</v>
          </cell>
          <cell r="Y152"/>
        </row>
        <row r="153">
          <cell r="C153" t="str">
            <v>10077C</v>
          </cell>
          <cell r="D153" t="str">
            <v>Supervisor IT Deskside Services</v>
          </cell>
          <cell r="E153">
            <v>428</v>
          </cell>
          <cell r="F153">
            <v>9</v>
          </cell>
          <cell r="G153">
            <v>77810.720000000001</v>
          </cell>
          <cell r="H153">
            <v>80922.399999999994</v>
          </cell>
          <cell r="I153">
            <v>84160.960000000006</v>
          </cell>
          <cell r="J153">
            <v>87526.399999999994</v>
          </cell>
          <cell r="K153">
            <v>91027.04</v>
          </cell>
          <cell r="P153" t="str">
            <v>10077C</v>
          </cell>
          <cell r="Q153" t="str">
            <v>Supervisor IT Deskside Services</v>
          </cell>
          <cell r="R153">
            <v>77810.720000000001</v>
          </cell>
          <cell r="S153">
            <v>80922.399999999994</v>
          </cell>
          <cell r="T153">
            <v>84160.960000000006</v>
          </cell>
          <cell r="U153">
            <v>87526.399999999994</v>
          </cell>
          <cell r="V153">
            <v>91027.04</v>
          </cell>
          <cell r="Y153"/>
        </row>
        <row r="154">
          <cell r="C154" t="str">
            <v>10078C</v>
          </cell>
          <cell r="D154" t="str">
            <v xml:space="preserve">Supervisor IT Service Desk </v>
          </cell>
          <cell r="E154">
            <v>428</v>
          </cell>
          <cell r="F154">
            <v>9</v>
          </cell>
          <cell r="G154">
            <v>77810.720000000001</v>
          </cell>
          <cell r="H154">
            <v>80922.399999999994</v>
          </cell>
          <cell r="I154">
            <v>84160.960000000006</v>
          </cell>
          <cell r="J154">
            <v>87526.399999999994</v>
          </cell>
          <cell r="K154">
            <v>91027.04</v>
          </cell>
          <cell r="P154" t="str">
            <v>10078C</v>
          </cell>
          <cell r="Q154" t="str">
            <v xml:space="preserve">Supervisor IT Service Desk </v>
          </cell>
          <cell r="R154">
            <v>77810.720000000001</v>
          </cell>
          <cell r="S154">
            <v>80922.399999999994</v>
          </cell>
          <cell r="T154">
            <v>84160.960000000006</v>
          </cell>
          <cell r="U154">
            <v>87526.399999999994</v>
          </cell>
          <cell r="V154">
            <v>91027.04</v>
          </cell>
          <cell r="Y154"/>
        </row>
        <row r="155">
          <cell r="C155" t="str">
            <v>10153C</v>
          </cell>
          <cell r="D155" t="str">
            <v xml:space="preserve">Supervisor Payroll/Accounting </v>
          </cell>
          <cell r="E155">
            <v>368</v>
          </cell>
          <cell r="F155">
            <v>8</v>
          </cell>
          <cell r="G155">
            <v>34.143999999999998</v>
          </cell>
          <cell r="H155">
            <v>35.100999999999999</v>
          </cell>
          <cell r="I155">
            <v>36.084000000000003</v>
          </cell>
          <cell r="J155">
            <v>37.110999999999997</v>
          </cell>
          <cell r="K155">
            <v>37.874000000000002</v>
          </cell>
          <cell r="P155" t="str">
            <v>10153C</v>
          </cell>
          <cell r="Q155" t="str">
            <v xml:space="preserve">Supervisor Payroll/Accounting </v>
          </cell>
          <cell r="R155">
            <v>34.143999999999998</v>
          </cell>
          <cell r="S155">
            <v>35.100999999999999</v>
          </cell>
          <cell r="T155">
            <v>36.084000000000003</v>
          </cell>
          <cell r="U155">
            <v>37.110999999999997</v>
          </cell>
          <cell r="V155">
            <v>37.874000000000002</v>
          </cell>
          <cell r="Y155"/>
        </row>
        <row r="156">
          <cell r="C156" t="str">
            <v>10170C</v>
          </cell>
          <cell r="D156" t="str">
            <v>Supervisor Plans Review</v>
          </cell>
          <cell r="E156">
            <v>550</v>
          </cell>
          <cell r="F156">
            <v>12</v>
          </cell>
          <cell r="G156">
            <v>91551.2</v>
          </cell>
          <cell r="H156">
            <v>96657.600000000006</v>
          </cell>
          <cell r="I156">
            <v>103284.48</v>
          </cell>
          <cell r="J156">
            <v>106175.67999999999</v>
          </cell>
          <cell r="K156">
            <v>109148</v>
          </cell>
          <cell r="L156">
            <v>112261.75999999999</v>
          </cell>
          <cell r="P156" t="str">
            <v>10170C</v>
          </cell>
          <cell r="Q156" t="str">
            <v>Supervisor Plans Review</v>
          </cell>
          <cell r="R156">
            <v>91551.2</v>
          </cell>
          <cell r="S156">
            <v>96657.600000000006</v>
          </cell>
          <cell r="T156">
            <v>103284.48</v>
          </cell>
          <cell r="U156">
            <v>106175.67999999999</v>
          </cell>
          <cell r="V156">
            <v>109148</v>
          </cell>
          <cell r="W156">
            <v>112261.75999999999</v>
          </cell>
          <cell r="Y156"/>
        </row>
        <row r="157">
          <cell r="C157" t="str">
            <v>10195C</v>
          </cell>
          <cell r="D157" t="str">
            <v xml:space="preserve">Supervisor Police Support Services </v>
          </cell>
          <cell r="E157">
            <v>398</v>
          </cell>
          <cell r="F157">
            <v>8</v>
          </cell>
          <cell r="G157">
            <v>62626.720000000001</v>
          </cell>
          <cell r="H157">
            <v>65921.440000000002</v>
          </cell>
          <cell r="I157">
            <v>69390.880000000005</v>
          </cell>
          <cell r="J157">
            <v>73043.360000000001</v>
          </cell>
          <cell r="K157">
            <v>75088</v>
          </cell>
          <cell r="L157">
            <v>77190.880000000005</v>
          </cell>
          <cell r="M157">
            <v>79391.520000000004</v>
          </cell>
          <cell r="P157" t="str">
            <v>10195C</v>
          </cell>
          <cell r="Q157" t="str">
            <v xml:space="preserve">Supervisor Police Support Services </v>
          </cell>
          <cell r="R157">
            <v>62626.720000000001</v>
          </cell>
          <cell r="S157">
            <v>65921.440000000002</v>
          </cell>
          <cell r="T157">
            <v>69390.880000000005</v>
          </cell>
          <cell r="U157">
            <v>73043.360000000001</v>
          </cell>
          <cell r="V157">
            <v>75088</v>
          </cell>
          <cell r="W157">
            <v>77190.880000000005</v>
          </cell>
          <cell r="X157">
            <v>79391.520000000004</v>
          </cell>
          <cell r="Y157"/>
        </row>
        <row r="158">
          <cell r="C158" t="str">
            <v>10207C</v>
          </cell>
          <cell r="D158" t="str">
            <v>Supervisor Property &amp; Evidence</v>
          </cell>
          <cell r="E158">
            <v>418</v>
          </cell>
          <cell r="F158">
            <v>9</v>
          </cell>
          <cell r="G158">
            <v>64475.839999999997</v>
          </cell>
          <cell r="H158">
            <v>67982.720000000001</v>
          </cell>
          <cell r="I158">
            <v>72616.960000000006</v>
          </cell>
          <cell r="J158">
            <v>79416.479999999996</v>
          </cell>
          <cell r="K158">
            <v>81640</v>
          </cell>
          <cell r="L158">
            <v>83925.92</v>
          </cell>
          <cell r="M158">
            <v>86317.92</v>
          </cell>
          <cell r="P158" t="str">
            <v>10207C</v>
          </cell>
          <cell r="Q158" t="str">
            <v>Supervisor Property &amp; Evidence</v>
          </cell>
          <cell r="R158">
            <v>64475.839999999997</v>
          </cell>
          <cell r="S158">
            <v>67982.720000000001</v>
          </cell>
          <cell r="T158">
            <v>72616.960000000006</v>
          </cell>
          <cell r="U158">
            <v>79416.479999999996</v>
          </cell>
          <cell r="V158">
            <v>81640</v>
          </cell>
          <cell r="W158">
            <v>83925.92</v>
          </cell>
          <cell r="X158">
            <v>86317.92</v>
          </cell>
          <cell r="Y158"/>
        </row>
        <row r="159">
          <cell r="C159" t="str">
            <v>10291C</v>
          </cell>
          <cell r="D159" t="str">
            <v xml:space="preserve">Supervisor Space Planning  </v>
          </cell>
          <cell r="E159">
            <v>465</v>
          </cell>
          <cell r="F159">
            <v>10</v>
          </cell>
          <cell r="G159">
            <v>74135.360000000001</v>
          </cell>
          <cell r="H159">
            <v>77825.279999999999</v>
          </cell>
          <cell r="I159">
            <v>81725.279999999999</v>
          </cell>
          <cell r="J159">
            <v>87010.559999999998</v>
          </cell>
          <cell r="K159">
            <v>89446.24</v>
          </cell>
          <cell r="L159">
            <v>91952.639999999999</v>
          </cell>
          <cell r="M159">
            <v>94573.440000000002</v>
          </cell>
          <cell r="P159" t="str">
            <v>10291C</v>
          </cell>
          <cell r="Q159" t="str">
            <v xml:space="preserve">Supervisor Space Planning  </v>
          </cell>
          <cell r="R159">
            <v>74135.360000000001</v>
          </cell>
          <cell r="S159">
            <v>77825.279999999999</v>
          </cell>
          <cell r="T159">
            <v>81725.279999999999</v>
          </cell>
          <cell r="U159">
            <v>87010.559999999998</v>
          </cell>
          <cell r="V159">
            <v>89446.24</v>
          </cell>
          <cell r="W159">
            <v>91952.639999999999</v>
          </cell>
          <cell r="X159">
            <v>94573.440000000002</v>
          </cell>
          <cell r="Y159"/>
        </row>
        <row r="160">
          <cell r="C160" t="str">
            <v>10335C</v>
          </cell>
          <cell r="D160" t="str">
            <v>Supervisor Transportation Planner</v>
          </cell>
          <cell r="E160">
            <v>543</v>
          </cell>
          <cell r="F160">
            <v>12</v>
          </cell>
          <cell r="G160">
            <v>91551.2</v>
          </cell>
          <cell r="H160">
            <v>96657.600000000006</v>
          </cell>
          <cell r="I160">
            <v>103284.48</v>
          </cell>
          <cell r="J160">
            <v>106175.67999999999</v>
          </cell>
          <cell r="K160">
            <v>109148</v>
          </cell>
          <cell r="L160">
            <v>112261.75999999999</v>
          </cell>
          <cell r="P160" t="str">
            <v>10335C</v>
          </cell>
          <cell r="Q160" t="str">
            <v>Supervisor Transportation Planner</v>
          </cell>
          <cell r="R160">
            <v>91551.2</v>
          </cell>
          <cell r="S160">
            <v>96657.600000000006</v>
          </cell>
          <cell r="T160">
            <v>103284.48</v>
          </cell>
          <cell r="U160">
            <v>106175.67999999999</v>
          </cell>
          <cell r="V160">
            <v>109148</v>
          </cell>
          <cell r="W160">
            <v>112261.75999999999</v>
          </cell>
          <cell r="Y160"/>
        </row>
        <row r="161">
          <cell r="C161" t="str">
            <v>10350C</v>
          </cell>
          <cell r="D161" t="str">
            <v>Supervisor Treasury Division</v>
          </cell>
          <cell r="E161">
            <v>333</v>
          </cell>
          <cell r="F161">
            <v>7</v>
          </cell>
          <cell r="G161">
            <v>57380.959999999999</v>
          </cell>
          <cell r="H161">
            <v>59101.120000000003</v>
          </cell>
          <cell r="I161">
            <v>60875.360000000001</v>
          </cell>
          <cell r="J161">
            <v>62701.599999999999</v>
          </cell>
          <cell r="K161">
            <v>64581.919999999998</v>
          </cell>
          <cell r="L161">
            <v>66518.399999999994</v>
          </cell>
          <cell r="M161">
            <v>68515.199999999997</v>
          </cell>
          <cell r="P161" t="str">
            <v>10350C</v>
          </cell>
          <cell r="Q161" t="str">
            <v>Supervisor Treasury Division</v>
          </cell>
          <cell r="R161">
            <v>57380.959999999999</v>
          </cell>
          <cell r="S161">
            <v>59101.120000000003</v>
          </cell>
          <cell r="T161">
            <v>60875.360000000001</v>
          </cell>
          <cell r="U161">
            <v>62701.599999999999</v>
          </cell>
          <cell r="V161">
            <v>64581.919999999998</v>
          </cell>
          <cell r="W161">
            <v>66518.399999999994</v>
          </cell>
          <cell r="X161">
            <v>68515.199999999997</v>
          </cell>
          <cell r="Y161"/>
        </row>
        <row r="162">
          <cell r="C162" t="str">
            <v>10633C</v>
          </cell>
          <cell r="D162" t="str">
            <v>Training Development Supervisor</v>
          </cell>
          <cell r="E162">
            <v>413</v>
          </cell>
          <cell r="F162">
            <v>9</v>
          </cell>
          <cell r="G162">
            <v>67369.119999999995</v>
          </cell>
          <cell r="H162">
            <v>70915.520000000004</v>
          </cell>
          <cell r="I162">
            <v>74647.039999999994</v>
          </cell>
          <cell r="J162">
            <v>78576.160000000003</v>
          </cell>
          <cell r="K162">
            <v>80776.800000000003</v>
          </cell>
          <cell r="L162">
            <v>83037.759999999995</v>
          </cell>
          <cell r="M162">
            <v>85404.800000000003</v>
          </cell>
          <cell r="P162" t="str">
            <v>10633C</v>
          </cell>
          <cell r="Q162" t="str">
            <v>Training Development Supervisor</v>
          </cell>
          <cell r="R162">
            <v>67369.119999999995</v>
          </cell>
          <cell r="S162">
            <v>70915.520000000004</v>
          </cell>
          <cell r="T162">
            <v>74647.039999999994</v>
          </cell>
          <cell r="U162">
            <v>78576.160000000003</v>
          </cell>
          <cell r="V162">
            <v>80776.800000000003</v>
          </cell>
          <cell r="W162">
            <v>83037.759999999995</v>
          </cell>
          <cell r="X162">
            <v>85404.800000000003</v>
          </cell>
          <cell r="Y162"/>
        </row>
        <row r="163">
          <cell r="C163" t="str">
            <v>52923C</v>
          </cell>
          <cell r="D163" t="str">
            <v>Truck Operator</v>
          </cell>
          <cell r="E163">
            <v>140</v>
          </cell>
          <cell r="F163">
            <v>5</v>
          </cell>
          <cell r="G163">
            <v>26.456</v>
          </cell>
          <cell r="P163" t="str">
            <v>52923C</v>
          </cell>
          <cell r="Q163" t="str">
            <v>Truck Operator</v>
          </cell>
          <cell r="R163">
            <v>26.456</v>
          </cell>
          <cell r="Y163"/>
        </row>
        <row r="164">
          <cell r="C164" t="str">
            <v>10857C</v>
          </cell>
          <cell r="D164" t="str">
            <v>Water Business Enterprise System Manager</v>
          </cell>
          <cell r="E164">
            <v>518</v>
          </cell>
          <cell r="F164">
            <v>11</v>
          </cell>
          <cell r="G164">
            <v>80288</v>
          </cell>
          <cell r="H164">
            <v>84514.559999999998</v>
          </cell>
          <cell r="I164">
            <v>88961.600000000006</v>
          </cell>
          <cell r="J164">
            <v>95010.240000000005</v>
          </cell>
          <cell r="K164">
            <v>97672.639999999999</v>
          </cell>
          <cell r="L164">
            <v>100407.84</v>
          </cell>
          <cell r="M164">
            <v>103269.92</v>
          </cell>
          <cell r="P164" t="str">
            <v>10857C</v>
          </cell>
          <cell r="Q164" t="str">
            <v>Water Business Enterprise System Manager</v>
          </cell>
          <cell r="R164">
            <v>80288</v>
          </cell>
          <cell r="S164">
            <v>84514.559999999998</v>
          </cell>
          <cell r="T164">
            <v>88961.600000000006</v>
          </cell>
          <cell r="U164">
            <v>95010.240000000005</v>
          </cell>
          <cell r="V164">
            <v>97672.639999999999</v>
          </cell>
          <cell r="W164">
            <v>100407.84</v>
          </cell>
          <cell r="X164">
            <v>103269.92</v>
          </cell>
          <cell r="Y164"/>
        </row>
        <row r="166"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</row>
        <row r="167">
          <cell r="P167" t="str">
            <v>Longevity</v>
          </cell>
          <cell r="Q167"/>
          <cell r="R167"/>
          <cell r="S167"/>
          <cell r="T167"/>
          <cell r="U167"/>
          <cell r="V167"/>
          <cell r="W167"/>
          <cell r="X167"/>
          <cell r="Y167"/>
        </row>
        <row r="168">
          <cell r="C168" t="str">
            <v>annual additional  at the beginning of the 10th year of service.</v>
          </cell>
          <cell r="P168" t="str">
            <v>Ex10th Year</v>
          </cell>
          <cell r="Q168"/>
          <cell r="R168">
            <v>426.79950000000002</v>
          </cell>
          <cell r="S168"/>
          <cell r="T168"/>
          <cell r="U168"/>
          <cell r="V168"/>
          <cell r="W168"/>
          <cell r="X168"/>
          <cell r="Y168"/>
        </row>
        <row r="169">
          <cell r="C169" t="str">
            <v>annual additional at the beginning of the 15th year of service.</v>
          </cell>
          <cell r="P169" t="str">
            <v>Ex15th Year</v>
          </cell>
          <cell r="Q169"/>
          <cell r="R169">
            <v>828.01150000000007</v>
          </cell>
          <cell r="S169"/>
          <cell r="T169"/>
          <cell r="U169"/>
          <cell r="V169"/>
          <cell r="W169"/>
          <cell r="X169"/>
          <cell r="Y169"/>
        </row>
        <row r="170">
          <cell r="C170" t="str">
            <v>annual additional at the beginning of the 20th year of service.</v>
          </cell>
          <cell r="P170" t="str">
            <v>Ex20th Year</v>
          </cell>
          <cell r="Q170"/>
          <cell r="R170">
            <v>998.93600000000004</v>
          </cell>
          <cell r="S170"/>
          <cell r="T170"/>
          <cell r="U170"/>
          <cell r="V170"/>
          <cell r="W170"/>
          <cell r="X170"/>
          <cell r="Y170"/>
        </row>
        <row r="171">
          <cell r="C171" t="str">
            <v>annual additional at the beginning of the 25th year of service.</v>
          </cell>
          <cell r="P171" t="str">
            <v>Ex25th Year</v>
          </cell>
          <cell r="Q171"/>
          <cell r="R171">
            <v>1312.1270000000002</v>
          </cell>
          <cell r="S171"/>
          <cell r="T171"/>
          <cell r="U171"/>
          <cell r="V171"/>
          <cell r="W171"/>
          <cell r="X171"/>
          <cell r="Y171"/>
        </row>
        <row r="172"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</row>
        <row r="173"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</row>
        <row r="174">
          <cell r="C174" t="str">
            <v>per hour additional  at the beginning of the 10th year of service.</v>
          </cell>
          <cell r="P174" t="str">
            <v>NEx10th Year</v>
          </cell>
          <cell r="Q174"/>
          <cell r="R174">
            <v>0.20572350000000003</v>
          </cell>
          <cell r="S174"/>
          <cell r="T174"/>
          <cell r="U174"/>
          <cell r="V174"/>
          <cell r="W174"/>
          <cell r="X174"/>
          <cell r="Y174"/>
        </row>
        <row r="175">
          <cell r="C175" t="str">
            <v>per hour additional at the beginning of the 15th year of service.</v>
          </cell>
          <cell r="P175" t="str">
            <v>NEx15th Year</v>
          </cell>
          <cell r="Q175"/>
          <cell r="R175">
            <v>0.39814150000000004</v>
          </cell>
          <cell r="S175"/>
          <cell r="T175"/>
          <cell r="U175"/>
          <cell r="V175"/>
          <cell r="W175"/>
          <cell r="X175"/>
          <cell r="Y175"/>
        </row>
        <row r="176">
          <cell r="C176" t="str">
            <v>per hour additional at the beginning of the 20th year of service.</v>
          </cell>
          <cell r="P176" t="str">
            <v>NEx20th Year</v>
          </cell>
          <cell r="Q176"/>
          <cell r="R176">
            <v>0.48002149999999999</v>
          </cell>
          <cell r="S176"/>
          <cell r="T176"/>
          <cell r="U176"/>
          <cell r="V176"/>
          <cell r="W176"/>
          <cell r="X176"/>
          <cell r="Y176"/>
        </row>
        <row r="177">
          <cell r="C177" t="str">
            <v>per hour additional at the beginning of the 25th year of service.</v>
          </cell>
          <cell r="P177" t="str">
            <v>NEx25th Year</v>
          </cell>
          <cell r="Q177"/>
          <cell r="R177">
            <v>0.63047600000000004</v>
          </cell>
          <cell r="S177"/>
          <cell r="T177"/>
          <cell r="U177"/>
          <cell r="V177"/>
          <cell r="W177"/>
          <cell r="X177"/>
          <cell r="Y177"/>
        </row>
        <row r="178"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</row>
        <row r="179"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</row>
        <row r="180"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</row>
        <row r="181"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</row>
        <row r="182"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</row>
        <row r="183"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</row>
        <row r="184"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</row>
        <row r="185"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</row>
        <row r="186"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</row>
        <row r="187">
          <cell r="P187" t="str">
            <v>CNREVE</v>
          </cell>
          <cell r="Q187" t="str">
            <v>TL-Evening Shift Premium-CNR</v>
          </cell>
          <cell r="R187">
            <v>0.42299999999999999</v>
          </cell>
          <cell r="S187"/>
          <cell r="T187"/>
          <cell r="U187"/>
          <cell r="V187"/>
          <cell r="W187"/>
          <cell r="X187"/>
          <cell r="Y187"/>
        </row>
        <row r="188"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</row>
        <row r="189"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</row>
        <row r="190"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</row>
        <row r="191"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</row>
        <row r="192"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</row>
        <row r="193">
          <cell r="P193" t="str">
            <v>CNRNIT</v>
          </cell>
          <cell r="Q193" t="str">
            <v>TL-Night Shift Premium-CNR</v>
          </cell>
          <cell r="R193">
            <v>1.0009999999999999</v>
          </cell>
          <cell r="S193"/>
          <cell r="T193"/>
          <cell r="U193"/>
          <cell r="V193"/>
          <cell r="W193"/>
          <cell r="X193"/>
          <cell r="Y193"/>
        </row>
        <row r="194"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</row>
        <row r="195"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</row>
        <row r="196"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</row>
        <row r="197"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</row>
        <row r="198"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</row>
        <row r="199"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</row>
        <row r="200"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</row>
        <row r="201"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</row>
        <row r="202"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</row>
        <row r="203">
          <cell r="P203" t="str">
            <v>Shoe</v>
          </cell>
          <cell r="Q203"/>
          <cell r="R203">
            <v>100</v>
          </cell>
          <cell r="S203"/>
          <cell r="T203"/>
          <cell r="U203"/>
          <cell r="V203"/>
          <cell r="W203"/>
          <cell r="X203"/>
          <cell r="Y203"/>
        </row>
        <row r="204"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</row>
        <row r="205"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</row>
        <row r="206">
          <cell r="P206" t="str">
            <v>CNRCDY</v>
          </cell>
          <cell r="Q206" t="str">
            <v>TL-On call by the day-CNR</v>
          </cell>
          <cell r="R206">
            <v>35</v>
          </cell>
          <cell r="S206"/>
          <cell r="T206"/>
          <cell r="U206"/>
          <cell r="V206"/>
          <cell r="W206"/>
          <cell r="X206"/>
          <cell r="Y206"/>
        </row>
        <row r="207">
          <cell r="P207" t="str">
            <v>CNRCWE</v>
          </cell>
          <cell r="Q207" t="str">
            <v>TL-On call by day Weekend-CNR</v>
          </cell>
          <cell r="R207">
            <v>45</v>
          </cell>
          <cell r="S207"/>
          <cell r="T207"/>
          <cell r="U207"/>
          <cell r="V207"/>
          <cell r="W207"/>
          <cell r="X207"/>
          <cell r="Y207"/>
        </row>
        <row r="208"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</row>
        <row r="209"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</row>
        <row r="210"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</row>
        <row r="211"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</row>
        <row r="212"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</row>
        <row r="213"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</row>
        <row r="214"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</row>
        <row r="215"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</row>
        <row r="216"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</row>
        <row r="217"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</row>
        <row r="218"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</row>
        <row r="219"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</row>
        <row r="220"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</row>
        <row r="221"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</row>
        <row r="222"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</row>
        <row r="223">
          <cell r="P223" t="str">
            <v>CNRWKE</v>
          </cell>
          <cell r="Q223" t="str">
            <v>TL-Weekend Shift-CNR</v>
          </cell>
          <cell r="R223">
            <v>0.57999999999999996</v>
          </cell>
          <cell r="S223"/>
          <cell r="T223"/>
          <cell r="U223"/>
          <cell r="V223"/>
          <cell r="W223"/>
          <cell r="X223"/>
          <cell r="Y223"/>
        </row>
        <row r="224"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</row>
        <row r="225"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</row>
        <row r="226"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</row>
        <row r="227"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</row>
        <row r="228">
          <cell r="P228" t="str">
            <v>CNRBIL</v>
          </cell>
          <cell r="Q228" t="str">
            <v>Bi-lingual Premium Pay</v>
          </cell>
          <cell r="R228">
            <v>9.5</v>
          </cell>
          <cell r="S228"/>
          <cell r="T228"/>
          <cell r="U228"/>
          <cell r="V228"/>
          <cell r="W228"/>
          <cell r="X228"/>
          <cell r="Y228"/>
        </row>
        <row r="229"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</row>
        <row r="230"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</row>
        <row r="231"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</row>
        <row r="232">
          <cell r="C232" t="str">
            <v>Job Code</v>
          </cell>
          <cell r="D232" t="str">
            <v>Job Title</v>
          </cell>
          <cell r="F232" t="str">
            <v>Step 1</v>
          </cell>
          <cell r="G232" t="str">
            <v>Step 2</v>
          </cell>
          <cell r="H232" t="str">
            <v>Step 3</v>
          </cell>
          <cell r="I232" t="str">
            <v>Step 4</v>
          </cell>
          <cell r="J232" t="str">
            <v>Step 5</v>
          </cell>
          <cell r="K232" t="str">
            <v>Step 6</v>
          </cell>
          <cell r="L232" t="str">
            <v>Step 7</v>
          </cell>
          <cell r="M232" t="str">
            <v>Step 8</v>
          </cell>
          <cell r="P232" t="str">
            <v>Job Code</v>
          </cell>
          <cell r="Q232" t="str">
            <v>Job Title</v>
          </cell>
          <cell r="R232" t="str">
            <v>Step 1</v>
          </cell>
          <cell r="S232" t="str">
            <v>Step 2</v>
          </cell>
          <cell r="T232" t="str">
            <v>Step 3</v>
          </cell>
          <cell r="U232" t="str">
            <v>Step 4</v>
          </cell>
          <cell r="V232" t="str">
            <v>Step 5</v>
          </cell>
          <cell r="W232" t="str">
            <v>Step 6</v>
          </cell>
          <cell r="X232" t="str">
            <v>Step 7</v>
          </cell>
          <cell r="Y232" t="str">
            <v>Step 8</v>
          </cell>
        </row>
        <row r="233">
          <cell r="F233" t="str">
            <v>Year 1 of Program</v>
          </cell>
          <cell r="G233" t="str">
            <v>Year 2 (or Post Bar)</v>
          </cell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</row>
        <row r="234">
          <cell r="C234" t="str">
            <v>C08906</v>
          </cell>
          <cell r="D234" t="str">
            <v>Saeks' Fellow (MN Law Public Interest Residency Program)</v>
          </cell>
          <cell r="E234" t="str">
            <v>N/A</v>
          </cell>
          <cell r="F234">
            <v>0</v>
          </cell>
          <cell r="G234">
            <v>25.42</v>
          </cell>
          <cell r="H234" t="str">
            <v>x</v>
          </cell>
          <cell r="I234" t="str">
            <v>x</v>
          </cell>
          <cell r="J234" t="str">
            <v>x</v>
          </cell>
          <cell r="K234" t="str">
            <v>x</v>
          </cell>
          <cell r="L234" t="str">
            <v>x</v>
          </cell>
          <cell r="M234" t="str">
            <v>x</v>
          </cell>
          <cell r="P234" t="str">
            <v>C08906</v>
          </cell>
          <cell r="Q234" t="str">
            <v>Saeks' Fellow (MN Law Public Interest Residency Program)</v>
          </cell>
          <cell r="R234"/>
          <cell r="S234">
            <v>25.42</v>
          </cell>
          <cell r="T234"/>
          <cell r="U234"/>
          <cell r="V234"/>
          <cell r="W234"/>
          <cell r="X234"/>
          <cell r="Y234"/>
        </row>
        <row r="235">
          <cell r="C235" t="str">
            <v>04352C</v>
          </cell>
          <cell r="D235" t="str">
            <v>Financial Graduate Fellowship</v>
          </cell>
          <cell r="E235" t="str">
            <v>N/A</v>
          </cell>
          <cell r="F235">
            <v>23</v>
          </cell>
          <cell r="G235">
            <v>24</v>
          </cell>
          <cell r="H235">
            <v>25</v>
          </cell>
          <cell r="I235" t="str">
            <v>x</v>
          </cell>
          <cell r="J235" t="str">
            <v>x</v>
          </cell>
          <cell r="K235" t="str">
            <v>x</v>
          </cell>
          <cell r="L235" t="str">
            <v>x</v>
          </cell>
          <cell r="M235" t="str">
            <v>x</v>
          </cell>
          <cell r="P235" t="str">
            <v>04352C</v>
          </cell>
          <cell r="Q235" t="str">
            <v>Financial Graduate Fellowship</v>
          </cell>
          <cell r="R235">
            <v>23</v>
          </cell>
          <cell r="S235">
            <v>24</v>
          </cell>
          <cell r="T235"/>
          <cell r="U235"/>
          <cell r="V235"/>
          <cell r="W235"/>
          <cell r="X235"/>
          <cell r="Y235"/>
        </row>
        <row r="236">
          <cell r="C236" t="str">
            <v>C09480</v>
          </cell>
          <cell r="D236" t="str">
            <v>Student Intern - High School (enrolled)</v>
          </cell>
          <cell r="E236" t="str">
            <v>N/A</v>
          </cell>
          <cell r="F236">
            <v>12.25</v>
          </cell>
          <cell r="G236">
            <v>12.5</v>
          </cell>
          <cell r="H236">
            <v>13</v>
          </cell>
          <cell r="I236">
            <v>13.5</v>
          </cell>
          <cell r="J236" t="str">
            <v>x</v>
          </cell>
          <cell r="K236" t="str">
            <v>x</v>
          </cell>
          <cell r="L236" t="str">
            <v>x</v>
          </cell>
          <cell r="M236" t="str">
            <v>x</v>
          </cell>
          <cell r="P236" t="str">
            <v>C09480</v>
          </cell>
          <cell r="Q236" t="str">
            <v>Student Intern - High School (enrolled)</v>
          </cell>
          <cell r="R236">
            <v>12.25</v>
          </cell>
          <cell r="S236">
            <v>12.5</v>
          </cell>
          <cell r="T236">
            <v>13</v>
          </cell>
          <cell r="U236">
            <v>13.5</v>
          </cell>
          <cell r="V236"/>
          <cell r="W236"/>
          <cell r="X236"/>
          <cell r="Y236"/>
        </row>
        <row r="237">
          <cell r="C237" t="str">
            <v>C09485</v>
          </cell>
          <cell r="D237" t="str">
            <v>Student Intern - Undergrad (enrolled)</v>
          </cell>
          <cell r="E237" t="str">
            <v>N/A</v>
          </cell>
          <cell r="F237">
            <v>13</v>
          </cell>
          <cell r="G237">
            <v>14</v>
          </cell>
          <cell r="H237">
            <v>15</v>
          </cell>
          <cell r="I237">
            <v>16</v>
          </cell>
          <cell r="J237">
            <v>17</v>
          </cell>
          <cell r="K237">
            <v>18</v>
          </cell>
          <cell r="L237">
            <v>19</v>
          </cell>
          <cell r="M237">
            <v>20</v>
          </cell>
          <cell r="P237" t="str">
            <v>C09485</v>
          </cell>
          <cell r="Q237" t="str">
            <v>Student Intern - Undergrad (enrolled)</v>
          </cell>
          <cell r="R237">
            <v>13</v>
          </cell>
          <cell r="S237">
            <v>14</v>
          </cell>
          <cell r="T237">
            <v>15</v>
          </cell>
          <cell r="U237">
            <v>16</v>
          </cell>
          <cell r="V237">
            <v>17</v>
          </cell>
          <cell r="W237">
            <v>18</v>
          </cell>
          <cell r="X237">
            <v>19</v>
          </cell>
          <cell r="Y237">
            <v>20</v>
          </cell>
        </row>
        <row r="238">
          <cell r="C238" t="str">
            <v>C09475</v>
          </cell>
          <cell r="D238" t="str">
            <v>Student Intern - Graduate (enrolled)</v>
          </cell>
          <cell r="E238" t="str">
            <v>N/A</v>
          </cell>
          <cell r="F238">
            <v>15</v>
          </cell>
          <cell r="G238">
            <v>16.5</v>
          </cell>
          <cell r="H238">
            <v>18</v>
          </cell>
          <cell r="I238">
            <v>19.5</v>
          </cell>
          <cell r="J238">
            <v>21</v>
          </cell>
          <cell r="K238">
            <v>22.5</v>
          </cell>
          <cell r="L238">
            <v>24</v>
          </cell>
          <cell r="M238">
            <v>25.5</v>
          </cell>
          <cell r="P238" t="str">
            <v>C09475</v>
          </cell>
          <cell r="Q238" t="str">
            <v>Student Intern - Graduate (enrolled)</v>
          </cell>
          <cell r="R238">
            <v>15</v>
          </cell>
          <cell r="S238">
            <v>16.5</v>
          </cell>
          <cell r="T238">
            <v>18</v>
          </cell>
          <cell r="U238">
            <v>19.5</v>
          </cell>
          <cell r="V238">
            <v>21</v>
          </cell>
          <cell r="W238">
            <v>22.5</v>
          </cell>
          <cell r="X238">
            <v>24</v>
          </cell>
          <cell r="Y238">
            <v>25.5</v>
          </cell>
        </row>
        <row r="239">
          <cell r="C239" t="str">
            <v>C09495</v>
          </cell>
          <cell r="D239" t="str">
            <v>Urban Scholar College Undergraduate</v>
          </cell>
          <cell r="E239" t="str">
            <v>N/A</v>
          </cell>
          <cell r="F239">
            <v>16</v>
          </cell>
          <cell r="G239">
            <v>17</v>
          </cell>
          <cell r="H239">
            <v>18</v>
          </cell>
          <cell r="I239" t="str">
            <v>x</v>
          </cell>
          <cell r="J239" t="str">
            <v>x</v>
          </cell>
          <cell r="K239" t="str">
            <v>x</v>
          </cell>
          <cell r="L239" t="str">
            <v>x</v>
          </cell>
          <cell r="M239" t="str">
            <v>x</v>
          </cell>
          <cell r="P239" t="str">
            <v>C09495</v>
          </cell>
          <cell r="Q239" t="str">
            <v>Urban Scholar College Undergraduate</v>
          </cell>
          <cell r="R239">
            <v>16</v>
          </cell>
          <cell r="S239">
            <v>17</v>
          </cell>
          <cell r="T239">
            <v>18</v>
          </cell>
          <cell r="U239"/>
          <cell r="V239"/>
          <cell r="W239"/>
          <cell r="X239"/>
          <cell r="Y239"/>
        </row>
        <row r="240">
          <cell r="C240" t="str">
            <v>C09490</v>
          </cell>
          <cell r="D240" t="str">
            <v>Urban Scholar Graduate School</v>
          </cell>
          <cell r="E240" t="str">
            <v>N/A</v>
          </cell>
          <cell r="F240">
            <v>19.75</v>
          </cell>
          <cell r="G240">
            <v>21.25</v>
          </cell>
          <cell r="H240">
            <v>22.75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P240" t="str">
            <v>C09490</v>
          </cell>
          <cell r="Q240" t="str">
            <v>Urban Scholar Graduate School</v>
          </cell>
          <cell r="R240">
            <v>19.75</v>
          </cell>
          <cell r="S240">
            <v>21.25</v>
          </cell>
          <cell r="T240">
            <v>22.75</v>
          </cell>
          <cell r="U240"/>
          <cell r="V240"/>
          <cell r="W240"/>
          <cell r="X240"/>
          <cell r="Y240"/>
        </row>
        <row r="244"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</row>
        <row r="245"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</row>
        <row r="246"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</row>
      </sheetData>
      <sheetData sheetId="1">
        <row r="3">
          <cell r="O3">
            <v>1.0235000000000001</v>
          </cell>
        </row>
        <row r="7">
          <cell r="O7" t="str">
            <v>Job Code</v>
          </cell>
          <cell r="P7" t="str">
            <v>FLSA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</row>
        <row r="8">
          <cell r="O8" t="str">
            <v>00001C</v>
          </cell>
          <cell r="P8" t="str">
            <v>E</v>
          </cell>
          <cell r="Q8" t="str">
            <v>311 Operations Manager</v>
          </cell>
          <cell r="R8">
            <v>78928.22600000001</v>
          </cell>
          <cell r="S8">
            <v>83081.670880000005</v>
          </cell>
          <cell r="T8">
            <v>87454.390400000004</v>
          </cell>
          <cell r="U8">
            <v>92057.028960000011</v>
          </cell>
          <cell r="V8">
            <v>94632.973760000008</v>
          </cell>
          <cell r="W8">
            <v>97285.558239999998</v>
          </cell>
          <cell r="X8">
            <v>100057.36</v>
          </cell>
        </row>
        <row r="9">
          <cell r="O9" t="str">
            <v>00017C</v>
          </cell>
          <cell r="P9" t="str">
            <v>E</v>
          </cell>
          <cell r="Q9" t="str">
            <v xml:space="preserve">911 Operations Manager </v>
          </cell>
          <cell r="R9">
            <v>78928.22600000001</v>
          </cell>
          <cell r="S9">
            <v>83081.670880000005</v>
          </cell>
          <cell r="T9">
            <v>87454.390400000004</v>
          </cell>
          <cell r="U9">
            <v>92057.028960000011</v>
          </cell>
          <cell r="V9">
            <v>94632.973760000008</v>
          </cell>
          <cell r="W9">
            <v>97285.558239999998</v>
          </cell>
          <cell r="X9">
            <v>100057.36</v>
          </cell>
        </row>
        <row r="10">
          <cell r="O10" t="str">
            <v>09800C</v>
          </cell>
          <cell r="P10" t="str">
            <v>N</v>
          </cell>
          <cell r="Q10" t="str">
            <v>Account Maintenance Supervisor</v>
          </cell>
          <cell r="R10">
            <v>26.564942500000001</v>
          </cell>
          <cell r="S10">
            <v>27.964067</v>
          </cell>
          <cell r="T10">
            <v>29.435860000000005</v>
          </cell>
          <cell r="U10">
            <v>30.985439000000003</v>
          </cell>
          <cell r="V10">
            <v>31.853367000000002</v>
          </cell>
          <cell r="W10">
            <v>32.744835500000001</v>
          </cell>
          <cell r="X10">
            <v>33.678267500000004</v>
          </cell>
        </row>
        <row r="11">
          <cell r="O11" t="str">
            <v>00221C</v>
          </cell>
          <cell r="P11" t="str">
            <v>E</v>
          </cell>
          <cell r="Q11" t="str">
            <v>Accountant Il  (Supervisory)</v>
          </cell>
          <cell r="R11">
            <v>70327.550800000012</v>
          </cell>
          <cell r="S11">
            <v>74027.544240000003</v>
          </cell>
          <cell r="T11">
            <v>77923.394640000013</v>
          </cell>
          <cell r="U11">
            <v>82025.746400000004</v>
          </cell>
          <cell r="V11">
            <v>84322.807920000007</v>
          </cell>
          <cell r="W11">
            <v>86683.735840000008</v>
          </cell>
          <cell r="X11">
            <v>89155.365520000007</v>
          </cell>
        </row>
        <row r="12">
          <cell r="O12" t="str">
            <v>00351C</v>
          </cell>
          <cell r="P12" t="str">
            <v>E</v>
          </cell>
          <cell r="Q12" t="str">
            <v>Administrative Analyst II Supervisory</v>
          </cell>
          <cell r="R12">
            <v>64466.744160000002</v>
          </cell>
          <cell r="S12">
            <v>67046.946720000007</v>
          </cell>
          <cell r="T12">
            <v>69727.206640000004</v>
          </cell>
          <cell r="U12">
            <v>72516.039439999993</v>
          </cell>
          <cell r="V12">
            <v>75417.702880000012</v>
          </cell>
          <cell r="W12">
            <v>78434.325840000005</v>
          </cell>
          <cell r="X12">
            <v>81570.16608000001</v>
          </cell>
        </row>
        <row r="13">
          <cell r="O13" t="str">
            <v>00361C</v>
          </cell>
          <cell r="P13" t="str">
            <v>N</v>
          </cell>
          <cell r="Q13" t="str">
            <v>Administrative Assistant to Police Administration</v>
          </cell>
          <cell r="R13">
            <v>28.513686500000006</v>
          </cell>
          <cell r="S13">
            <v>29.653865500000002</v>
          </cell>
          <cell r="T13">
            <v>30.840102000000005</v>
          </cell>
          <cell r="U13">
            <v>32.074443000000002</v>
          </cell>
          <cell r="V13">
            <v>33.356888500000004</v>
          </cell>
          <cell r="W13">
            <v>34.691532500000008</v>
          </cell>
          <cell r="X13">
            <v>36.079398500000003</v>
          </cell>
        </row>
        <row r="14">
          <cell r="O14" t="str">
            <v>00469C</v>
          </cell>
          <cell r="P14" t="str">
            <v>E</v>
          </cell>
          <cell r="Q14" t="str">
            <v>Aide to the Finance Officer</v>
          </cell>
          <cell r="R14">
            <v>63165.998480000002</v>
          </cell>
          <cell r="S14">
            <v>66555.175440000006</v>
          </cell>
          <cell r="T14">
            <v>70086.987359999999</v>
          </cell>
          <cell r="U14">
            <v>75049.406640000016</v>
          </cell>
          <cell r="V14">
            <v>77150.611199999999</v>
          </cell>
          <cell r="W14">
            <v>79311.424400000004</v>
          </cell>
          <cell r="X14">
            <v>81572.294960000014</v>
          </cell>
        </row>
        <row r="15">
          <cell r="O15" t="str">
            <v>00590C</v>
          </cell>
          <cell r="P15" t="str">
            <v>E</v>
          </cell>
          <cell r="Q15" t="str">
            <v>Assistant Building Official</v>
          </cell>
          <cell r="R15">
            <v>101351.71904000001</v>
          </cell>
          <cell r="S15">
            <v>105405.10656000001</v>
          </cell>
          <cell r="T15">
            <v>109620.28896000001</v>
          </cell>
          <cell r="U15">
            <v>114005.78176000001</v>
          </cell>
          <cell r="V15">
            <v>118565.84272000002</v>
          </cell>
          <cell r="W15"/>
          <cell r="X15"/>
        </row>
        <row r="16">
          <cell r="O16" t="str">
            <v>00637C</v>
          </cell>
          <cell r="P16" t="str">
            <v>E</v>
          </cell>
          <cell r="Q16" t="str">
            <v>Assistant City Attorney II HR/LR</v>
          </cell>
          <cell r="R16">
            <v>107891.6384</v>
          </cell>
          <cell r="S16">
            <v>113777.99160000001</v>
          </cell>
          <cell r="T16">
            <v>119879.36168000002</v>
          </cell>
          <cell r="U16">
            <v>124064.73976000001</v>
          </cell>
          <cell r="V16">
            <v>127536.94304000001</v>
          </cell>
          <cell r="W16">
            <v>131107.0748</v>
          </cell>
          <cell r="X16">
            <v>134845.38808</v>
          </cell>
        </row>
        <row r="17">
          <cell r="O17" t="str">
            <v>00965C</v>
          </cell>
          <cell r="P17" t="str">
            <v>N</v>
          </cell>
          <cell r="Q17" t="str">
            <v>Assistant Supervisor Police Record Services</v>
          </cell>
          <cell r="R17">
            <v>26.564942500000001</v>
          </cell>
          <cell r="S17">
            <v>27.964067</v>
          </cell>
          <cell r="T17">
            <v>29.435860000000005</v>
          </cell>
          <cell r="U17">
            <v>30.985439000000003</v>
          </cell>
          <cell r="V17">
            <v>31.853367000000002</v>
          </cell>
          <cell r="W17">
            <v>32.744835500000001</v>
          </cell>
          <cell r="X17">
            <v>33.678267500000004</v>
          </cell>
        </row>
        <row r="18">
          <cell r="O18" t="str">
            <v>01334C</v>
          </cell>
          <cell r="P18" t="str">
            <v>E</v>
          </cell>
          <cell r="Q18" t="str">
            <v>BIS Interagency Coordinator</v>
          </cell>
          <cell r="R18">
            <v>70512.763359999997</v>
          </cell>
          <cell r="S18">
            <v>74057.348560000013</v>
          </cell>
          <cell r="T18">
            <v>78057.514080000008</v>
          </cell>
          <cell r="U18">
            <v>84578.273520000017</v>
          </cell>
          <cell r="V18">
            <v>86947.716960000005</v>
          </cell>
          <cell r="W18">
            <v>91501.391279999996</v>
          </cell>
          <cell r="X18">
            <v>96749.080480000004</v>
          </cell>
        </row>
        <row r="19">
          <cell r="O19" t="str">
            <v>52933C</v>
          </cell>
          <cell r="P19" t="str">
            <v>E</v>
          </cell>
          <cell r="Q19" t="str">
            <v>Budget and Evaluation Analyst</v>
          </cell>
          <cell r="R19">
            <v>70327.755499999999</v>
          </cell>
          <cell r="S19">
            <v>74027.707999999999</v>
          </cell>
          <cell r="T19">
            <v>77923.149000000005</v>
          </cell>
          <cell r="U19">
            <v>82025.337</v>
          </cell>
          <cell r="V19">
            <v>84323.094500000007</v>
          </cell>
          <cell r="W19">
            <v>86683.285500000013</v>
          </cell>
          <cell r="X19">
            <v>89155.038</v>
          </cell>
        </row>
        <row r="20">
          <cell r="O20" t="str">
            <v>01449C</v>
          </cell>
          <cell r="P20" t="str">
            <v>E</v>
          </cell>
          <cell r="Q20" t="str">
            <v xml:space="preserve">Building Official </v>
          </cell>
          <cell r="R20">
            <v>111670.4004</v>
          </cell>
          <cell r="S20">
            <v>116136.79064000002</v>
          </cell>
          <cell r="T20">
            <v>120782.00680000002</v>
          </cell>
          <cell r="U20">
            <v>125612.43552000001</v>
          </cell>
          <cell r="V20">
            <v>130636.59232000001</v>
          </cell>
          <cell r="W20"/>
          <cell r="X20"/>
        </row>
        <row r="21">
          <cell r="O21" t="str">
            <v>01457C</v>
          </cell>
          <cell r="P21" t="str">
            <v>E</v>
          </cell>
          <cell r="Q21" t="str">
            <v>Business Application Manager - Supervisory</v>
          </cell>
          <cell r="R21">
            <v>74551.248720000003</v>
          </cell>
          <cell r="S21">
            <v>78472.645680000016</v>
          </cell>
          <cell r="T21">
            <v>82613.317280000003</v>
          </cell>
          <cell r="U21">
            <v>91484.360240000009</v>
          </cell>
          <cell r="V21">
            <v>94045.402880000009</v>
          </cell>
          <cell r="W21">
            <v>96678.827439999994</v>
          </cell>
          <cell r="X21">
            <v>99433.598160000009</v>
          </cell>
        </row>
        <row r="22">
          <cell r="O22" t="str">
            <v>01545C</v>
          </cell>
          <cell r="P22" t="str">
            <v>E</v>
          </cell>
          <cell r="Q22" t="str">
            <v>Cash Manager</v>
          </cell>
          <cell r="R22">
            <v>74466.093520000009</v>
          </cell>
          <cell r="S22">
            <v>78310.850800000015</v>
          </cell>
          <cell r="T22">
            <v>82302.500800000009</v>
          </cell>
          <cell r="U22">
            <v>87873.779760000005</v>
          </cell>
          <cell r="V22">
            <v>90334.765040000013</v>
          </cell>
          <cell r="W22">
            <v>92863.874479999999</v>
          </cell>
          <cell r="X22">
            <v>95512.20120000001</v>
          </cell>
        </row>
        <row r="23">
          <cell r="O23" t="str">
            <v>01556C</v>
          </cell>
          <cell r="P23" t="str">
            <v>N</v>
          </cell>
          <cell r="Q23" t="str">
            <v xml:space="preserve">Cashier - Ticket Sales </v>
          </cell>
          <cell r="R23">
            <v>16.195864</v>
          </cell>
          <cell r="S23">
            <v>16.648250999999998</v>
          </cell>
          <cell r="T23">
            <v>17.114967000000004</v>
          </cell>
          <cell r="U23">
            <v>17.601129499999999</v>
          </cell>
          <cell r="V23"/>
          <cell r="W23"/>
          <cell r="X23"/>
        </row>
        <row r="24">
          <cell r="O24" t="str">
            <v>08703C</v>
          </cell>
          <cell r="P24" t="str">
            <v>E</v>
          </cell>
          <cell r="Q24" t="str">
            <v xml:space="preserve">City Records Manager </v>
          </cell>
          <cell r="R24">
            <v>74551.248720000003</v>
          </cell>
          <cell r="S24">
            <v>78472.645680000016</v>
          </cell>
          <cell r="T24">
            <v>82613.317280000003</v>
          </cell>
          <cell r="U24">
            <v>91484.360240000009</v>
          </cell>
          <cell r="V24">
            <v>94045.402880000009</v>
          </cell>
          <cell r="W24">
            <v>96678.827439999994</v>
          </cell>
          <cell r="X24">
            <v>99433.598160000009</v>
          </cell>
        </row>
        <row r="25">
          <cell r="O25" t="str">
            <v>52810C</v>
          </cell>
          <cell r="P25" t="str">
            <v>E</v>
          </cell>
          <cell r="Q25" t="str">
            <v xml:space="preserve">Construction Management Coordinator </v>
          </cell>
          <cell r="R25">
            <v>77044.167199999996</v>
          </cell>
          <cell r="S25">
            <v>80895.311119999998</v>
          </cell>
          <cell r="T25">
            <v>84942.312000000005</v>
          </cell>
          <cell r="U25">
            <v>91222.508000000002</v>
          </cell>
          <cell r="V25">
            <v>93777.164000000004</v>
          </cell>
          <cell r="W25">
            <v>96448.9084</v>
          </cell>
          <cell r="X25"/>
        </row>
        <row r="26">
          <cell r="O26" t="str">
            <v>02618C</v>
          </cell>
          <cell r="P26" t="str">
            <v>E</v>
          </cell>
          <cell r="Q26" t="str">
            <v>Construction Management Coordinator - PW</v>
          </cell>
          <cell r="R26">
            <v>77044.167199999996</v>
          </cell>
          <cell r="S26">
            <v>80895.311119999998</v>
          </cell>
          <cell r="T26">
            <v>84942.312000000005</v>
          </cell>
          <cell r="U26">
            <v>91222.508000000002</v>
          </cell>
          <cell r="V26">
            <v>93777.164000000004</v>
          </cell>
          <cell r="W26">
            <v>96448.9084</v>
          </cell>
          <cell r="X26"/>
        </row>
        <row r="27">
          <cell r="O27" t="str">
            <v>02625C</v>
          </cell>
          <cell r="P27" t="str">
            <v>E</v>
          </cell>
          <cell r="Q27" t="str">
            <v>Contract Administrator</v>
          </cell>
          <cell r="R27">
            <v>74466.093520000009</v>
          </cell>
          <cell r="S27">
            <v>78310.850800000015</v>
          </cell>
          <cell r="T27">
            <v>82302.500800000009</v>
          </cell>
          <cell r="U27">
            <v>87873.779760000005</v>
          </cell>
          <cell r="V27">
            <v>90334.765040000013</v>
          </cell>
          <cell r="W27">
            <v>92863.874479999999</v>
          </cell>
          <cell r="X27">
            <v>95512.20120000001</v>
          </cell>
        </row>
        <row r="28">
          <cell r="O28" t="str">
            <v>02674C</v>
          </cell>
          <cell r="P28" t="str">
            <v>E</v>
          </cell>
          <cell r="Q28" t="str">
            <v>Coordinator Health and Wellness</v>
          </cell>
          <cell r="R28">
            <v>64385.314500000008</v>
          </cell>
          <cell r="S28">
            <v>67863.16750000001</v>
          </cell>
          <cell r="T28">
            <v>72076.917000000001</v>
          </cell>
          <cell r="U28">
            <v>76291.688976500009</v>
          </cell>
          <cell r="V28">
            <v>78428.75902350001</v>
          </cell>
          <cell r="W28">
            <v>80625.187976500005</v>
          </cell>
          <cell r="X28">
            <v>82922.945476499997</v>
          </cell>
        </row>
        <row r="29">
          <cell r="O29" t="str">
            <v>02672C</v>
          </cell>
          <cell r="P29" t="str">
            <v>E</v>
          </cell>
          <cell r="Q29" t="str">
            <v>Coordinator Legal Processes</v>
          </cell>
          <cell r="R29">
            <v>68177.382000000012</v>
          </cell>
          <cell r="S29">
            <v>71770.93144</v>
          </cell>
          <cell r="T29">
            <v>76062.753520000013</v>
          </cell>
          <cell r="U29">
            <v>80356.70448</v>
          </cell>
          <cell r="V29">
            <v>82606.930640000006</v>
          </cell>
          <cell r="W29">
            <v>84921.023200000011</v>
          </cell>
          <cell r="X29">
            <v>87341.559760000004</v>
          </cell>
        </row>
        <row r="30">
          <cell r="O30" t="str">
            <v>01333C</v>
          </cell>
          <cell r="P30" t="str">
            <v>E</v>
          </cell>
          <cell r="Q30" t="str">
            <v>CPED Interagency Coordinator</v>
          </cell>
          <cell r="R30">
            <v>70512.763359999997</v>
          </cell>
          <cell r="S30">
            <v>74057.348560000013</v>
          </cell>
          <cell r="T30">
            <v>78057.514080000008</v>
          </cell>
          <cell r="U30">
            <v>84578.273520000017</v>
          </cell>
          <cell r="V30">
            <v>86947.716960000005</v>
          </cell>
          <cell r="W30">
            <v>91501.391279999996</v>
          </cell>
          <cell r="X30">
            <v>96749.080480000004</v>
          </cell>
        </row>
        <row r="31">
          <cell r="O31" t="str">
            <v>09930C</v>
          </cell>
          <cell r="P31" t="str">
            <v>N</v>
          </cell>
          <cell r="Q31" t="str">
            <v>Customer Services Supervisor</v>
          </cell>
          <cell r="R31">
            <v>26.564942500000001</v>
          </cell>
          <cell r="S31">
            <v>27.964067</v>
          </cell>
          <cell r="T31">
            <v>29.435860000000005</v>
          </cell>
          <cell r="U31">
            <v>30.985439000000003</v>
          </cell>
          <cell r="V31">
            <v>31.853367000000002</v>
          </cell>
          <cell r="W31">
            <v>32.744835500000001</v>
          </cell>
          <cell r="X31">
            <v>33.678267500000004</v>
          </cell>
        </row>
        <row r="32">
          <cell r="O32" t="str">
            <v>03016C</v>
          </cell>
          <cell r="P32" t="str">
            <v>E</v>
          </cell>
          <cell r="Q32" t="str">
            <v>Deputy Controller</v>
          </cell>
          <cell r="R32">
            <v>93702.653200000001</v>
          </cell>
          <cell r="S32">
            <v>98929.053600000014</v>
          </cell>
          <cell r="T32">
            <v>105711.66528</v>
          </cell>
          <cell r="U32">
            <v>108670.80848000001</v>
          </cell>
          <cell r="V32">
            <v>111712.978</v>
          </cell>
          <cell r="W32">
            <v>114899.91136</v>
          </cell>
          <cell r="X32"/>
        </row>
        <row r="33">
          <cell r="O33" t="str">
            <v>03057C</v>
          </cell>
          <cell r="P33" t="str">
            <v>E</v>
          </cell>
          <cell r="Q33" t="str">
            <v>Development Coordinator III</v>
          </cell>
          <cell r="R33">
            <v>74466.093520000009</v>
          </cell>
          <cell r="S33">
            <v>78310.850800000015</v>
          </cell>
          <cell r="T33">
            <v>82302.500800000009</v>
          </cell>
          <cell r="U33">
            <v>87873.779760000005</v>
          </cell>
          <cell r="V33">
            <v>90334.765040000013</v>
          </cell>
          <cell r="W33">
            <v>92863.874479999999</v>
          </cell>
          <cell r="X33">
            <v>95512.20120000001</v>
          </cell>
        </row>
        <row r="34">
          <cell r="O34" t="str">
            <v>03800C</v>
          </cell>
          <cell r="P34" t="str">
            <v>N</v>
          </cell>
          <cell r="Q34" t="str">
            <v>Election Helper</v>
          </cell>
          <cell r="R34">
            <v>16.396470000000001</v>
          </cell>
          <cell r="S34">
            <v>16.864209500000001</v>
          </cell>
          <cell r="T34"/>
          <cell r="U34"/>
          <cell r="V34"/>
          <cell r="W34"/>
          <cell r="X34"/>
        </row>
        <row r="35">
          <cell r="O35" t="str">
            <v>03951C</v>
          </cell>
          <cell r="P35" t="str">
            <v>E</v>
          </cell>
          <cell r="Q35" t="str">
            <v>Emergency Management Planning Administrative Supervisor</v>
          </cell>
          <cell r="R35">
            <v>82174.768000000011</v>
          </cell>
          <cell r="S35">
            <v>86500.652159999998</v>
          </cell>
          <cell r="T35">
            <v>91052.197600000014</v>
          </cell>
          <cell r="U35">
            <v>97242.980640000009</v>
          </cell>
          <cell r="V35">
            <v>99967.947040000014</v>
          </cell>
          <cell r="W35">
            <v>102767.42424000001</v>
          </cell>
          <cell r="X35">
            <v>105696.76312</v>
          </cell>
        </row>
        <row r="36">
          <cell r="O36" t="str">
            <v xml:space="preserve">52946C </v>
          </cell>
          <cell r="P36" t="str">
            <v>E</v>
          </cell>
          <cell r="Q36" t="str">
            <v>Energy Benchmarking Program Coordinator</v>
          </cell>
          <cell r="R36">
            <v>70512.763359999997</v>
          </cell>
          <cell r="S36">
            <v>74057.348560000013</v>
          </cell>
          <cell r="T36">
            <v>78057.514080000008</v>
          </cell>
          <cell r="U36">
            <v>84578.273520000017</v>
          </cell>
          <cell r="V36">
            <v>86947.716960000005</v>
          </cell>
          <cell r="W36">
            <v>91501.391279999996</v>
          </cell>
          <cell r="X36">
            <v>96749.080480000004</v>
          </cell>
        </row>
        <row r="37">
          <cell r="O37" t="str">
            <v>04066C</v>
          </cell>
          <cell r="P37" t="str">
            <v>E</v>
          </cell>
          <cell r="Q37" t="str">
            <v>Engineering Applications Manager</v>
          </cell>
          <cell r="R37">
            <v>78928.22600000001</v>
          </cell>
          <cell r="S37">
            <v>83081.670880000005</v>
          </cell>
          <cell r="T37">
            <v>87454.390400000004</v>
          </cell>
          <cell r="U37">
            <v>92057.028960000011</v>
          </cell>
          <cell r="V37">
            <v>94632.973760000008</v>
          </cell>
          <cell r="W37">
            <v>97285.558239999998</v>
          </cell>
          <cell r="X37">
            <v>100057.36</v>
          </cell>
        </row>
        <row r="38">
          <cell r="O38" t="str">
            <v>04103C</v>
          </cell>
          <cell r="P38" t="str">
            <v>E</v>
          </cell>
          <cell r="Q38" t="str">
            <v>Enterprise Contract Adminstrator</v>
          </cell>
          <cell r="R38">
            <v>78310.850800000015</v>
          </cell>
          <cell r="S38">
            <v>82302.500800000009</v>
          </cell>
          <cell r="T38">
            <v>87873.779760000005</v>
          </cell>
          <cell r="U38">
            <v>90334.765040000013</v>
          </cell>
          <cell r="V38">
            <v>92863.874479999999</v>
          </cell>
          <cell r="W38">
            <v>95512.20120000001</v>
          </cell>
          <cell r="X38">
            <v>98200.976640000008</v>
          </cell>
        </row>
        <row r="39">
          <cell r="O39" t="str">
            <v>04112C</v>
          </cell>
          <cell r="P39" t="str">
            <v>E</v>
          </cell>
          <cell r="Q39" t="str">
            <v>Enterprise Procurement Specialist</v>
          </cell>
          <cell r="R39">
            <v>75877.540960000013</v>
          </cell>
          <cell r="S39">
            <v>79654.174080000012</v>
          </cell>
          <cell r="T39">
            <v>83645.824080000006</v>
          </cell>
          <cell r="U39">
            <v>89055.30816</v>
          </cell>
          <cell r="V39">
            <v>91548.226640000008</v>
          </cell>
          <cell r="W39">
            <v>94113.527040000001</v>
          </cell>
          <cell r="X39">
            <v>96795.915840000016</v>
          </cell>
        </row>
        <row r="40">
          <cell r="O40" t="str">
            <v>04245C</v>
          </cell>
          <cell r="P40" t="str">
            <v>E</v>
          </cell>
          <cell r="Q40" t="str">
            <v xml:space="preserve">Executive Assistant to Police Chief </v>
          </cell>
          <cell r="R40">
            <v>64466.744160000002</v>
          </cell>
          <cell r="S40">
            <v>67046.946720000007</v>
          </cell>
          <cell r="T40">
            <v>69727.206640000004</v>
          </cell>
          <cell r="U40">
            <v>72516.039439999993</v>
          </cell>
          <cell r="V40">
            <v>75417.702880000012</v>
          </cell>
          <cell r="W40">
            <v>78434.325840000005</v>
          </cell>
          <cell r="X40">
            <v>81570.16608000001</v>
          </cell>
        </row>
        <row r="41">
          <cell r="O41" t="str">
            <v>03400C</v>
          </cell>
          <cell r="P41" t="str">
            <v>E</v>
          </cell>
          <cell r="Q41" t="str">
            <v>Executive Manager Minneapolis Employment and Training Program</v>
          </cell>
          <cell r="R41">
            <v>101351.71904000001</v>
          </cell>
          <cell r="S41">
            <v>105405.10656000001</v>
          </cell>
          <cell r="T41">
            <v>109620.28896000001</v>
          </cell>
          <cell r="U41">
            <v>114005.78176000001</v>
          </cell>
          <cell r="V41">
            <v>118565.84272000002</v>
          </cell>
          <cell r="W41"/>
          <cell r="X41"/>
        </row>
        <row r="42">
          <cell r="O42" t="str">
            <v>04239C</v>
          </cell>
          <cell r="P42" t="str">
            <v>E</v>
          </cell>
          <cell r="Q42" t="str">
            <v>Executive Manager of Arts</v>
          </cell>
          <cell r="R42">
            <v>82174.768000000011</v>
          </cell>
          <cell r="S42">
            <v>86500.652159999998</v>
          </cell>
          <cell r="T42">
            <v>91052.197600000014</v>
          </cell>
          <cell r="U42">
            <v>97242.980640000009</v>
          </cell>
          <cell r="V42">
            <v>99967.947040000014</v>
          </cell>
          <cell r="W42">
            <v>102767.42424000001</v>
          </cell>
          <cell r="X42">
            <v>105696.76312</v>
          </cell>
        </row>
        <row r="43">
          <cell r="O43" t="str">
            <v>00463C</v>
          </cell>
          <cell r="P43" t="str">
            <v>E</v>
          </cell>
          <cell r="Q43" t="str">
            <v>Executive Secrretary to City Coordinator</v>
          </cell>
          <cell r="R43">
            <v>63165.998480000002</v>
          </cell>
          <cell r="S43">
            <v>66555.175440000006</v>
          </cell>
          <cell r="T43">
            <v>70086.987359999999</v>
          </cell>
          <cell r="U43">
            <v>75049.406640000016</v>
          </cell>
          <cell r="V43">
            <v>77150.611199999999</v>
          </cell>
          <cell r="W43">
            <v>79311.424400000004</v>
          </cell>
          <cell r="X43">
            <v>81572.294960000014</v>
          </cell>
        </row>
        <row r="44">
          <cell r="O44" t="str">
            <v>04295C</v>
          </cell>
          <cell r="P44" t="str">
            <v>E</v>
          </cell>
          <cell r="Q44" t="str">
            <v>Facility Manager</v>
          </cell>
          <cell r="R44">
            <v>101679.56656000002</v>
          </cell>
          <cell r="S44">
            <v>105745.72736</v>
          </cell>
          <cell r="T44">
            <v>109975.81192000001</v>
          </cell>
          <cell r="U44">
            <v>114374.07800000001</v>
          </cell>
          <cell r="V44">
            <v>118951.17000000001</v>
          </cell>
          <cell r="W44"/>
          <cell r="X44"/>
        </row>
        <row r="45">
          <cell r="O45" t="str">
            <v>02230C</v>
          </cell>
          <cell r="P45" t="str">
            <v>N</v>
          </cell>
          <cell r="Q45" t="str">
            <v xml:space="preserve">Guest Services Ambassador </v>
          </cell>
          <cell r="R45">
            <v>13.021990500000001</v>
          </cell>
          <cell r="S45">
            <v>13.392497500000001</v>
          </cell>
          <cell r="T45"/>
          <cell r="U45"/>
          <cell r="V45"/>
          <cell r="W45"/>
          <cell r="X45"/>
        </row>
        <row r="46">
          <cell r="O46" t="str">
            <v>52946C</v>
          </cell>
          <cell r="P46" t="str">
            <v>E</v>
          </cell>
          <cell r="Q46" t="str">
            <v>Health Program Coordinator</v>
          </cell>
          <cell r="R46">
            <v>70513</v>
          </cell>
          <cell r="S46">
            <v>74057</v>
          </cell>
          <cell r="T46">
            <v>78058</v>
          </cell>
          <cell r="U46">
            <v>84578</v>
          </cell>
          <cell r="V46">
            <v>86948</v>
          </cell>
          <cell r="W46">
            <v>91501</v>
          </cell>
          <cell r="X46">
            <v>96749</v>
          </cell>
        </row>
        <row r="47">
          <cell r="O47" t="str">
            <v>05403C</v>
          </cell>
          <cell r="P47" t="str">
            <v>E</v>
          </cell>
          <cell r="Q47" t="str">
            <v xml:space="preserve">Health Program Manager </v>
          </cell>
          <cell r="R47">
            <v>75877.540960000013</v>
          </cell>
          <cell r="S47">
            <v>79654.174080000012</v>
          </cell>
          <cell r="T47">
            <v>83645.824080000006</v>
          </cell>
          <cell r="U47">
            <v>89055.30816</v>
          </cell>
          <cell r="V47">
            <v>91548.226640000008</v>
          </cell>
          <cell r="W47">
            <v>94113.527040000001</v>
          </cell>
          <cell r="X47">
            <v>96795.915840000016</v>
          </cell>
        </row>
        <row r="48">
          <cell r="O48" t="str">
            <v>05416C</v>
          </cell>
          <cell r="P48" t="str">
            <v>N</v>
          </cell>
          <cell r="Q48" t="str">
            <v>HR Associate Consultant</v>
          </cell>
          <cell r="R48">
            <v>24.962141500000001</v>
          </cell>
          <cell r="S48">
            <v>26.216952500000001</v>
          </cell>
          <cell r="T48">
            <v>27.524985500000003</v>
          </cell>
          <cell r="U48">
            <v>28.890334500000002</v>
          </cell>
          <cell r="V48">
            <v>30.344728000000003</v>
          </cell>
          <cell r="W48">
            <v>32.146088000000006</v>
          </cell>
          <cell r="X48">
            <v>33.948471499999997</v>
          </cell>
        </row>
        <row r="49">
          <cell r="O49" t="str">
            <v>52908C</v>
          </cell>
          <cell r="P49" t="str">
            <v>N</v>
          </cell>
          <cell r="Q49" t="str">
            <v>HR Associate Trainee</v>
          </cell>
          <cell r="R49">
            <v>19.266364000000003</v>
          </cell>
          <cell r="S49">
            <v>19.965414500000001</v>
          </cell>
          <cell r="T49">
            <v>20.6900525</v>
          </cell>
          <cell r="U49"/>
          <cell r="V49"/>
          <cell r="W49"/>
          <cell r="X49"/>
        </row>
        <row r="50">
          <cell r="O50" t="str">
            <v>05420C</v>
          </cell>
          <cell r="P50" t="str">
            <v>E</v>
          </cell>
          <cell r="Q50" t="str">
            <v>HR Business Partner</v>
          </cell>
          <cell r="R50">
            <v>84210</v>
          </cell>
          <cell r="S50">
            <v>86569.600000000006</v>
          </cell>
          <cell r="T50">
            <v>88992.8</v>
          </cell>
          <cell r="U50">
            <v>91484.64</v>
          </cell>
          <cell r="V50">
            <v>94045.119999999995</v>
          </cell>
          <cell r="W50">
            <v>96682.559999999998</v>
          </cell>
          <cell r="X50">
            <v>99434.4</v>
          </cell>
        </row>
        <row r="51">
          <cell r="O51" t="str">
            <v>52967C</v>
          </cell>
          <cell r="P51" t="str">
            <v>E</v>
          </cell>
          <cell r="Q51" t="str">
            <v>HR Compensation &amp; Classification Manager</v>
          </cell>
          <cell r="R51">
            <v>90350</v>
          </cell>
          <cell r="S51">
            <v>93962</v>
          </cell>
          <cell r="T51">
            <v>97722</v>
          </cell>
          <cell r="U51">
            <v>101631</v>
          </cell>
          <cell r="V51">
            <v>105697</v>
          </cell>
          <cell r="W51"/>
          <cell r="X51"/>
        </row>
        <row r="52">
          <cell r="O52" t="str">
            <v>52955C</v>
          </cell>
          <cell r="P52" t="str">
            <v>N</v>
          </cell>
          <cell r="Q52" t="str">
            <v>HR Coordinator</v>
          </cell>
          <cell r="R52">
            <v>26.777000000000001</v>
          </cell>
          <cell r="S52">
            <v>28.187000000000001</v>
          </cell>
          <cell r="T52">
            <v>29.67</v>
          </cell>
          <cell r="U52">
            <v>31.693000000000001</v>
          </cell>
          <cell r="V52">
            <v>32.580999999999996</v>
          </cell>
          <cell r="W52">
            <v>33.491</v>
          </cell>
          <cell r="X52">
            <v>34.445999999999998</v>
          </cell>
        </row>
        <row r="53">
          <cell r="O53" t="str">
            <v>52969C</v>
          </cell>
          <cell r="P53" t="str">
            <v>E</v>
          </cell>
          <cell r="Q53" t="str">
            <v>HR Employee Benefits Manager</v>
          </cell>
          <cell r="R53">
            <v>90350</v>
          </cell>
          <cell r="S53">
            <v>93962</v>
          </cell>
          <cell r="T53">
            <v>97722</v>
          </cell>
          <cell r="U53">
            <v>101631</v>
          </cell>
          <cell r="V53">
            <v>105697</v>
          </cell>
          <cell r="W53"/>
          <cell r="X53"/>
        </row>
        <row r="54">
          <cell r="O54" t="str">
            <v>52952C</v>
          </cell>
          <cell r="P54" t="str">
            <v>N</v>
          </cell>
          <cell r="Q54" t="str">
            <v>HR Employee Benefits Specialist</v>
          </cell>
          <cell r="R54">
            <v>29.436</v>
          </cell>
          <cell r="S54">
            <v>30.986000000000001</v>
          </cell>
          <cell r="T54">
            <v>31.854000000000003</v>
          </cell>
          <cell r="U54">
            <v>32.744999999999997</v>
          </cell>
          <cell r="V54">
            <v>33.678999999999995</v>
          </cell>
          <cell r="W54"/>
          <cell r="X54"/>
        </row>
        <row r="55">
          <cell r="O55" t="str">
            <v>52954C</v>
          </cell>
          <cell r="P55" t="str">
            <v>E</v>
          </cell>
          <cell r="Q55" t="str">
            <v>HR Investigator</v>
          </cell>
          <cell r="R55">
            <v>63165.998480000002</v>
          </cell>
          <cell r="S55">
            <v>66555.175440000006</v>
          </cell>
          <cell r="T55">
            <v>70086.987359999999</v>
          </cell>
          <cell r="U55">
            <v>75049.406640000016</v>
          </cell>
          <cell r="V55">
            <v>77150.611199999999</v>
          </cell>
          <cell r="W55">
            <v>79311.424400000004</v>
          </cell>
          <cell r="X55">
            <v>81572.294960000014</v>
          </cell>
        </row>
        <row r="56">
          <cell r="O56" t="str">
            <v>52961C</v>
          </cell>
          <cell r="P56" t="str">
            <v>N</v>
          </cell>
          <cell r="Q56" t="str">
            <v>HR Labor Relations Specialist</v>
          </cell>
          <cell r="R56">
            <v>29.436</v>
          </cell>
          <cell r="S56">
            <v>30.986000000000001</v>
          </cell>
          <cell r="T56">
            <v>31.854000000000003</v>
          </cell>
          <cell r="U56">
            <v>32.744999999999997</v>
          </cell>
          <cell r="V56">
            <v>33.678999999999995</v>
          </cell>
          <cell r="W56"/>
          <cell r="X56"/>
        </row>
        <row r="57">
          <cell r="O57" t="str">
            <v>06063C</v>
          </cell>
          <cell r="P57" t="str">
            <v>E</v>
          </cell>
          <cell r="Q57" t="str">
            <v>HR Leadership &amp; Change Manager</v>
          </cell>
          <cell r="R57">
            <v>82174.768000000011</v>
          </cell>
          <cell r="S57">
            <v>86500.652159999998</v>
          </cell>
          <cell r="T57">
            <v>91052.197600000014</v>
          </cell>
          <cell r="U57">
            <v>97242.980640000009</v>
          </cell>
          <cell r="V57">
            <v>99967.947040000014</v>
          </cell>
          <cell r="W57">
            <v>102767.42424000001</v>
          </cell>
          <cell r="X57">
            <v>105696.76312</v>
          </cell>
        </row>
        <row r="58">
          <cell r="O58" t="str">
            <v>52963C</v>
          </cell>
          <cell r="P58" t="str">
            <v>E</v>
          </cell>
          <cell r="Q58" t="str">
            <v>HR Learning Technologies Specialist</v>
          </cell>
          <cell r="R58">
            <v>70513</v>
          </cell>
          <cell r="S58">
            <v>74057</v>
          </cell>
          <cell r="T58">
            <v>78058</v>
          </cell>
          <cell r="U58">
            <v>84578</v>
          </cell>
          <cell r="V58">
            <v>86948</v>
          </cell>
          <cell r="W58">
            <v>91501</v>
          </cell>
          <cell r="X58">
            <v>96749</v>
          </cell>
        </row>
        <row r="59">
          <cell r="O59" t="str">
            <v>52964C</v>
          </cell>
          <cell r="P59" t="str">
            <v>E</v>
          </cell>
          <cell r="Q59" t="str">
            <v>HR Managing Lead Investigator</v>
          </cell>
          <cell r="R59">
            <v>75878</v>
          </cell>
          <cell r="S59">
            <v>79654</v>
          </cell>
          <cell r="T59">
            <v>83646</v>
          </cell>
          <cell r="U59">
            <v>89055</v>
          </cell>
          <cell r="V59">
            <v>91548</v>
          </cell>
          <cell r="W59">
            <v>94114</v>
          </cell>
          <cell r="X59">
            <v>96796</v>
          </cell>
        </row>
        <row r="60">
          <cell r="O60" t="str">
            <v>52959C</v>
          </cell>
          <cell r="P60" t="str">
            <v>E</v>
          </cell>
          <cell r="Q60" t="str">
            <v>HR Recruiter</v>
          </cell>
          <cell r="R60">
            <v>64467</v>
          </cell>
          <cell r="S60">
            <v>67047</v>
          </cell>
          <cell r="T60">
            <v>69727</v>
          </cell>
          <cell r="U60">
            <v>72516</v>
          </cell>
          <cell r="V60">
            <v>75418</v>
          </cell>
          <cell r="W60">
            <v>78434</v>
          </cell>
          <cell r="X60">
            <v>81570</v>
          </cell>
        </row>
        <row r="61">
          <cell r="O61" t="str">
            <v>05418C</v>
          </cell>
          <cell r="P61" t="str">
            <v>E</v>
          </cell>
          <cell r="Q61" t="str">
            <v>HR Representative</v>
          </cell>
          <cell r="R61">
            <v>60383.55232000001</v>
          </cell>
          <cell r="S61">
            <v>63698.218480000003</v>
          </cell>
          <cell r="T61">
            <v>67008.626880000011</v>
          </cell>
          <cell r="U61">
            <v>70553.212079999998</v>
          </cell>
          <cell r="V61">
            <v>74280.88096000001</v>
          </cell>
          <cell r="W61">
            <v>78894.163920000006</v>
          </cell>
          <cell r="X61">
            <v>83507.446880000003</v>
          </cell>
        </row>
        <row r="62">
          <cell r="O62" t="str">
            <v>05426C</v>
          </cell>
          <cell r="P62" t="str">
            <v>N</v>
          </cell>
          <cell r="Q62" t="str">
            <v>HR Senior Associate</v>
          </cell>
          <cell r="R62">
            <v>25.468774000000003</v>
          </cell>
          <cell r="S62">
            <v>26.742008000000002</v>
          </cell>
          <cell r="T62">
            <v>28.078699000000004</v>
          </cell>
          <cell r="U62">
            <v>29.482941000000004</v>
          </cell>
          <cell r="V62">
            <v>30.956780999999999</v>
          </cell>
          <cell r="W62">
            <v>32.505336500000006</v>
          </cell>
          <cell r="X62">
            <v>0</v>
          </cell>
        </row>
        <row r="63">
          <cell r="O63" t="str">
            <v>52968C</v>
          </cell>
          <cell r="P63" t="str">
            <v>E</v>
          </cell>
          <cell r="Q63" t="str">
            <v>HR Sr Health &amp; Wellness Representative</v>
          </cell>
          <cell r="R63">
            <v>70513</v>
          </cell>
          <cell r="S63">
            <v>74057</v>
          </cell>
          <cell r="T63">
            <v>78058</v>
          </cell>
          <cell r="U63">
            <v>84578</v>
          </cell>
          <cell r="V63">
            <v>86948</v>
          </cell>
          <cell r="W63">
            <v>91501</v>
          </cell>
          <cell r="X63">
            <v>96749</v>
          </cell>
        </row>
        <row r="64">
          <cell r="O64" t="str">
            <v>52966C</v>
          </cell>
          <cell r="P64" t="str">
            <v>E</v>
          </cell>
          <cell r="Q64" t="str">
            <v>HR Sr Job Classification Analyst</v>
          </cell>
          <cell r="R64">
            <v>70513</v>
          </cell>
          <cell r="S64">
            <v>74057</v>
          </cell>
          <cell r="T64">
            <v>78058</v>
          </cell>
          <cell r="U64">
            <v>84578</v>
          </cell>
          <cell r="V64">
            <v>86948</v>
          </cell>
          <cell r="W64">
            <v>91501</v>
          </cell>
          <cell r="X64">
            <v>96749</v>
          </cell>
        </row>
        <row r="65">
          <cell r="O65" t="str">
            <v>52962C</v>
          </cell>
          <cell r="P65" t="str">
            <v>E</v>
          </cell>
          <cell r="Q65" t="str">
            <v>HR Sr Learning Specialist</v>
          </cell>
          <cell r="R65">
            <v>70513</v>
          </cell>
          <cell r="S65">
            <v>74057</v>
          </cell>
          <cell r="T65">
            <v>78058</v>
          </cell>
          <cell r="U65">
            <v>84578</v>
          </cell>
          <cell r="V65">
            <v>86948</v>
          </cell>
          <cell r="W65">
            <v>91501</v>
          </cell>
          <cell r="X65">
            <v>96749</v>
          </cell>
        </row>
        <row r="66">
          <cell r="O66" t="str">
            <v>52958C</v>
          </cell>
          <cell r="P66" t="str">
            <v>N</v>
          </cell>
          <cell r="Q66" t="str">
            <v>HR Staffing Specialist</v>
          </cell>
          <cell r="R66">
            <v>24.963000000000001</v>
          </cell>
          <cell r="S66">
            <v>26.217000000000002</v>
          </cell>
          <cell r="T66">
            <v>27.525000000000002</v>
          </cell>
          <cell r="U66">
            <v>28.891000000000002</v>
          </cell>
          <cell r="V66">
            <v>30.345000000000002</v>
          </cell>
          <cell r="W66">
            <v>32.146999999999998</v>
          </cell>
          <cell r="X66">
            <v>33.948999999999998</v>
          </cell>
        </row>
        <row r="67">
          <cell r="O67" t="str">
            <v>52970C</v>
          </cell>
          <cell r="P67" t="str">
            <v>N</v>
          </cell>
          <cell r="Q67" t="str">
            <v>HR Training Coordinator</v>
          </cell>
          <cell r="R67">
            <v>25.469000000000001</v>
          </cell>
          <cell r="S67">
            <v>26.743000000000002</v>
          </cell>
          <cell r="T67">
            <v>28.079000000000001</v>
          </cell>
          <cell r="U67">
            <v>29.483000000000001</v>
          </cell>
          <cell r="V67">
            <v>30.957000000000001</v>
          </cell>
          <cell r="W67">
            <v>32.506</v>
          </cell>
          <cell r="X67"/>
        </row>
        <row r="68">
          <cell r="O68" t="str">
            <v>05423C</v>
          </cell>
          <cell r="P68" t="str">
            <v>E</v>
          </cell>
          <cell r="Q68" t="str">
            <v>HR Workforce Data Analyst</v>
          </cell>
          <cell r="R68">
            <v>75877.540960000013</v>
          </cell>
          <cell r="S68">
            <v>79654.174080000012</v>
          </cell>
          <cell r="T68">
            <v>83645.824080000006</v>
          </cell>
          <cell r="U68">
            <v>89055.30816</v>
          </cell>
          <cell r="V68">
            <v>91548.226640000008</v>
          </cell>
          <cell r="W68">
            <v>94113.527040000001</v>
          </cell>
          <cell r="X68">
            <v>96795.915840000016</v>
          </cell>
        </row>
        <row r="69">
          <cell r="O69" t="str">
            <v>52965C</v>
          </cell>
          <cell r="P69" t="str">
            <v>E</v>
          </cell>
          <cell r="Q69" t="str">
            <v>HRIS Analyst - Employee Benefits</v>
          </cell>
          <cell r="R69">
            <v>71667</v>
          </cell>
          <cell r="S69">
            <v>75439</v>
          </cell>
          <cell r="T69">
            <v>80012</v>
          </cell>
          <cell r="U69">
            <v>84587</v>
          </cell>
          <cell r="V69">
            <v>86954</v>
          </cell>
          <cell r="W69">
            <v>89390</v>
          </cell>
          <cell r="X69">
            <v>91938</v>
          </cell>
        </row>
        <row r="70">
          <cell r="O70" t="str">
            <v>52912C</v>
          </cell>
          <cell r="P70" t="str">
            <v>E</v>
          </cell>
          <cell r="Q70" t="str">
            <v>HRIS Manager</v>
          </cell>
          <cell r="R70">
            <v>90349.667200000011</v>
          </cell>
          <cell r="S70">
            <v>93962.376560000019</v>
          </cell>
          <cell r="T70">
            <v>97721.978640000016</v>
          </cell>
          <cell r="U70">
            <v>101630.60232000001</v>
          </cell>
          <cell r="V70">
            <v>105696.76312</v>
          </cell>
          <cell r="W70"/>
          <cell r="X70"/>
        </row>
        <row r="71">
          <cell r="O71" t="str">
            <v>05411C</v>
          </cell>
          <cell r="P71" t="str">
            <v>N</v>
          </cell>
          <cell r="Q71" t="str">
            <v>HRIS Specialist</v>
          </cell>
          <cell r="R71">
            <v>29.436</v>
          </cell>
          <cell r="S71">
            <v>30.986000000000001</v>
          </cell>
          <cell r="T71">
            <v>31.853999999999999</v>
          </cell>
          <cell r="U71">
            <v>32.744999999999997</v>
          </cell>
          <cell r="V71">
            <v>33.679000000000002</v>
          </cell>
          <cell r="W71"/>
          <cell r="X71"/>
        </row>
        <row r="72">
          <cell r="O72" t="str">
            <v>06400C</v>
          </cell>
          <cell r="P72" t="str">
            <v>E</v>
          </cell>
          <cell r="Q72" t="str">
            <v>Loss Control Coordinator</v>
          </cell>
          <cell r="R72">
            <v>75877.540960000013</v>
          </cell>
          <cell r="S72">
            <v>79654.174080000012</v>
          </cell>
          <cell r="T72">
            <v>83645.824080000006</v>
          </cell>
          <cell r="U72">
            <v>89055.30816</v>
          </cell>
          <cell r="V72">
            <v>91548.226640000008</v>
          </cell>
          <cell r="W72">
            <v>94113.527040000001</v>
          </cell>
          <cell r="X72">
            <v>96795.915840000016</v>
          </cell>
        </row>
        <row r="73">
          <cell r="O73" t="str">
            <v xml:space="preserve">06999C </v>
          </cell>
          <cell r="P73" t="str">
            <v>E</v>
          </cell>
          <cell r="Q73" t="str">
            <v>Manager 911 Training &amp; Quality Assurance</v>
          </cell>
          <cell r="R73">
            <v>68952.294320000001</v>
          </cell>
          <cell r="S73">
            <v>72582.034720000011</v>
          </cell>
          <cell r="T73">
            <v>76401.245439999999</v>
          </cell>
          <cell r="U73">
            <v>80422.699760000003</v>
          </cell>
          <cell r="V73">
            <v>82675.054800000013</v>
          </cell>
          <cell r="W73">
            <v>84989.147360000003</v>
          </cell>
          <cell r="X73">
            <v>87411.812800000014</v>
          </cell>
        </row>
        <row r="74">
          <cell r="O74" t="str">
            <v>06510C</v>
          </cell>
          <cell r="P74" t="str">
            <v>E</v>
          </cell>
          <cell r="Q74" t="str">
            <v>Manager Accounting</v>
          </cell>
          <cell r="R74">
            <v>74466.093520000009</v>
          </cell>
          <cell r="S74">
            <v>78310.850800000015</v>
          </cell>
          <cell r="T74">
            <v>82302.500800000009</v>
          </cell>
          <cell r="U74">
            <v>87873.779760000005</v>
          </cell>
          <cell r="V74">
            <v>90334.765040000013</v>
          </cell>
          <cell r="W74">
            <v>92863.874479999999</v>
          </cell>
          <cell r="X74">
            <v>95512.20120000001</v>
          </cell>
        </row>
        <row r="75">
          <cell r="O75" t="str">
            <v>06514C</v>
          </cell>
          <cell r="P75" t="str">
            <v>E</v>
          </cell>
          <cell r="Q75" t="str">
            <v xml:space="preserve">Manager Accounts Payable </v>
          </cell>
          <cell r="R75">
            <v>74466.093520000009</v>
          </cell>
          <cell r="S75">
            <v>78310.850800000015</v>
          </cell>
          <cell r="T75">
            <v>82302.500800000009</v>
          </cell>
          <cell r="U75">
            <v>87873.779760000005</v>
          </cell>
          <cell r="V75">
            <v>90334.765040000013</v>
          </cell>
          <cell r="W75">
            <v>92863.874479999999</v>
          </cell>
          <cell r="X75">
            <v>95512.20120000001</v>
          </cell>
        </row>
        <row r="76">
          <cell r="O76" t="str">
            <v>06515C</v>
          </cell>
          <cell r="P76" t="str">
            <v>E</v>
          </cell>
          <cell r="Q76" t="str">
            <v>Manager Accounts Receivable</v>
          </cell>
          <cell r="R76">
            <v>74466.093520000009</v>
          </cell>
          <cell r="S76">
            <v>78310.850800000015</v>
          </cell>
          <cell r="T76">
            <v>82302.500800000009</v>
          </cell>
          <cell r="U76">
            <v>87873.779760000005</v>
          </cell>
          <cell r="V76">
            <v>90334.765040000013</v>
          </cell>
          <cell r="W76">
            <v>92863.874479999999</v>
          </cell>
          <cell r="X76">
            <v>95512.20120000001</v>
          </cell>
        </row>
        <row r="77">
          <cell r="O77" t="str">
            <v>06523C</v>
          </cell>
          <cell r="P77" t="str">
            <v>E</v>
          </cell>
          <cell r="Q77" t="str">
            <v>Manager Admin &amp; Data Quality</v>
          </cell>
          <cell r="R77">
            <v>78310.850800000015</v>
          </cell>
          <cell r="S77">
            <v>82302.500800000009</v>
          </cell>
          <cell r="T77">
            <v>87873.779760000005</v>
          </cell>
          <cell r="U77">
            <v>90334.765040000013</v>
          </cell>
          <cell r="V77">
            <v>92863.874479999999</v>
          </cell>
          <cell r="W77">
            <v>95512.20120000001</v>
          </cell>
          <cell r="X77">
            <v>98200.976640000008</v>
          </cell>
        </row>
        <row r="78">
          <cell r="O78" t="str">
            <v>06520C</v>
          </cell>
          <cell r="P78" t="str">
            <v>E</v>
          </cell>
          <cell r="Q78" t="str">
            <v>Manager Administration City Attorney's Office</v>
          </cell>
          <cell r="R78">
            <v>82174.768000000011</v>
          </cell>
          <cell r="S78">
            <v>86500.652159999998</v>
          </cell>
          <cell r="T78">
            <v>91052.197600000014</v>
          </cell>
          <cell r="U78">
            <v>97242.980640000009</v>
          </cell>
          <cell r="V78">
            <v>99967.947040000014</v>
          </cell>
          <cell r="W78">
            <v>102767.42424000001</v>
          </cell>
          <cell r="X78">
            <v>105696.76312</v>
          </cell>
        </row>
        <row r="79">
          <cell r="O79" t="str">
            <v>06542C</v>
          </cell>
          <cell r="P79" t="str">
            <v>E</v>
          </cell>
          <cell r="Q79" t="str">
            <v>Manager Administrative Services</v>
          </cell>
          <cell r="R79">
            <v>75877.540960000013</v>
          </cell>
          <cell r="S79">
            <v>79654.174080000012</v>
          </cell>
          <cell r="T79">
            <v>83645.824080000006</v>
          </cell>
          <cell r="U79">
            <v>89055.30816</v>
          </cell>
          <cell r="V79">
            <v>91548.226640000008</v>
          </cell>
          <cell r="W79">
            <v>94113.527040000001</v>
          </cell>
          <cell r="X79">
            <v>96795.915840000016</v>
          </cell>
        </row>
        <row r="80">
          <cell r="O80" t="str">
            <v>06560C</v>
          </cell>
          <cell r="P80" t="str">
            <v>E</v>
          </cell>
          <cell r="Q80" t="str">
            <v>Manager Assessment Services</v>
          </cell>
          <cell r="R80">
            <v>87118.271976500007</v>
          </cell>
          <cell r="S80">
            <v>91473.2644765</v>
          </cell>
          <cell r="T80">
            <v>96049.335023500011</v>
          </cell>
          <cell r="U80">
            <v>101128.96347650001</v>
          </cell>
          <cell r="V80">
            <v>103962.01352350001</v>
          </cell>
          <cell r="W80">
            <v>106871.82402350001</v>
          </cell>
          <cell r="X80">
            <v>109917.75900000001</v>
          </cell>
        </row>
        <row r="81">
          <cell r="O81" t="str">
            <v>06583C</v>
          </cell>
          <cell r="P81" t="str">
            <v>E</v>
          </cell>
          <cell r="Q81" t="str">
            <v xml:space="preserve">Manager Business Analysis </v>
          </cell>
          <cell r="R81">
            <v>75877.540960000013</v>
          </cell>
          <cell r="S81">
            <v>79654.174080000012</v>
          </cell>
          <cell r="T81">
            <v>83645.824080000006</v>
          </cell>
          <cell r="U81">
            <v>89055.30816</v>
          </cell>
          <cell r="V81">
            <v>91548.226640000008</v>
          </cell>
          <cell r="W81">
            <v>94113.527040000001</v>
          </cell>
          <cell r="X81">
            <v>96795.915840000016</v>
          </cell>
        </row>
        <row r="82">
          <cell r="O82" t="str">
            <v>52580C</v>
          </cell>
          <cell r="P82" t="str">
            <v>E</v>
          </cell>
          <cell r="Q82" t="str">
            <v>Manager Business Finance</v>
          </cell>
          <cell r="R82">
            <v>101351.71904000001</v>
          </cell>
          <cell r="S82">
            <v>105405.10656000001</v>
          </cell>
          <cell r="T82">
            <v>109620.28896000001</v>
          </cell>
          <cell r="U82">
            <v>114005.78176000001</v>
          </cell>
          <cell r="V82">
            <v>118565.84272000002</v>
          </cell>
          <cell r="W82"/>
          <cell r="X82"/>
        </row>
        <row r="83">
          <cell r="O83" t="str">
            <v>06785C</v>
          </cell>
          <cell r="P83" t="str">
            <v>E</v>
          </cell>
          <cell r="Q83" t="str">
            <v>Manager Business Information Services</v>
          </cell>
          <cell r="R83">
            <v>103684.97152000002</v>
          </cell>
          <cell r="S83">
            <v>109175.35304</v>
          </cell>
          <cell r="T83">
            <v>116549.79336000001</v>
          </cell>
          <cell r="U83">
            <v>119811.23752000001</v>
          </cell>
          <cell r="V83">
            <v>123168.48128000001</v>
          </cell>
          <cell r="W83">
            <v>126679.00440000001</v>
          </cell>
          <cell r="X83"/>
        </row>
        <row r="84">
          <cell r="O84" t="str">
            <v>06590C</v>
          </cell>
          <cell r="P84" t="str">
            <v>E</v>
          </cell>
          <cell r="Q84" t="str">
            <v>Manager Business Licensing</v>
          </cell>
          <cell r="R84">
            <v>101679.56656000002</v>
          </cell>
          <cell r="S84">
            <v>105745.72736</v>
          </cell>
          <cell r="T84">
            <v>109975.81192000001</v>
          </cell>
          <cell r="U84">
            <v>114374.07800000001</v>
          </cell>
          <cell r="V84">
            <v>118951.17000000001</v>
          </cell>
          <cell r="W84"/>
          <cell r="X84"/>
        </row>
        <row r="85">
          <cell r="O85" t="str">
            <v>06595C</v>
          </cell>
          <cell r="P85" t="str">
            <v>E</v>
          </cell>
          <cell r="Q85" t="str">
            <v xml:space="preserve">Manager Buying Services </v>
          </cell>
          <cell r="R85">
            <v>82174.768000000011</v>
          </cell>
          <cell r="S85">
            <v>86500.652159999998</v>
          </cell>
          <cell r="T85">
            <v>91052.197600000014</v>
          </cell>
          <cell r="U85">
            <v>97242.980640000009</v>
          </cell>
          <cell r="V85">
            <v>99967.947040000014</v>
          </cell>
          <cell r="W85">
            <v>102767.42424000001</v>
          </cell>
          <cell r="X85">
            <v>105696.76312</v>
          </cell>
        </row>
        <row r="86">
          <cell r="O86" t="str">
            <v>06638C</v>
          </cell>
          <cell r="P86" t="str">
            <v>E</v>
          </cell>
          <cell r="Q86" t="str">
            <v>Manager Community Engagement</v>
          </cell>
          <cell r="R86">
            <v>74466.093520000009</v>
          </cell>
          <cell r="S86">
            <v>78310.850800000015</v>
          </cell>
          <cell r="T86">
            <v>82302.500800000009</v>
          </cell>
          <cell r="U86">
            <v>87873.779760000005</v>
          </cell>
          <cell r="V86">
            <v>90334.765040000013</v>
          </cell>
          <cell r="W86">
            <v>92863.874479999999</v>
          </cell>
          <cell r="X86">
            <v>95512.20120000001</v>
          </cell>
        </row>
        <row r="87">
          <cell r="O87" t="str">
            <v>06643C</v>
          </cell>
          <cell r="P87" t="str">
            <v>E</v>
          </cell>
          <cell r="Q87" t="str">
            <v>Manager Development Coordination</v>
          </cell>
          <cell r="R87">
            <v>82174.768000000011</v>
          </cell>
          <cell r="S87">
            <v>86500.652159999998</v>
          </cell>
          <cell r="T87">
            <v>91052.197600000014</v>
          </cell>
          <cell r="U87">
            <v>97242.980640000009</v>
          </cell>
          <cell r="V87">
            <v>99967.947040000014</v>
          </cell>
          <cell r="W87">
            <v>102767.42424000001</v>
          </cell>
          <cell r="X87">
            <v>105696.76312</v>
          </cell>
        </row>
        <row r="88">
          <cell r="O88" t="str">
            <v>06644C</v>
          </cell>
          <cell r="P88" t="str">
            <v>E</v>
          </cell>
          <cell r="Q88" t="str">
            <v>Manager Development Finance</v>
          </cell>
          <cell r="R88">
            <v>88980.797359999997</v>
          </cell>
          <cell r="S88">
            <v>93430.156560000018</v>
          </cell>
          <cell r="T88">
            <v>98100.919280000002</v>
          </cell>
          <cell r="U88">
            <v>104508.84808000001</v>
          </cell>
          <cell r="V88">
            <v>107436.05808</v>
          </cell>
          <cell r="W88">
            <v>110446.2944</v>
          </cell>
          <cell r="X88">
            <v>113592.77904000001</v>
          </cell>
        </row>
        <row r="89">
          <cell r="O89" t="str">
            <v>52540C</v>
          </cell>
          <cell r="P89" t="str">
            <v>E</v>
          </cell>
          <cell r="Q89" t="str">
            <v>Manager Development Loan Contract</v>
          </cell>
          <cell r="R89">
            <v>84537.824800000002</v>
          </cell>
          <cell r="S89">
            <v>88985.055120000005</v>
          </cell>
          <cell r="T89">
            <v>93668.591120000012</v>
          </cell>
          <cell r="U89">
            <v>100038.20008000001</v>
          </cell>
          <cell r="V89">
            <v>102839.80616000001</v>
          </cell>
          <cell r="W89">
            <v>105720.18080000002</v>
          </cell>
          <cell r="X89">
            <v>108732.546</v>
          </cell>
        </row>
        <row r="90">
          <cell r="O90" t="str">
            <v>52570C</v>
          </cell>
          <cell r="P90" t="str">
            <v>E</v>
          </cell>
          <cell r="Q90" t="str">
            <v>Manager Economic Development (CPED)</v>
          </cell>
          <cell r="R90">
            <v>101679.56656000002</v>
          </cell>
          <cell r="S90">
            <v>105745.72736</v>
          </cell>
          <cell r="T90">
            <v>109975.81192000001</v>
          </cell>
          <cell r="U90">
            <v>114374.07800000001</v>
          </cell>
          <cell r="V90">
            <v>118951.17000000001</v>
          </cell>
          <cell r="W90"/>
          <cell r="X90"/>
        </row>
        <row r="91">
          <cell r="O91" t="str">
            <v>06708C</v>
          </cell>
          <cell r="P91" t="str">
            <v>E</v>
          </cell>
          <cell r="Q91" t="str">
            <v>Manager Equity and Inclusion</v>
          </cell>
          <cell r="R91">
            <v>93702.653200000001</v>
          </cell>
          <cell r="S91">
            <v>98929.053600000014</v>
          </cell>
          <cell r="T91">
            <v>105711.66528</v>
          </cell>
          <cell r="U91">
            <v>108670.80848000001</v>
          </cell>
          <cell r="V91">
            <v>111712.978</v>
          </cell>
          <cell r="W91">
            <v>114899.91136</v>
          </cell>
          <cell r="X91"/>
        </row>
        <row r="92">
          <cell r="O92" t="str">
            <v>06710C</v>
          </cell>
          <cell r="P92" t="str">
            <v>E</v>
          </cell>
          <cell r="Q92" t="str">
            <v>Manager Finance</v>
          </cell>
          <cell r="R92">
            <v>82513.259920000011</v>
          </cell>
          <cell r="S92">
            <v>86749.731120000011</v>
          </cell>
          <cell r="T92">
            <v>91162.899359999996</v>
          </cell>
          <cell r="U92">
            <v>97260.011680000011</v>
          </cell>
          <cell r="V92">
            <v>99982.849200000011</v>
          </cell>
          <cell r="W92">
            <v>102784.45528000001</v>
          </cell>
          <cell r="X92">
            <v>105713.79416</v>
          </cell>
        </row>
        <row r="93">
          <cell r="O93" t="str">
            <v>06716C</v>
          </cell>
          <cell r="P93" t="str">
            <v>E</v>
          </cell>
          <cell r="Q93" t="str">
            <v>Manager Finance Systems Services</v>
          </cell>
          <cell r="R93">
            <v>90349.667200000011</v>
          </cell>
          <cell r="S93">
            <v>93962.376560000019</v>
          </cell>
          <cell r="T93">
            <v>97721.978640000016</v>
          </cell>
          <cell r="U93">
            <v>101630.60232000001</v>
          </cell>
          <cell r="V93">
            <v>105696.76312</v>
          </cell>
          <cell r="W93"/>
          <cell r="X93"/>
        </row>
        <row r="94">
          <cell r="O94" t="str">
            <v>52904C</v>
          </cell>
          <cell r="P94" t="str">
            <v>E</v>
          </cell>
          <cell r="Q94" t="str">
            <v>Manager Financial Operations and Business Analysis</v>
          </cell>
          <cell r="R94">
            <v>85529.882880000005</v>
          </cell>
          <cell r="S94">
            <v>88950.993040000001</v>
          </cell>
          <cell r="T94">
            <v>92508.351520000011</v>
          </cell>
          <cell r="U94">
            <v>96208.344960000002</v>
          </cell>
          <cell r="V94">
            <v>100057.36</v>
          </cell>
          <cell r="W94"/>
          <cell r="X94"/>
        </row>
        <row r="95">
          <cell r="O95" t="str">
            <v>59222C</v>
          </cell>
          <cell r="P95" t="str">
            <v>E</v>
          </cell>
          <cell r="Q95" t="str">
            <v>Manager Financial Services</v>
          </cell>
          <cell r="R95">
            <v>90349.667200000011</v>
          </cell>
          <cell r="S95">
            <v>93962.376560000019</v>
          </cell>
          <cell r="T95">
            <v>97721.978640000016</v>
          </cell>
          <cell r="U95">
            <v>101630.60232000001</v>
          </cell>
          <cell r="V95">
            <v>105696.76312</v>
          </cell>
          <cell r="W95"/>
          <cell r="X95"/>
        </row>
        <row r="96">
          <cell r="O96" t="str">
            <v>02657C</v>
          </cell>
          <cell r="P96" t="str">
            <v>E</v>
          </cell>
          <cell r="Q96" t="str">
            <v>Manager Grants &amp; Community Engagement</v>
          </cell>
          <cell r="R96">
            <v>90349.667200000011</v>
          </cell>
          <cell r="S96">
            <v>93962.376560000019</v>
          </cell>
          <cell r="T96">
            <v>97721.978640000016</v>
          </cell>
          <cell r="U96">
            <v>101630.60232000001</v>
          </cell>
          <cell r="V96">
            <v>105696.76312</v>
          </cell>
          <cell r="W96"/>
          <cell r="X96"/>
        </row>
        <row r="97">
          <cell r="O97" t="str">
            <v>06739C</v>
          </cell>
          <cell r="P97" t="str">
            <v>E</v>
          </cell>
          <cell r="Q97" t="str">
            <v>Manager Health Administration</v>
          </cell>
          <cell r="R97">
            <v>90349.667200000011</v>
          </cell>
          <cell r="S97">
            <v>93962.376560000019</v>
          </cell>
          <cell r="T97">
            <v>97721.978640000016</v>
          </cell>
          <cell r="U97">
            <v>101630.60232000001</v>
          </cell>
          <cell r="V97">
            <v>105696.76312</v>
          </cell>
          <cell r="W97"/>
          <cell r="X97"/>
        </row>
        <row r="98">
          <cell r="O98" t="str">
            <v>06743C</v>
          </cell>
          <cell r="P98" t="str">
            <v>E</v>
          </cell>
          <cell r="Q98" t="str">
            <v>Manager Healthy Living Program</v>
          </cell>
          <cell r="R98">
            <v>82174.768000000011</v>
          </cell>
          <cell r="S98">
            <v>86500.652159999998</v>
          </cell>
          <cell r="T98">
            <v>91052.197600000014</v>
          </cell>
          <cell r="U98">
            <v>97242.980640000009</v>
          </cell>
          <cell r="V98">
            <v>99967.947040000014</v>
          </cell>
          <cell r="W98">
            <v>102767.42424000001</v>
          </cell>
          <cell r="X98">
            <v>105696.76312</v>
          </cell>
        </row>
        <row r="99">
          <cell r="O99" t="str">
            <v>06744C</v>
          </cell>
          <cell r="P99" t="str">
            <v>E</v>
          </cell>
          <cell r="Q99" t="str">
            <v>Manager Healthy Start</v>
          </cell>
          <cell r="R99">
            <v>75877.540960000013</v>
          </cell>
          <cell r="S99">
            <v>79654.174080000012</v>
          </cell>
          <cell r="T99">
            <v>83645.824080000006</v>
          </cell>
          <cell r="U99">
            <v>89055.30816</v>
          </cell>
          <cell r="V99">
            <v>91548.226640000008</v>
          </cell>
          <cell r="W99">
            <v>94113.527040000001</v>
          </cell>
          <cell r="X99">
            <v>96795.915840000016</v>
          </cell>
        </row>
        <row r="100">
          <cell r="O100" t="str">
            <v>52600C</v>
          </cell>
          <cell r="P100" t="str">
            <v>E</v>
          </cell>
          <cell r="Q100" t="str">
            <v>Manager Housing Development</v>
          </cell>
          <cell r="R100">
            <v>101679.56656000002</v>
          </cell>
          <cell r="S100">
            <v>105745.72736</v>
          </cell>
          <cell r="T100">
            <v>109975.81192000001</v>
          </cell>
          <cell r="U100">
            <v>114374.07800000001</v>
          </cell>
          <cell r="V100">
            <v>118951.17000000001</v>
          </cell>
          <cell r="W100"/>
          <cell r="X100"/>
        </row>
        <row r="101">
          <cell r="O101" t="str">
            <v>06795C</v>
          </cell>
          <cell r="P101" t="str">
            <v>E</v>
          </cell>
          <cell r="Q101" t="str">
            <v xml:space="preserve">Manager Internal Audit </v>
          </cell>
          <cell r="R101">
            <v>89836.687976500005</v>
          </cell>
          <cell r="S101">
            <v>94565.253882500008</v>
          </cell>
          <cell r="T101">
            <v>99541.510882500006</v>
          </cell>
          <cell r="U101">
            <v>106310.94500000001</v>
          </cell>
          <cell r="V101">
            <v>109288.31161750002</v>
          </cell>
          <cell r="W101">
            <v>112348.57661750002</v>
          </cell>
          <cell r="X101">
            <v>115551.10402350001</v>
          </cell>
        </row>
        <row r="102">
          <cell r="O102" t="str">
            <v>01680C</v>
          </cell>
          <cell r="P102" t="str">
            <v>E</v>
          </cell>
          <cell r="Q102" t="str">
            <v>Manager Legislative Support Services</v>
          </cell>
          <cell r="R102">
            <v>75877.540960000013</v>
          </cell>
          <cell r="S102">
            <v>79654.174080000012</v>
          </cell>
          <cell r="T102">
            <v>83645.824080000006</v>
          </cell>
          <cell r="U102">
            <v>89055.30816</v>
          </cell>
          <cell r="V102">
            <v>91548.226640000008</v>
          </cell>
          <cell r="W102">
            <v>94113.527040000001</v>
          </cell>
          <cell r="X102">
            <v>96795.915840000016</v>
          </cell>
        </row>
        <row r="103">
          <cell r="O103" t="str">
            <v>06825C</v>
          </cell>
          <cell r="P103" t="str">
            <v>E</v>
          </cell>
          <cell r="Q103" t="str">
            <v>Manager MPD Intellectual Property</v>
          </cell>
          <cell r="R103">
            <v>82174.768000000011</v>
          </cell>
          <cell r="S103">
            <v>86500.652159999998</v>
          </cell>
          <cell r="T103">
            <v>91052.197600000014</v>
          </cell>
          <cell r="U103">
            <v>97242.980640000009</v>
          </cell>
          <cell r="V103">
            <v>99967.947040000014</v>
          </cell>
          <cell r="W103">
            <v>102767.42424000001</v>
          </cell>
          <cell r="X103">
            <v>105696.76312</v>
          </cell>
        </row>
        <row r="104">
          <cell r="O104" t="str">
            <v>06830C</v>
          </cell>
          <cell r="P104" t="str">
            <v>E</v>
          </cell>
          <cell r="Q104" t="str">
            <v>Manager MPLS Development Review</v>
          </cell>
          <cell r="R104">
            <v>101679.56656000002</v>
          </cell>
          <cell r="S104">
            <v>105745.72736</v>
          </cell>
          <cell r="T104">
            <v>109975.81192000001</v>
          </cell>
          <cell r="U104">
            <v>114374.07800000001</v>
          </cell>
          <cell r="V104">
            <v>118951.17000000001</v>
          </cell>
          <cell r="W104"/>
          <cell r="X104"/>
        </row>
        <row r="105">
          <cell r="O105" t="str">
            <v>06835C</v>
          </cell>
          <cell r="P105" t="str">
            <v>E</v>
          </cell>
          <cell r="Q105" t="str">
            <v>Manager MPLS Workforce Development Program</v>
          </cell>
          <cell r="R105">
            <v>78928.22600000001</v>
          </cell>
          <cell r="S105">
            <v>83081.670880000005</v>
          </cell>
          <cell r="T105">
            <v>87454.390400000004</v>
          </cell>
          <cell r="U105">
            <v>92057.028960000011</v>
          </cell>
          <cell r="V105">
            <v>94632.973760000008</v>
          </cell>
          <cell r="W105">
            <v>97285.558239999998</v>
          </cell>
          <cell r="X105">
            <v>100057.36</v>
          </cell>
        </row>
        <row r="106">
          <cell r="O106" t="str">
            <v>06839C</v>
          </cell>
          <cell r="P106" t="str">
            <v>E</v>
          </cell>
          <cell r="Q106" t="str">
            <v>Manager Neighborhood Support</v>
          </cell>
          <cell r="R106">
            <v>78928.22600000001</v>
          </cell>
          <cell r="S106">
            <v>83081.670880000005</v>
          </cell>
          <cell r="T106">
            <v>87454.390400000004</v>
          </cell>
          <cell r="U106">
            <v>92057.028960000011</v>
          </cell>
          <cell r="V106">
            <v>94632.973760000008</v>
          </cell>
          <cell r="W106">
            <v>97285.558239999998</v>
          </cell>
          <cell r="X106">
            <v>100057.36</v>
          </cell>
        </row>
        <row r="107">
          <cell r="O107" t="str">
            <v>52620C</v>
          </cell>
          <cell r="P107" t="str">
            <v>E</v>
          </cell>
          <cell r="Q107" t="str">
            <v>Manager NRP &amp; Citizen Participation</v>
          </cell>
          <cell r="R107">
            <v>82174.768000000011</v>
          </cell>
          <cell r="S107">
            <v>86500.652159999998</v>
          </cell>
          <cell r="T107">
            <v>91052.197600000014</v>
          </cell>
          <cell r="U107">
            <v>97242.980640000009</v>
          </cell>
          <cell r="V107">
            <v>99967.947040000014</v>
          </cell>
          <cell r="W107">
            <v>102767.42424000001</v>
          </cell>
          <cell r="X107">
            <v>105696.76312</v>
          </cell>
        </row>
        <row r="108">
          <cell r="O108" t="str">
            <v>06856C</v>
          </cell>
          <cell r="P108" t="str">
            <v>E</v>
          </cell>
          <cell r="Q108" t="str">
            <v>Manager Payroll</v>
          </cell>
          <cell r="R108">
            <v>93702.653200000001</v>
          </cell>
          <cell r="S108">
            <v>98929.053600000014</v>
          </cell>
          <cell r="T108">
            <v>105711.66528</v>
          </cell>
          <cell r="U108">
            <v>108670.80848000001</v>
          </cell>
          <cell r="V108">
            <v>111712.978</v>
          </cell>
          <cell r="W108">
            <v>114899.91136</v>
          </cell>
          <cell r="X108"/>
        </row>
        <row r="109">
          <cell r="O109" t="str">
            <v>06846C</v>
          </cell>
          <cell r="P109" t="str">
            <v>E</v>
          </cell>
          <cell r="Q109" t="str">
            <v>Manager Personel, Finance Technology &amp; Administration</v>
          </cell>
          <cell r="R109">
            <v>82174.768000000011</v>
          </cell>
          <cell r="S109">
            <v>86500.652159999998</v>
          </cell>
          <cell r="T109">
            <v>91052.197600000014</v>
          </cell>
          <cell r="U109">
            <v>97242.980640000009</v>
          </cell>
          <cell r="V109">
            <v>99967.947040000014</v>
          </cell>
          <cell r="W109">
            <v>102767.42424000001</v>
          </cell>
          <cell r="X109">
            <v>105696.76312</v>
          </cell>
        </row>
        <row r="110">
          <cell r="O110" t="str">
            <v>10160C</v>
          </cell>
          <cell r="P110" t="str">
            <v>E</v>
          </cell>
          <cell r="Q110" t="str">
            <v>Manager Planning</v>
          </cell>
          <cell r="R110">
            <v>93702.653200000001</v>
          </cell>
          <cell r="S110">
            <v>98929.053600000014</v>
          </cell>
          <cell r="T110">
            <v>105711.66528</v>
          </cell>
          <cell r="U110">
            <v>108670.80848000001</v>
          </cell>
          <cell r="V110">
            <v>111712.978</v>
          </cell>
          <cell r="W110">
            <v>114899.91136</v>
          </cell>
          <cell r="X110"/>
        </row>
        <row r="111">
          <cell r="O111" t="str">
            <v>10193C</v>
          </cell>
          <cell r="P111" t="str">
            <v>E</v>
          </cell>
          <cell r="Q111" t="str">
            <v>Manager Police Record Services</v>
          </cell>
          <cell r="R111">
            <v>84209.977280000006</v>
          </cell>
          <cell r="S111">
            <v>86568.776320000004</v>
          </cell>
          <cell r="T111">
            <v>88991.441760000016</v>
          </cell>
          <cell r="U111">
            <v>91484.360240000009</v>
          </cell>
          <cell r="V111">
            <v>94045.402880000009</v>
          </cell>
          <cell r="W111">
            <v>96680.956319999998</v>
          </cell>
          <cell r="X111">
            <v>99433.598160000009</v>
          </cell>
        </row>
        <row r="112">
          <cell r="O112" t="str">
            <v>06919C</v>
          </cell>
          <cell r="P112" t="str">
            <v>E</v>
          </cell>
          <cell r="Q112" t="str">
            <v>Manager Public Health Emergency Response</v>
          </cell>
          <cell r="R112">
            <v>75877.540960000013</v>
          </cell>
          <cell r="S112">
            <v>79654.174080000012</v>
          </cell>
          <cell r="T112">
            <v>83645.824080000006</v>
          </cell>
          <cell r="U112">
            <v>89055.30816</v>
          </cell>
          <cell r="V112">
            <v>91548.226640000008</v>
          </cell>
          <cell r="W112">
            <v>94113.527040000001</v>
          </cell>
          <cell r="X112">
            <v>96795.915840000016</v>
          </cell>
        </row>
        <row r="113">
          <cell r="O113" t="str">
            <v>52924C</v>
          </cell>
          <cell r="P113" t="str">
            <v>E</v>
          </cell>
          <cell r="Q113" t="str">
            <v>Manager Public Works Initiatives and Analysis</v>
          </cell>
          <cell r="R113">
            <v>90349.667200000011</v>
          </cell>
          <cell r="S113">
            <v>93962.376560000019</v>
          </cell>
          <cell r="T113">
            <v>97721.978640000016</v>
          </cell>
          <cell r="U113">
            <v>101630.60232000001</v>
          </cell>
          <cell r="V113">
            <v>105696.76312</v>
          </cell>
          <cell r="W113"/>
          <cell r="X113"/>
        </row>
        <row r="114">
          <cell r="O114" t="str">
            <v xml:space="preserve">52906C </v>
          </cell>
          <cell r="P114" t="str">
            <v>E</v>
          </cell>
          <cell r="Q114" t="str">
            <v>Manager Research &amp; Evaluation - Health Dept</v>
          </cell>
          <cell r="R114">
            <v>90349.667200000011</v>
          </cell>
          <cell r="S114">
            <v>93962.376560000019</v>
          </cell>
          <cell r="T114">
            <v>97721.978640000016</v>
          </cell>
          <cell r="U114">
            <v>101630.60232000001</v>
          </cell>
          <cell r="V114">
            <v>105696.76312</v>
          </cell>
          <cell r="W114"/>
          <cell r="X114"/>
        </row>
        <row r="115">
          <cell r="O115" t="str">
            <v>06934C</v>
          </cell>
          <cell r="P115" t="str">
            <v>E</v>
          </cell>
          <cell r="Q115" t="str">
            <v>Manager Resource Coordinator</v>
          </cell>
          <cell r="R115">
            <v>93702.653200000001</v>
          </cell>
          <cell r="S115">
            <v>98929.053600000014</v>
          </cell>
          <cell r="T115">
            <v>105711.66528</v>
          </cell>
          <cell r="U115">
            <v>108670.80848000001</v>
          </cell>
          <cell r="V115">
            <v>111712.978</v>
          </cell>
          <cell r="W115">
            <v>114899.91136</v>
          </cell>
          <cell r="X115"/>
        </row>
        <row r="116">
          <cell r="O116" t="str">
            <v>06720C</v>
          </cell>
          <cell r="P116" t="str">
            <v>E</v>
          </cell>
          <cell r="Q116" t="str">
            <v>Manager Revenue &amp; Collections</v>
          </cell>
          <cell r="R116">
            <v>98215.878800000006</v>
          </cell>
          <cell r="S116">
            <v>102145.79128</v>
          </cell>
          <cell r="T116">
            <v>106231.11200000001</v>
          </cell>
          <cell r="U116">
            <v>110480.35648</v>
          </cell>
          <cell r="V116">
            <v>114899.91136</v>
          </cell>
          <cell r="W116"/>
          <cell r="X116"/>
        </row>
        <row r="117">
          <cell r="O117" t="str">
            <v>06935C</v>
          </cell>
          <cell r="P117" t="str">
            <v>E</v>
          </cell>
          <cell r="Q117" t="str">
            <v>Manager Safety Programs</v>
          </cell>
          <cell r="R117">
            <v>74466.093520000009</v>
          </cell>
          <cell r="S117">
            <v>78310.850800000015</v>
          </cell>
          <cell r="T117">
            <v>82302.500800000009</v>
          </cell>
          <cell r="U117">
            <v>87873.779760000005</v>
          </cell>
          <cell r="V117">
            <v>90334.765040000013</v>
          </cell>
          <cell r="W117">
            <v>92863.874479999999</v>
          </cell>
          <cell r="X117">
            <v>95512.20120000001</v>
          </cell>
        </row>
        <row r="118">
          <cell r="O118" t="str">
            <v>06938C</v>
          </cell>
          <cell r="P118" t="str">
            <v>E</v>
          </cell>
          <cell r="Q118" t="str">
            <v>Manager School Health Services</v>
          </cell>
          <cell r="R118">
            <v>90104.846000000005</v>
          </cell>
          <cell r="S118">
            <v>94313.641760000013</v>
          </cell>
          <cell r="T118">
            <v>99959.431520000013</v>
          </cell>
          <cell r="U118">
            <v>102761.03760000001</v>
          </cell>
          <cell r="V118">
            <v>105639.28336</v>
          </cell>
          <cell r="W118">
            <v>108649.51968000001</v>
          </cell>
          <cell r="X118"/>
        </row>
        <row r="119">
          <cell r="O119" t="str">
            <v>59210C</v>
          </cell>
          <cell r="P119" t="str">
            <v>E</v>
          </cell>
          <cell r="Q119" t="str">
            <v>Manager Small Business Program</v>
          </cell>
          <cell r="R119">
            <v>90349.667200000011</v>
          </cell>
          <cell r="S119">
            <v>93962.376560000019</v>
          </cell>
          <cell r="T119">
            <v>97721.978640000016</v>
          </cell>
          <cell r="U119">
            <v>101630.60232000001</v>
          </cell>
          <cell r="V119">
            <v>105696.76312</v>
          </cell>
          <cell r="W119"/>
          <cell r="X119"/>
        </row>
        <row r="120">
          <cell r="O120" t="str">
            <v>06965C</v>
          </cell>
          <cell r="P120" t="str">
            <v>E</v>
          </cell>
          <cell r="Q120" t="str">
            <v>Manager Special Project &amp; Research</v>
          </cell>
          <cell r="R120">
            <v>109066.78016000001</v>
          </cell>
          <cell r="S120">
            <v>112119.59408000001</v>
          </cell>
          <cell r="T120">
            <v>115259.69208000001</v>
          </cell>
          <cell r="U120">
            <v>118544.55392000001</v>
          </cell>
          <cell r="V120"/>
          <cell r="W120"/>
          <cell r="X120"/>
        </row>
        <row r="121">
          <cell r="O121" t="str">
            <v>06963C</v>
          </cell>
          <cell r="P121" t="str">
            <v>E</v>
          </cell>
          <cell r="Q121" t="str">
            <v>Manager Special Projects &amp; Business Specialist</v>
          </cell>
          <cell r="R121">
            <v>97915.706720000017</v>
          </cell>
          <cell r="S121">
            <v>100851.43224000001</v>
          </cell>
          <cell r="T121">
            <v>103878.69960000001</v>
          </cell>
          <cell r="U121">
            <v>106993.25104</v>
          </cell>
          <cell r="V121"/>
          <cell r="W121"/>
          <cell r="X121"/>
        </row>
        <row r="122">
          <cell r="O122" t="str">
            <v>06608C</v>
          </cell>
          <cell r="P122" t="str">
            <v>E</v>
          </cell>
          <cell r="Q122" t="str">
            <v>Manager Stores &amp; Central Requistions</v>
          </cell>
          <cell r="R122">
            <v>70327.550800000012</v>
          </cell>
          <cell r="S122">
            <v>74027.544240000003</v>
          </cell>
          <cell r="T122">
            <v>77923.394640000013</v>
          </cell>
          <cell r="U122">
            <v>82025.746400000004</v>
          </cell>
          <cell r="V122">
            <v>84322.807920000007</v>
          </cell>
          <cell r="W122">
            <v>86683.735840000008</v>
          </cell>
          <cell r="X122">
            <v>89155.365520000007</v>
          </cell>
        </row>
        <row r="123">
          <cell r="O123" t="str">
            <v>06670C</v>
          </cell>
          <cell r="P123" t="str">
            <v>E</v>
          </cell>
          <cell r="Q123" t="str">
            <v>Manager Sustainability</v>
          </cell>
          <cell r="R123">
            <v>98215.878800000006</v>
          </cell>
          <cell r="S123">
            <v>102145.79128</v>
          </cell>
          <cell r="T123">
            <v>106231.11200000001</v>
          </cell>
          <cell r="U123">
            <v>110480.35648</v>
          </cell>
          <cell r="V123">
            <v>114899.91136</v>
          </cell>
          <cell r="W123"/>
          <cell r="X123"/>
        </row>
        <row r="124">
          <cell r="O124" t="str">
            <v>00850C</v>
          </cell>
          <cell r="P124" t="str">
            <v>E</v>
          </cell>
          <cell r="Q124" t="str">
            <v>Manager Treasury Operations</v>
          </cell>
          <cell r="R124">
            <v>88980.797359999997</v>
          </cell>
          <cell r="S124">
            <v>93430.156560000018</v>
          </cell>
          <cell r="T124">
            <v>98100.919280000002</v>
          </cell>
          <cell r="U124">
            <v>104508.84808000001</v>
          </cell>
          <cell r="V124">
            <v>107436.05808</v>
          </cell>
          <cell r="W124">
            <v>110446.2944</v>
          </cell>
          <cell r="X124">
            <v>113592.77904000001</v>
          </cell>
        </row>
        <row r="125">
          <cell r="O125" t="str">
            <v>07020C</v>
          </cell>
          <cell r="P125" t="str">
            <v>E</v>
          </cell>
          <cell r="Q125" t="str">
            <v>Manager Utilities Billing</v>
          </cell>
          <cell r="R125">
            <v>74466.093520000009</v>
          </cell>
          <cell r="S125">
            <v>78310.850800000015</v>
          </cell>
          <cell r="T125">
            <v>82302.500800000009</v>
          </cell>
          <cell r="U125">
            <v>87873.779760000005</v>
          </cell>
          <cell r="V125">
            <v>90334.765040000013</v>
          </cell>
          <cell r="W125">
            <v>92863.874479999999</v>
          </cell>
          <cell r="X125">
            <v>95512.20120000001</v>
          </cell>
        </row>
        <row r="126">
          <cell r="O126" t="str">
            <v>07022C</v>
          </cell>
          <cell r="P126" t="str">
            <v>E</v>
          </cell>
          <cell r="Q126" t="str">
            <v>Manager Video Services</v>
          </cell>
          <cell r="R126">
            <v>65991.022240000006</v>
          </cell>
          <cell r="S126">
            <v>69590.958320000005</v>
          </cell>
          <cell r="T126">
            <v>74323.458560000014</v>
          </cell>
          <cell r="U126">
            <v>81282.76728</v>
          </cell>
          <cell r="V126">
            <v>83558.540000000008</v>
          </cell>
          <cell r="W126">
            <v>85898.179120000001</v>
          </cell>
          <cell r="X126">
            <v>88346.39112</v>
          </cell>
        </row>
        <row r="127">
          <cell r="O127" t="str">
            <v>42300C</v>
          </cell>
          <cell r="P127" t="str">
            <v>E</v>
          </cell>
          <cell r="Q127" t="str">
            <v>Marketing &amp; Communication Manager</v>
          </cell>
          <cell r="R127">
            <v>71666.616320000001</v>
          </cell>
          <cell r="S127">
            <v>75438.991680000006</v>
          </cell>
          <cell r="T127">
            <v>80011.825920000003</v>
          </cell>
          <cell r="U127">
            <v>84586.789040000003</v>
          </cell>
          <cell r="V127">
            <v>86954.103600000017</v>
          </cell>
          <cell r="W127">
            <v>89389.542320000008</v>
          </cell>
          <cell r="X127">
            <v>91937.811680000013</v>
          </cell>
        </row>
        <row r="128">
          <cell r="O128" t="str">
            <v>07085C</v>
          </cell>
          <cell r="P128" t="str">
            <v>E</v>
          </cell>
          <cell r="Q128" t="str">
            <v>Media Relations Manager</v>
          </cell>
          <cell r="R128">
            <v>71666.616320000001</v>
          </cell>
          <cell r="S128">
            <v>75438.991680000006</v>
          </cell>
          <cell r="T128">
            <v>80011.825920000003</v>
          </cell>
          <cell r="U128">
            <v>84586.789040000003</v>
          </cell>
          <cell r="V128">
            <v>86954.103600000017</v>
          </cell>
          <cell r="W128">
            <v>89389.542320000008</v>
          </cell>
          <cell r="X128">
            <v>91937.811680000013</v>
          </cell>
        </row>
        <row r="129">
          <cell r="O129" t="str">
            <v>52985C</v>
          </cell>
          <cell r="P129" t="str">
            <v>E</v>
          </cell>
          <cell r="Q129" t="str">
            <v>Medical Assistant Program Supervisor</v>
          </cell>
          <cell r="R129">
            <v>64498</v>
          </cell>
          <cell r="S129">
            <v>67080</v>
          </cell>
          <cell r="T129">
            <v>69766</v>
          </cell>
          <cell r="U129">
            <v>72560</v>
          </cell>
          <cell r="V129">
            <v>75465</v>
          </cell>
          <cell r="W129"/>
          <cell r="X129"/>
        </row>
        <row r="130">
          <cell r="O130" t="str">
            <v>08855C</v>
          </cell>
          <cell r="P130" t="str">
            <v>E</v>
          </cell>
          <cell r="Q130" t="str">
            <v>MFD Interagency Coordinator</v>
          </cell>
          <cell r="R130">
            <v>70512.763359999997</v>
          </cell>
          <cell r="S130">
            <v>74057.348560000013</v>
          </cell>
          <cell r="T130">
            <v>78057.514080000008</v>
          </cell>
          <cell r="U130">
            <v>84578.273520000017</v>
          </cell>
          <cell r="V130">
            <v>86947.716960000005</v>
          </cell>
          <cell r="W130">
            <v>91501.391279999996</v>
          </cell>
          <cell r="X130">
            <v>96749.080480000004</v>
          </cell>
        </row>
        <row r="131">
          <cell r="O131" t="str">
            <v>07250C</v>
          </cell>
          <cell r="P131" t="str">
            <v>E</v>
          </cell>
          <cell r="Q131" t="str">
            <v>Nurse Practitioner Physicisian's Assistant</v>
          </cell>
          <cell r="R131">
            <v>95952.879360000006</v>
          </cell>
          <cell r="S131">
            <v>98639.525920000015</v>
          </cell>
          <cell r="T131">
            <v>101400.68328</v>
          </cell>
          <cell r="U131">
            <v>104291.70232</v>
          </cell>
          <cell r="V131"/>
          <cell r="W131"/>
          <cell r="X131"/>
        </row>
        <row r="132">
          <cell r="O132" t="str">
            <v>07455C</v>
          </cell>
          <cell r="P132" t="str">
            <v>E</v>
          </cell>
          <cell r="Q132" t="str">
            <v xml:space="preserve">Parking System Manager </v>
          </cell>
          <cell r="R132">
            <v>101351.71904000001</v>
          </cell>
          <cell r="S132">
            <v>105405.10656000001</v>
          </cell>
          <cell r="T132">
            <v>109620.28896000001</v>
          </cell>
          <cell r="U132">
            <v>114005.78176000001</v>
          </cell>
          <cell r="V132">
            <v>118565.84272000002</v>
          </cell>
          <cell r="W132"/>
          <cell r="X132"/>
        </row>
        <row r="133">
          <cell r="O133" t="str">
            <v>52937C</v>
          </cell>
          <cell r="P133" t="str">
            <v>E</v>
          </cell>
          <cell r="Q133" t="str">
            <v>Principal Budget and Evaluation Analyst</v>
          </cell>
          <cell r="R133">
            <v>82174.768000000011</v>
          </cell>
          <cell r="S133">
            <v>86501.102500000008</v>
          </cell>
          <cell r="T133">
            <v>91052.607000000004</v>
          </cell>
          <cell r="U133">
            <v>97242.735000000001</v>
          </cell>
          <cell r="V133">
            <v>99968.315500000012</v>
          </cell>
          <cell r="W133">
            <v>102767.588</v>
          </cell>
          <cell r="X133">
            <v>105696.845</v>
          </cell>
        </row>
        <row r="134">
          <cell r="O134" t="str">
            <v>08360C</v>
          </cell>
          <cell r="P134" t="str">
            <v>N</v>
          </cell>
          <cell r="Q134" t="str">
            <v>Program Assistant</v>
          </cell>
          <cell r="R134">
            <v>26.776807000000002</v>
          </cell>
          <cell r="S134">
            <v>28.186166500000002</v>
          </cell>
          <cell r="T134">
            <v>29.669218000000001</v>
          </cell>
          <cell r="U134">
            <v>31.692677500000002</v>
          </cell>
          <cell r="V134">
            <v>32.580052000000002</v>
          </cell>
          <cell r="W134">
            <v>33.490967000000005</v>
          </cell>
          <cell r="X134">
            <v>34.445892500000006</v>
          </cell>
        </row>
        <row r="135">
          <cell r="O135" t="str">
            <v>08433C</v>
          </cell>
          <cell r="P135" t="str">
            <v>E</v>
          </cell>
          <cell r="Q135" t="str">
            <v>Project Coordinator (Supervisory)</v>
          </cell>
          <cell r="R135">
            <v>76722.706319999998</v>
          </cell>
          <cell r="S135">
            <v>81855.436000000002</v>
          </cell>
          <cell r="T135">
            <v>84148.239760000011</v>
          </cell>
          <cell r="U135">
            <v>86504.909920000006</v>
          </cell>
          <cell r="V135">
            <v>88970.152960000007</v>
          </cell>
          <cell r="W135"/>
          <cell r="X135"/>
        </row>
        <row r="136">
          <cell r="O136" t="str">
            <v>08445C</v>
          </cell>
          <cell r="P136" t="str">
            <v>E</v>
          </cell>
          <cell r="Q136" t="str">
            <v>Property Services Project Coordinator</v>
          </cell>
          <cell r="R136">
            <v>62992.331000000006</v>
          </cell>
          <cell r="S136">
            <v>66308.469976500011</v>
          </cell>
          <cell r="T136">
            <v>69798.604976500006</v>
          </cell>
          <cell r="U136">
            <v>74542.5285</v>
          </cell>
          <cell r="V136">
            <v>76630.468500000003</v>
          </cell>
          <cell r="W136">
            <v>78776.748000000007</v>
          </cell>
          <cell r="X136">
            <v>81020.258976500001</v>
          </cell>
        </row>
        <row r="137">
          <cell r="O137" t="str">
            <v>52977C</v>
          </cell>
          <cell r="P137" t="str">
            <v>E</v>
          </cell>
          <cell r="Q137" t="str">
            <v>Public Service Area Supervisor</v>
          </cell>
          <cell r="R137">
            <v>64067</v>
          </cell>
          <cell r="S137">
            <v>67528</v>
          </cell>
          <cell r="T137">
            <v>71721</v>
          </cell>
          <cell r="U137">
            <v>75915</v>
          </cell>
          <cell r="V137">
            <v>78042</v>
          </cell>
          <cell r="W137">
            <v>80227</v>
          </cell>
          <cell r="X137">
            <v>82514</v>
          </cell>
        </row>
        <row r="138">
          <cell r="O138" t="str">
            <v>08447C</v>
          </cell>
          <cell r="P138" t="str">
            <v>E</v>
          </cell>
          <cell r="Q138" t="str">
            <v>Public Arts Administrator</v>
          </cell>
          <cell r="R138">
            <v>85529.882880000005</v>
          </cell>
          <cell r="S138">
            <v>88950.993040000001</v>
          </cell>
          <cell r="T138">
            <v>92508.351520000011</v>
          </cell>
          <cell r="U138">
            <v>96208.344960000002</v>
          </cell>
          <cell r="V138">
            <v>100057.36</v>
          </cell>
          <cell r="W138"/>
          <cell r="X138"/>
        </row>
        <row r="139">
          <cell r="O139" t="str">
            <v>08487C</v>
          </cell>
          <cell r="P139" t="str">
            <v>E</v>
          </cell>
          <cell r="Q139" t="str">
            <v>Public Health Mental Health Counselor</v>
          </cell>
          <cell r="R139">
            <v>78928.22600000001</v>
          </cell>
          <cell r="S139">
            <v>83081.670880000005</v>
          </cell>
          <cell r="T139">
            <v>87454.390400000004</v>
          </cell>
          <cell r="U139">
            <v>92057.028960000011</v>
          </cell>
          <cell r="V139">
            <v>94632.973760000008</v>
          </cell>
          <cell r="W139">
            <v>97285.558239999998</v>
          </cell>
          <cell r="X139">
            <v>100057.36</v>
          </cell>
        </row>
        <row r="140">
          <cell r="O140" t="str">
            <v>08563C</v>
          </cell>
          <cell r="P140" t="str">
            <v>E</v>
          </cell>
          <cell r="Q140" t="str">
            <v>Public Works Interagency Coordinator</v>
          </cell>
          <cell r="R140">
            <v>70512.763359999997</v>
          </cell>
          <cell r="S140">
            <v>74057.348560000013</v>
          </cell>
          <cell r="T140">
            <v>78057.514080000008</v>
          </cell>
          <cell r="U140">
            <v>84578.273520000017</v>
          </cell>
          <cell r="V140">
            <v>86947.716960000005</v>
          </cell>
          <cell r="W140">
            <v>91501.391279999996</v>
          </cell>
          <cell r="X140">
            <v>96749.080480000004</v>
          </cell>
        </row>
        <row r="141">
          <cell r="O141" t="str">
            <v>08835C</v>
          </cell>
          <cell r="P141" t="str">
            <v>E</v>
          </cell>
          <cell r="Q141" t="str">
            <v xml:space="preserve">Recycling Coordinator </v>
          </cell>
          <cell r="R141">
            <v>61905.701520000002</v>
          </cell>
          <cell r="S141">
            <v>63764.213760000006</v>
          </cell>
          <cell r="T141">
            <v>65678.076880000008</v>
          </cell>
          <cell r="U141">
            <v>67647.29088</v>
          </cell>
          <cell r="V141">
            <v>69676.113520000014</v>
          </cell>
          <cell r="W141">
            <v>71766.673680000007</v>
          </cell>
          <cell r="X141">
            <v>73918.971359999996</v>
          </cell>
        </row>
        <row r="142">
          <cell r="O142" t="str">
            <v>08856C</v>
          </cell>
          <cell r="P142" t="str">
            <v>E</v>
          </cell>
          <cell r="Q142" t="str">
            <v>Regulatory Services Interagency Coordinator</v>
          </cell>
          <cell r="R142">
            <v>70512.763359999997</v>
          </cell>
          <cell r="S142">
            <v>74057.348560000013</v>
          </cell>
          <cell r="T142">
            <v>78057.514080000008</v>
          </cell>
          <cell r="U142">
            <v>84578.273520000017</v>
          </cell>
          <cell r="V142">
            <v>86947.716960000005</v>
          </cell>
          <cell r="W142">
            <v>91501.391279999996</v>
          </cell>
          <cell r="X142">
            <v>96749.080480000004</v>
          </cell>
        </row>
        <row r="143">
          <cell r="O143" t="str">
            <v>08885C</v>
          </cell>
          <cell r="P143" t="str">
            <v>E</v>
          </cell>
          <cell r="Q143" t="str">
            <v>Risk Manager</v>
          </cell>
          <cell r="R143">
            <v>83571.313280000002</v>
          </cell>
          <cell r="S143">
            <v>87737.531440000006</v>
          </cell>
          <cell r="T143">
            <v>92152.828560000009</v>
          </cell>
          <cell r="U143">
            <v>98190.332240000003</v>
          </cell>
          <cell r="V143">
            <v>100940.84520000001</v>
          </cell>
          <cell r="W143">
            <v>103765.86896000001</v>
          </cell>
          <cell r="X143">
            <v>106722.88328000001</v>
          </cell>
        </row>
        <row r="144">
          <cell r="O144" t="str">
            <v>09035C</v>
          </cell>
          <cell r="P144" t="str">
            <v>N</v>
          </cell>
          <cell r="Q144" t="str">
            <v xml:space="preserve">School Patrol Agent </v>
          </cell>
          <cell r="R144">
            <v>22.457637000000002</v>
          </cell>
          <cell r="S144">
            <v>23.992887000000003</v>
          </cell>
          <cell r="T144">
            <v>24.664303</v>
          </cell>
          <cell r="U144">
            <v>25.367447500000001</v>
          </cell>
          <cell r="V144"/>
          <cell r="W144"/>
          <cell r="X144"/>
        </row>
        <row r="145">
          <cell r="O145" t="str">
            <v>09072C</v>
          </cell>
          <cell r="P145" t="str">
            <v>N</v>
          </cell>
          <cell r="Q145" t="str">
            <v>Seasonal Elections Support Specialist I</v>
          </cell>
          <cell r="R145">
            <v>19.266364000000003</v>
          </cell>
          <cell r="S145">
            <v>19.965414500000001</v>
          </cell>
          <cell r="T145">
            <v>20.6900525</v>
          </cell>
          <cell r="U145"/>
          <cell r="V145"/>
          <cell r="W145"/>
          <cell r="X145"/>
        </row>
        <row r="146">
          <cell r="O146" t="str">
            <v>09073C</v>
          </cell>
          <cell r="P146" t="str">
            <v>N</v>
          </cell>
          <cell r="Q146" t="str">
            <v>Seasonal Elections Support Specialist II</v>
          </cell>
          <cell r="R146">
            <v>19.850782500000001</v>
          </cell>
          <cell r="S146">
            <v>20.845624500000003</v>
          </cell>
          <cell r="T146">
            <v>21.876289</v>
          </cell>
          <cell r="U146"/>
          <cell r="V146"/>
          <cell r="W146"/>
          <cell r="X146"/>
        </row>
        <row r="147">
          <cell r="O147" t="str">
            <v>09075C</v>
          </cell>
          <cell r="P147" t="str">
            <v>N</v>
          </cell>
          <cell r="Q147" t="str">
            <v>Seasonal Environmental Health Technician</v>
          </cell>
          <cell r="R147">
            <v>14.892948500000001</v>
          </cell>
          <cell r="S147">
            <v>16.611405000000001</v>
          </cell>
          <cell r="T147">
            <v>17.756701500000002</v>
          </cell>
          <cell r="U147">
            <v>19.475158</v>
          </cell>
          <cell r="V147"/>
          <cell r="W147"/>
          <cell r="X147"/>
        </row>
        <row r="148">
          <cell r="O148" t="str">
            <v>C09078</v>
          </cell>
          <cell r="P148" t="str">
            <v>N</v>
          </cell>
          <cell r="Q148" t="str">
            <v>Seasonal Legislative Aide</v>
          </cell>
          <cell r="R148">
            <v>14.892948500000001</v>
          </cell>
          <cell r="S148">
            <v>16.611405000000001</v>
          </cell>
          <cell r="T148">
            <v>17.756701500000002</v>
          </cell>
          <cell r="U148">
            <v>19.475158</v>
          </cell>
          <cell r="V148"/>
          <cell r="W148"/>
          <cell r="X148"/>
        </row>
        <row r="149">
          <cell r="O149" t="str">
            <v>52936C</v>
          </cell>
          <cell r="P149" t="str">
            <v>E</v>
          </cell>
          <cell r="Q149" t="str">
            <v>Senior Budget and Evaluation Analyst</v>
          </cell>
          <cell r="R149">
            <v>75877.172500000001</v>
          </cell>
          <cell r="S149">
            <v>79653.887500000012</v>
          </cell>
          <cell r="T149">
            <v>83648.608000000007</v>
          </cell>
          <cell r="U149">
            <v>89055.758500000011</v>
          </cell>
          <cell r="V149">
            <v>91547.981</v>
          </cell>
          <cell r="W149">
            <v>94113.895500000013</v>
          </cell>
          <cell r="X149">
            <v>96795.465500000006</v>
          </cell>
        </row>
        <row r="150">
          <cell r="O150" t="str">
            <v>01446C</v>
          </cell>
          <cell r="P150" t="str">
            <v>E</v>
          </cell>
          <cell r="Q150" t="str">
            <v>Senior Business Analyst</v>
          </cell>
          <cell r="R150">
            <v>74551.248720000003</v>
          </cell>
          <cell r="S150">
            <v>78472.645680000016</v>
          </cell>
          <cell r="T150">
            <v>82613.317280000003</v>
          </cell>
          <cell r="U150">
            <v>91484.360240000009</v>
          </cell>
          <cell r="V150">
            <v>94045.402880000009</v>
          </cell>
          <cell r="W150">
            <v>96678.827439999994</v>
          </cell>
          <cell r="X150">
            <v>99433.598160000009</v>
          </cell>
        </row>
        <row r="151">
          <cell r="O151" t="str">
            <v>04348C</v>
          </cell>
          <cell r="P151" t="str">
            <v>E</v>
          </cell>
          <cell r="Q151" t="str">
            <v>Senior Collaboration Architect</v>
          </cell>
          <cell r="R151">
            <v>103684.97152000002</v>
          </cell>
          <cell r="S151">
            <v>109175.35304</v>
          </cell>
          <cell r="T151">
            <v>116549.79336000001</v>
          </cell>
          <cell r="U151">
            <v>119811.23752000001</v>
          </cell>
          <cell r="V151">
            <v>123168.48128000001</v>
          </cell>
          <cell r="W151">
            <v>126679.00440000001</v>
          </cell>
          <cell r="X151"/>
        </row>
        <row r="152">
          <cell r="O152" t="str">
            <v>09172C</v>
          </cell>
          <cell r="P152" t="str">
            <v>E</v>
          </cell>
          <cell r="Q152" t="str">
            <v xml:space="preserve">Senior Facilities Planner </v>
          </cell>
          <cell r="R152">
            <v>85968.432160000011</v>
          </cell>
          <cell r="S152">
            <v>90471.013359999997</v>
          </cell>
          <cell r="T152">
            <v>95224.8024</v>
          </cell>
          <cell r="U152">
            <v>101722.14416000001</v>
          </cell>
          <cell r="V152">
            <v>104572.71448</v>
          </cell>
          <cell r="W152">
            <v>107499.92448</v>
          </cell>
          <cell r="X152">
            <v>110563.38280000001</v>
          </cell>
        </row>
        <row r="153">
          <cell r="O153" t="str">
            <v>04353C</v>
          </cell>
          <cell r="P153" t="str">
            <v>E</v>
          </cell>
          <cell r="Q153" t="str">
            <v xml:space="preserve">Senior HRIS Analyst </v>
          </cell>
          <cell r="R153">
            <v>75877.540960000013</v>
          </cell>
          <cell r="S153">
            <v>79654.174080000012</v>
          </cell>
          <cell r="T153">
            <v>83645.824080000006</v>
          </cell>
          <cell r="U153">
            <v>89055.30816</v>
          </cell>
          <cell r="V153">
            <v>91548.226640000008</v>
          </cell>
          <cell r="W153">
            <v>94113.527040000001</v>
          </cell>
          <cell r="X153">
            <v>96795.915840000016</v>
          </cell>
        </row>
        <row r="154">
          <cell r="O154" t="str">
            <v>09173C</v>
          </cell>
          <cell r="P154" t="str">
            <v>E</v>
          </cell>
          <cell r="Q154" t="str">
            <v>Senior Internal Auditor</v>
          </cell>
          <cell r="R154">
            <v>71666.616320000001</v>
          </cell>
          <cell r="S154">
            <v>75438.991680000006</v>
          </cell>
          <cell r="T154">
            <v>80011.825920000003</v>
          </cell>
          <cell r="U154">
            <v>84586.789040000003</v>
          </cell>
          <cell r="V154">
            <v>86954.103600000017</v>
          </cell>
          <cell r="W154">
            <v>89389.542320000008</v>
          </cell>
          <cell r="X154">
            <v>91937.811680000013</v>
          </cell>
        </row>
        <row r="155">
          <cell r="O155" t="str">
            <v>09175C</v>
          </cell>
          <cell r="P155" t="str">
            <v>E</v>
          </cell>
          <cell r="Q155" t="str">
            <v>Senior Project Manager</v>
          </cell>
          <cell r="R155">
            <v>101351.71904000001</v>
          </cell>
          <cell r="S155">
            <v>105405.10656000001</v>
          </cell>
          <cell r="T155">
            <v>109620.28896000001</v>
          </cell>
          <cell r="U155">
            <v>114005.78176000001</v>
          </cell>
          <cell r="V155">
            <v>118565.84272000002</v>
          </cell>
          <cell r="W155"/>
          <cell r="X155"/>
        </row>
        <row r="156">
          <cell r="O156" t="str">
            <v>09155C</v>
          </cell>
          <cell r="P156" t="str">
            <v>E</v>
          </cell>
          <cell r="Q156" t="str">
            <v>Senior Transportation Planner</v>
          </cell>
          <cell r="R156">
            <v>90349.667200000011</v>
          </cell>
          <cell r="S156">
            <v>93962.376560000019</v>
          </cell>
          <cell r="T156">
            <v>97721.978640000016</v>
          </cell>
          <cell r="U156">
            <v>101630.60232000001</v>
          </cell>
          <cell r="V156">
            <v>105696.76312</v>
          </cell>
          <cell r="W156"/>
          <cell r="X156"/>
        </row>
        <row r="157">
          <cell r="O157" t="str">
            <v>09201C</v>
          </cell>
          <cell r="P157" t="str">
            <v>N</v>
          </cell>
          <cell r="Q157" t="str">
            <v>Shift Supervisor, 311 Call Center</v>
          </cell>
          <cell r="R157">
            <v>32.004845000000003</v>
          </cell>
          <cell r="S157">
            <v>33.607646000000003</v>
          </cell>
          <cell r="T157">
            <v>35.790771500000005</v>
          </cell>
          <cell r="U157">
            <v>36.372119500000004</v>
          </cell>
          <cell r="V157">
            <v>37.391525500000007</v>
          </cell>
          <cell r="W157">
            <v>38.455965500000005</v>
          </cell>
          <cell r="X157"/>
        </row>
        <row r="158">
          <cell r="O158" t="str">
            <v>09810C</v>
          </cell>
          <cell r="P158" t="str">
            <v>E</v>
          </cell>
          <cell r="Q158" t="str">
            <v>Supervisor Administrative Services</v>
          </cell>
          <cell r="R158">
            <v>72450.044160000005</v>
          </cell>
          <cell r="S158">
            <v>76073.397920000003</v>
          </cell>
          <cell r="T158">
            <v>79875.577600000019</v>
          </cell>
          <cell r="U158">
            <v>83871.485360000006</v>
          </cell>
          <cell r="V158">
            <v>86219.64</v>
          </cell>
          <cell r="W158">
            <v>88633.78992000001</v>
          </cell>
          <cell r="X158">
            <v>91160.770480000007</v>
          </cell>
        </row>
        <row r="159">
          <cell r="O159" t="str">
            <v>09926C</v>
          </cell>
          <cell r="P159" t="str">
            <v>E</v>
          </cell>
          <cell r="Q159" t="str">
            <v>Supervisor CPED Project Coordination</v>
          </cell>
          <cell r="R159">
            <v>87718.371520000015</v>
          </cell>
          <cell r="S159">
            <v>91226.765760000009</v>
          </cell>
          <cell r="T159">
            <v>94877.794960000014</v>
          </cell>
          <cell r="U159">
            <v>98671.45912</v>
          </cell>
          <cell r="V159">
            <v>102618.40264000001</v>
          </cell>
          <cell r="W159">
            <v>106722.88328000001</v>
          </cell>
          <cell r="X159"/>
        </row>
        <row r="160">
          <cell r="O160" t="str">
            <v>10074C</v>
          </cell>
          <cell r="P160" t="str">
            <v>E</v>
          </cell>
          <cell r="Q160" t="str">
            <v>Supervisor Criminal Legal Support Services</v>
          </cell>
          <cell r="R160">
            <v>64098.447920000006</v>
          </cell>
          <cell r="S160">
            <v>67470.593840000001</v>
          </cell>
          <cell r="T160">
            <v>71021.565680000014</v>
          </cell>
          <cell r="U160">
            <v>74759.878960000002</v>
          </cell>
          <cell r="V160">
            <v>76852.567999999999</v>
          </cell>
          <cell r="W160">
            <v>79004.865680000017</v>
          </cell>
          <cell r="X160">
            <v>81257.220720000012</v>
          </cell>
        </row>
        <row r="161">
          <cell r="O161" t="str">
            <v>52918C</v>
          </cell>
          <cell r="P161" t="str">
            <v>E</v>
          </cell>
          <cell r="Q161" t="str">
            <v>Supervisor Data Practices Compliance</v>
          </cell>
          <cell r="R161">
            <v>78928.22600000001</v>
          </cell>
          <cell r="S161">
            <v>83081.670880000005</v>
          </cell>
          <cell r="T161">
            <v>87454.390400000004</v>
          </cell>
          <cell r="U161">
            <v>92057.028960000011</v>
          </cell>
          <cell r="V161">
            <v>94632.973760000008</v>
          </cell>
          <cell r="W161">
            <v>97285.558239999998</v>
          </cell>
          <cell r="X161">
            <v>100057.36</v>
          </cell>
        </row>
        <row r="162">
          <cell r="O162" t="str">
            <v>09924C</v>
          </cell>
          <cell r="P162" t="str">
            <v>E</v>
          </cell>
          <cell r="Q162" t="str">
            <v>Supervisor Document Solution Center</v>
          </cell>
          <cell r="R162">
            <v>57779.932080000006</v>
          </cell>
          <cell r="S162">
            <v>59512.840400000008</v>
          </cell>
          <cell r="T162">
            <v>61298.970720000005</v>
          </cell>
          <cell r="U162">
            <v>63138.323040000003</v>
          </cell>
          <cell r="V162">
            <v>65030.89736000001</v>
          </cell>
          <cell r="W162">
            <v>66983.080320000008</v>
          </cell>
          <cell r="X162">
            <v>68992.743040000001</v>
          </cell>
        </row>
        <row r="163">
          <cell r="O163" t="str">
            <v>52915C</v>
          </cell>
          <cell r="P163" t="str">
            <v>E</v>
          </cell>
          <cell r="Q163" t="str">
            <v>Supervisor Election Administration</v>
          </cell>
          <cell r="R163">
            <v>76722.706319999998</v>
          </cell>
          <cell r="S163">
            <v>81855.436000000002</v>
          </cell>
          <cell r="T163">
            <v>84148.239760000011</v>
          </cell>
          <cell r="U163">
            <v>86504.909920000006</v>
          </cell>
          <cell r="V163">
            <v>88970.152960000007</v>
          </cell>
          <cell r="W163"/>
          <cell r="X163"/>
        </row>
        <row r="164">
          <cell r="O164" t="str">
            <v>09986C</v>
          </cell>
          <cell r="P164" t="str">
            <v>E</v>
          </cell>
          <cell r="Q164" t="str">
            <v>Supervisor Emergency Management Operators</v>
          </cell>
          <cell r="R164">
            <v>93702.653200000001</v>
          </cell>
          <cell r="S164">
            <v>98929.053600000014</v>
          </cell>
          <cell r="T164">
            <v>105711.66528</v>
          </cell>
          <cell r="U164">
            <v>108670.80848000001</v>
          </cell>
          <cell r="V164">
            <v>111712.978</v>
          </cell>
          <cell r="W164">
            <v>114899.91136</v>
          </cell>
          <cell r="X164"/>
        </row>
        <row r="165">
          <cell r="O165" t="str">
            <v>10077C</v>
          </cell>
          <cell r="P165" t="str">
            <v>E</v>
          </cell>
          <cell r="Q165" t="str">
            <v>Supervisor IT Deskside Services</v>
          </cell>
          <cell r="R165">
            <v>79639.271920000014</v>
          </cell>
          <cell r="S165">
            <v>82824.076400000005</v>
          </cell>
          <cell r="T165">
            <v>86138.742560000013</v>
          </cell>
          <cell r="U165">
            <v>89583.270399999994</v>
          </cell>
          <cell r="V165">
            <v>93166.175440000006</v>
          </cell>
          <cell r="W165"/>
          <cell r="X165"/>
        </row>
        <row r="166">
          <cell r="O166" t="str">
            <v>10078C</v>
          </cell>
          <cell r="P166" t="str">
            <v>E</v>
          </cell>
          <cell r="Q166" t="str">
            <v xml:space="preserve">Supervisor IT Service Desk </v>
          </cell>
          <cell r="R166">
            <v>79639.271920000014</v>
          </cell>
          <cell r="S166">
            <v>82824.076400000005</v>
          </cell>
          <cell r="T166">
            <v>86138.742560000013</v>
          </cell>
          <cell r="U166">
            <v>89583.270399999994</v>
          </cell>
          <cell r="V166">
            <v>93166.175440000006</v>
          </cell>
          <cell r="W166"/>
          <cell r="X166"/>
        </row>
        <row r="167">
          <cell r="O167" t="str">
            <v>10153C</v>
          </cell>
          <cell r="P167" t="str">
            <v>N</v>
          </cell>
          <cell r="Q167" t="str">
            <v xml:space="preserve">Supervisor Payroll/Accounting </v>
          </cell>
          <cell r="R167">
            <v>34.946384000000002</v>
          </cell>
          <cell r="S167">
            <v>35.925873500000002</v>
          </cell>
          <cell r="T167">
            <v>36.931974000000004</v>
          </cell>
          <cell r="U167">
            <v>37.9831085</v>
          </cell>
          <cell r="V167">
            <v>38.764039000000004</v>
          </cell>
          <cell r="W167"/>
          <cell r="X167"/>
        </row>
        <row r="168">
          <cell r="O168" t="str">
            <v>10170C</v>
          </cell>
          <cell r="P168" t="str">
            <v>E</v>
          </cell>
          <cell r="Q168" t="str">
            <v>Supervisor Plans Review</v>
          </cell>
          <cell r="R168">
            <v>93702.653200000001</v>
          </cell>
          <cell r="S168">
            <v>98929.053600000014</v>
          </cell>
          <cell r="T168">
            <v>105711.66528</v>
          </cell>
          <cell r="U168">
            <v>108670.80848000001</v>
          </cell>
          <cell r="V168">
            <v>111712.978</v>
          </cell>
          <cell r="W168">
            <v>114899.91136</v>
          </cell>
          <cell r="X168"/>
        </row>
        <row r="169">
          <cell r="O169" t="str">
            <v>10195C</v>
          </cell>
          <cell r="P169" t="str">
            <v>E</v>
          </cell>
          <cell r="Q169" t="str">
            <v xml:space="preserve">Supervisor Police Support Services </v>
          </cell>
          <cell r="R169">
            <v>64098.447920000006</v>
          </cell>
          <cell r="S169">
            <v>67470.593840000001</v>
          </cell>
          <cell r="T169">
            <v>71021.565680000014</v>
          </cell>
          <cell r="U169">
            <v>74759.878960000002</v>
          </cell>
          <cell r="V169">
            <v>76852.567999999999</v>
          </cell>
          <cell r="W169">
            <v>79004.865680000017</v>
          </cell>
          <cell r="X169">
            <v>81257.220720000012</v>
          </cell>
        </row>
        <row r="170">
          <cell r="O170" t="str">
            <v>10207C</v>
          </cell>
          <cell r="P170" t="str">
            <v>E</v>
          </cell>
          <cell r="Q170" t="str">
            <v>Supervisor Property &amp; Evidence</v>
          </cell>
          <cell r="R170">
            <v>65991.022240000006</v>
          </cell>
          <cell r="S170">
            <v>69580.313920000001</v>
          </cell>
          <cell r="T170">
            <v>74323.458560000014</v>
          </cell>
          <cell r="U170">
            <v>81282.76728</v>
          </cell>
          <cell r="V170">
            <v>83558.540000000008</v>
          </cell>
          <cell r="W170">
            <v>85898.179120000001</v>
          </cell>
          <cell r="X170">
            <v>88346.39112</v>
          </cell>
        </row>
        <row r="171">
          <cell r="O171" t="str">
            <v>10291C</v>
          </cell>
          <cell r="P171" t="str">
            <v>E</v>
          </cell>
          <cell r="Q171" t="str">
            <v xml:space="preserve">Supervisor Space Planning  </v>
          </cell>
          <cell r="R171">
            <v>75877.540960000013</v>
          </cell>
          <cell r="S171">
            <v>79654.174080000012</v>
          </cell>
          <cell r="T171">
            <v>83645.824080000006</v>
          </cell>
          <cell r="U171">
            <v>89055.30816</v>
          </cell>
          <cell r="V171">
            <v>91548.226640000008</v>
          </cell>
          <cell r="W171">
            <v>94113.527040000001</v>
          </cell>
          <cell r="X171">
            <v>96795.915840000016</v>
          </cell>
        </row>
        <row r="172">
          <cell r="O172" t="str">
            <v>10335C</v>
          </cell>
          <cell r="P172" t="str">
            <v>E</v>
          </cell>
          <cell r="Q172" t="str">
            <v>Supervisor Transportation Planner</v>
          </cell>
          <cell r="R172">
            <v>93702.653200000001</v>
          </cell>
          <cell r="S172">
            <v>98929.053600000014</v>
          </cell>
          <cell r="T172">
            <v>105711.66528</v>
          </cell>
          <cell r="U172">
            <v>108670.80848000001</v>
          </cell>
          <cell r="V172">
            <v>111712.978</v>
          </cell>
          <cell r="W172">
            <v>114899.91136</v>
          </cell>
          <cell r="X172"/>
        </row>
        <row r="173">
          <cell r="O173" t="str">
            <v>10350C</v>
          </cell>
          <cell r="P173" t="str">
            <v>E</v>
          </cell>
          <cell r="Q173" t="str">
            <v>Supervisor Treasury Division</v>
          </cell>
          <cell r="R173">
            <v>58729.412560000004</v>
          </cell>
          <cell r="S173">
            <v>60489.996320000006</v>
          </cell>
          <cell r="T173">
            <v>62305.930960000005</v>
          </cell>
          <cell r="U173">
            <v>64175.087600000006</v>
          </cell>
          <cell r="V173">
            <v>66099.595119999998</v>
          </cell>
          <cell r="W173">
            <v>68081.582399999999</v>
          </cell>
          <cell r="X173">
            <v>70125.307199999996</v>
          </cell>
        </row>
        <row r="174">
          <cell r="O174" t="str">
            <v>10633C</v>
          </cell>
          <cell r="P174" t="str">
            <v>E</v>
          </cell>
          <cell r="Q174" t="str">
            <v>Training Development Supervisor</v>
          </cell>
          <cell r="R174">
            <v>68952.294320000001</v>
          </cell>
          <cell r="S174">
            <v>72582.034720000011</v>
          </cell>
          <cell r="T174">
            <v>76401.245439999999</v>
          </cell>
          <cell r="U174">
            <v>80422.699760000003</v>
          </cell>
          <cell r="V174">
            <v>82675.054800000013</v>
          </cell>
          <cell r="W174">
            <v>84989.147360000003</v>
          </cell>
          <cell r="X174">
            <v>87411.812800000014</v>
          </cell>
        </row>
        <row r="175">
          <cell r="O175" t="str">
            <v>52923C</v>
          </cell>
          <cell r="P175" t="str">
            <v>N</v>
          </cell>
          <cell r="Q175" t="str">
            <v>Truck Operator</v>
          </cell>
          <cell r="R175">
            <v>27.077716000000002</v>
          </cell>
          <cell r="S175"/>
          <cell r="T175"/>
          <cell r="U175"/>
          <cell r="V175"/>
          <cell r="W175"/>
          <cell r="X175"/>
        </row>
        <row r="176">
          <cell r="O176" t="str">
            <v>10857C</v>
          </cell>
          <cell r="P176" t="str">
            <v>E</v>
          </cell>
          <cell r="Q176" t="str">
            <v>Water Business Enterprise System Manager</v>
          </cell>
          <cell r="R176">
            <v>82174.768000000011</v>
          </cell>
          <cell r="S176">
            <v>86500.652159999998</v>
          </cell>
          <cell r="T176">
            <v>91052.197600000014</v>
          </cell>
          <cell r="U176">
            <v>97242.980640000009</v>
          </cell>
          <cell r="V176">
            <v>99967.947040000014</v>
          </cell>
          <cell r="W176">
            <v>102767.42424000001</v>
          </cell>
          <cell r="X176">
            <v>105696.76312</v>
          </cell>
        </row>
      </sheetData>
      <sheetData sheetId="2">
        <row r="7">
          <cell r="P7" t="str">
            <v>Job Code</v>
          </cell>
          <cell r="Q7" t="str">
            <v>Job Title</v>
          </cell>
          <cell r="R7" t="str">
            <v>Sal Grade</v>
          </cell>
          <cell r="S7" t="str">
            <v>Step 1</v>
          </cell>
          <cell r="T7" t="str">
            <v>Step 2</v>
          </cell>
          <cell r="U7" t="str">
            <v>Step 3</v>
          </cell>
          <cell r="V7" t="str">
            <v>Step 4</v>
          </cell>
          <cell r="W7" t="str">
            <v>Step 5</v>
          </cell>
          <cell r="X7" t="str">
            <v>Step 6</v>
          </cell>
          <cell r="Y7" t="str">
            <v>Step 7</v>
          </cell>
        </row>
        <row r="8">
          <cell r="P8" t="str">
            <v>00001C</v>
          </cell>
          <cell r="Q8" t="str">
            <v>311 Operations Manager</v>
          </cell>
          <cell r="R8" t="str">
            <v>83</v>
          </cell>
          <cell r="S8">
            <v>78928.22600000001</v>
          </cell>
          <cell r="T8">
            <v>83081.670880000005</v>
          </cell>
          <cell r="U8">
            <v>87454.390400000004</v>
          </cell>
          <cell r="V8">
            <v>92057.028960000011</v>
          </cell>
          <cell r="W8">
            <v>94632.973760000008</v>
          </cell>
          <cell r="X8">
            <v>97285.558239999998</v>
          </cell>
          <cell r="Y8">
            <v>100057.36</v>
          </cell>
        </row>
        <row r="9">
          <cell r="P9" t="str">
            <v>00017C</v>
          </cell>
          <cell r="Q9" t="str">
            <v xml:space="preserve">911 Operations Manager </v>
          </cell>
          <cell r="R9" t="str">
            <v>83</v>
          </cell>
          <cell r="S9">
            <v>78928.22600000001</v>
          </cell>
          <cell r="T9">
            <v>83081.670880000005</v>
          </cell>
          <cell r="U9">
            <v>87454.390400000004</v>
          </cell>
          <cell r="V9">
            <v>92057.028960000011</v>
          </cell>
          <cell r="W9">
            <v>94632.973760000008</v>
          </cell>
          <cell r="X9">
            <v>97285.558239999998</v>
          </cell>
          <cell r="Y9">
            <v>100057.36</v>
          </cell>
        </row>
        <row r="10">
          <cell r="P10" t="str">
            <v>09800C</v>
          </cell>
          <cell r="Q10" t="str">
            <v>Account Maintenance Supervisor</v>
          </cell>
          <cell r="R10" t="str">
            <v>13</v>
          </cell>
          <cell r="S10">
            <v>26.564942500000001</v>
          </cell>
          <cell r="T10">
            <v>27.964067</v>
          </cell>
          <cell r="U10">
            <v>29.435860000000005</v>
          </cell>
          <cell r="V10">
            <v>30.985439000000003</v>
          </cell>
          <cell r="W10">
            <v>31.853367000000002</v>
          </cell>
          <cell r="X10">
            <v>32.744835500000001</v>
          </cell>
          <cell r="Y10">
            <v>33.678267500000004</v>
          </cell>
        </row>
        <row r="11">
          <cell r="P11" t="str">
            <v>00221C</v>
          </cell>
          <cell r="Q11" t="str">
            <v>Accountant Il  (Supervisory)</v>
          </cell>
          <cell r="R11" t="str">
            <v>86</v>
          </cell>
          <cell r="S11">
            <v>70327.550800000012</v>
          </cell>
          <cell r="T11">
            <v>74027.544240000003</v>
          </cell>
          <cell r="U11">
            <v>77923.394640000013</v>
          </cell>
          <cell r="V11">
            <v>82025.746400000004</v>
          </cell>
          <cell r="W11">
            <v>84322.807920000007</v>
          </cell>
          <cell r="X11">
            <v>86683.735840000008</v>
          </cell>
          <cell r="Y11">
            <v>89155.365520000007</v>
          </cell>
        </row>
        <row r="12">
          <cell r="P12" t="str">
            <v>00351C</v>
          </cell>
          <cell r="Q12" t="str">
            <v>Administrative Analyst II Supervisory</v>
          </cell>
          <cell r="R12" t="str">
            <v>99</v>
          </cell>
          <cell r="S12">
            <v>64466.744160000002</v>
          </cell>
          <cell r="T12">
            <v>67046.946720000007</v>
          </cell>
          <cell r="U12">
            <v>69727.206640000004</v>
          </cell>
          <cell r="V12">
            <v>72516.039439999993</v>
          </cell>
          <cell r="W12">
            <v>75417.702880000012</v>
          </cell>
          <cell r="X12">
            <v>78434.325840000005</v>
          </cell>
          <cell r="Y12">
            <v>81570.16608000001</v>
          </cell>
        </row>
        <row r="13">
          <cell r="P13" t="str">
            <v>00361C</v>
          </cell>
          <cell r="Q13" t="str">
            <v>Administrative Assistant to Police Administration</v>
          </cell>
          <cell r="R13" t="str">
            <v>98</v>
          </cell>
          <cell r="S13">
            <v>28.513686500000006</v>
          </cell>
          <cell r="T13">
            <v>29.653865500000002</v>
          </cell>
          <cell r="U13">
            <v>30.840102000000005</v>
          </cell>
          <cell r="V13">
            <v>32.074443000000002</v>
          </cell>
          <cell r="W13">
            <v>33.356888500000004</v>
          </cell>
          <cell r="X13">
            <v>34.691532500000008</v>
          </cell>
        </row>
        <row r="14">
          <cell r="P14" t="str">
            <v>00469C</v>
          </cell>
          <cell r="Q14" t="str">
            <v>Aide to the Finance Officer</v>
          </cell>
          <cell r="R14" t="str">
            <v>21</v>
          </cell>
          <cell r="S14">
            <v>63165.998480000002</v>
          </cell>
          <cell r="T14">
            <v>66555.175440000006</v>
          </cell>
          <cell r="U14">
            <v>70086.987359999999</v>
          </cell>
          <cell r="V14">
            <v>75049.406640000016</v>
          </cell>
          <cell r="W14">
            <v>77150.611199999999</v>
          </cell>
          <cell r="X14">
            <v>79311.424400000004</v>
          </cell>
          <cell r="Y14">
            <v>81572.294960000014</v>
          </cell>
        </row>
        <row r="15">
          <cell r="P15" t="str">
            <v>00590C</v>
          </cell>
          <cell r="Q15" t="str">
            <v>Assistant Building Official</v>
          </cell>
          <cell r="R15" t="str">
            <v>105</v>
          </cell>
          <cell r="S15">
            <v>101351.71904000001</v>
          </cell>
          <cell r="T15">
            <v>105405.10656000001</v>
          </cell>
          <cell r="U15">
            <v>109620.28896000001</v>
          </cell>
          <cell r="V15">
            <v>114005.78176000001</v>
          </cell>
          <cell r="W15">
            <v>118565.84272000002</v>
          </cell>
        </row>
        <row r="16">
          <cell r="P16" t="str">
            <v>00637C</v>
          </cell>
          <cell r="Q16" t="str">
            <v>Assistant City Attorney II HR/LR</v>
          </cell>
          <cell r="R16" t="str">
            <v>59</v>
          </cell>
          <cell r="S16">
            <v>107891.6384</v>
          </cell>
          <cell r="T16">
            <v>113777.99160000001</v>
          </cell>
          <cell r="U16">
            <v>119879.36168000002</v>
          </cell>
          <cell r="V16">
            <v>124064.73976000001</v>
          </cell>
          <cell r="W16">
            <v>127536.94304000001</v>
          </cell>
          <cell r="X16">
            <v>131107.0748</v>
          </cell>
          <cell r="Y16">
            <v>134845.38808</v>
          </cell>
        </row>
        <row r="17">
          <cell r="P17" t="str">
            <v>00965C</v>
          </cell>
          <cell r="Q17" t="str">
            <v>Assistant Supervisor Police Record Services</v>
          </cell>
          <cell r="R17" t="str">
            <v>13</v>
          </cell>
          <cell r="S17">
            <v>26.564942500000001</v>
          </cell>
          <cell r="T17">
            <v>27.964067</v>
          </cell>
          <cell r="U17">
            <v>29.435860000000005</v>
          </cell>
          <cell r="V17">
            <v>30.985439000000003</v>
          </cell>
          <cell r="W17">
            <v>31.853367000000002</v>
          </cell>
          <cell r="X17">
            <v>32.744835500000001</v>
          </cell>
          <cell r="Y17">
            <v>33.678267500000004</v>
          </cell>
        </row>
        <row r="18">
          <cell r="P18" t="str">
            <v>52933C</v>
          </cell>
          <cell r="Q18" t="str">
            <v>Budget and Evaluation Analyst</v>
          </cell>
          <cell r="R18" t="str">
            <v>086</v>
          </cell>
          <cell r="S18">
            <v>70327.755499999999</v>
          </cell>
          <cell r="T18">
            <v>74027.707999999999</v>
          </cell>
          <cell r="U18">
            <v>77923.149000000005</v>
          </cell>
          <cell r="V18">
            <v>82025.337</v>
          </cell>
          <cell r="W18">
            <v>84323.094500000007</v>
          </cell>
          <cell r="X18">
            <v>86683.285500000013</v>
          </cell>
          <cell r="Y18">
            <v>89155.038</v>
          </cell>
        </row>
        <row r="19">
          <cell r="P19" t="str">
            <v>01449C</v>
          </cell>
          <cell r="Q19" t="str">
            <v xml:space="preserve">Building Official </v>
          </cell>
          <cell r="R19" t="str">
            <v>106</v>
          </cell>
          <cell r="S19">
            <v>111670.4004</v>
          </cell>
          <cell r="T19">
            <v>116136.79064000002</v>
          </cell>
          <cell r="U19">
            <v>120782.00680000002</v>
          </cell>
          <cell r="V19">
            <v>125612.43552000001</v>
          </cell>
          <cell r="W19">
            <v>130636.59232000001</v>
          </cell>
        </row>
        <row r="20">
          <cell r="P20" t="str">
            <v>01457C</v>
          </cell>
          <cell r="Q20" t="str">
            <v>Business Application Manager - Supervisory</v>
          </cell>
          <cell r="R20" t="str">
            <v>085</v>
          </cell>
          <cell r="S20">
            <v>74551.248720000003</v>
          </cell>
          <cell r="T20">
            <v>78472.645680000016</v>
          </cell>
          <cell r="U20">
            <v>82613.317280000003</v>
          </cell>
          <cell r="V20">
            <v>91484.360240000009</v>
          </cell>
          <cell r="W20">
            <v>94045.402880000009</v>
          </cell>
          <cell r="X20">
            <v>96678.827439999994</v>
          </cell>
          <cell r="Y20">
            <v>99433.598160000009</v>
          </cell>
        </row>
        <row r="21">
          <cell r="P21" t="str">
            <v>01545C</v>
          </cell>
          <cell r="Q21" t="str">
            <v>Cash Manager</v>
          </cell>
          <cell r="R21" t="str">
            <v>34D</v>
          </cell>
          <cell r="S21">
            <v>74466.093520000009</v>
          </cell>
          <cell r="T21">
            <v>78310.850800000015</v>
          </cell>
          <cell r="U21">
            <v>82302.500800000009</v>
          </cell>
          <cell r="V21">
            <v>87873.779760000005</v>
          </cell>
          <cell r="W21">
            <v>90334.765040000013</v>
          </cell>
          <cell r="X21">
            <v>92863.874479999999</v>
          </cell>
          <cell r="Y21">
            <v>95512.20120000001</v>
          </cell>
        </row>
        <row r="22">
          <cell r="P22" t="str">
            <v>01556C</v>
          </cell>
          <cell r="Q22" t="str">
            <v xml:space="preserve">Cashier - Ticket Sales </v>
          </cell>
          <cell r="R22" t="str">
            <v>03</v>
          </cell>
          <cell r="S22">
            <v>16.195864</v>
          </cell>
          <cell r="T22">
            <v>16.648250999999998</v>
          </cell>
          <cell r="U22">
            <v>17.114967000000004</v>
          </cell>
          <cell r="V22">
            <v>17.601129499999999</v>
          </cell>
        </row>
        <row r="23">
          <cell r="P23" t="str">
            <v>08703C</v>
          </cell>
          <cell r="Q23" t="str">
            <v xml:space="preserve">City Records Manager </v>
          </cell>
          <cell r="R23" t="str">
            <v>85</v>
          </cell>
          <cell r="S23">
            <v>74551.248720000003</v>
          </cell>
          <cell r="T23">
            <v>78472.645680000016</v>
          </cell>
          <cell r="U23">
            <v>82613.317280000003</v>
          </cell>
          <cell r="V23">
            <v>91484.360240000009</v>
          </cell>
          <cell r="W23">
            <v>94045.402880000009</v>
          </cell>
          <cell r="X23">
            <v>96678.827439999994</v>
          </cell>
          <cell r="Y23">
            <v>99433.598160000009</v>
          </cell>
        </row>
        <row r="24">
          <cell r="P24" t="str">
            <v>59403C</v>
          </cell>
          <cell r="Q24" t="str">
            <v>Civil Paralegal Program Supervisor</v>
          </cell>
          <cell r="R24" t="str">
            <v>25</v>
          </cell>
          <cell r="S24">
            <v>68177</v>
          </cell>
          <cell r="T24">
            <v>71771</v>
          </cell>
          <cell r="U24">
            <v>76063</v>
          </cell>
          <cell r="V24">
            <v>80357</v>
          </cell>
          <cell r="W24">
            <v>82607</v>
          </cell>
          <cell r="X24">
            <v>84921</v>
          </cell>
          <cell r="Y24">
            <v>87342</v>
          </cell>
        </row>
        <row r="25">
          <cell r="P25" t="str">
            <v>52810C</v>
          </cell>
          <cell r="Q25" t="str">
            <v xml:space="preserve">Construction Management Coordinator </v>
          </cell>
          <cell r="R25" t="str">
            <v>33</v>
          </cell>
          <cell r="S25">
            <v>77044.167199999996</v>
          </cell>
          <cell r="T25">
            <v>80895.311119999998</v>
          </cell>
          <cell r="U25">
            <v>84942.312000000005</v>
          </cell>
          <cell r="V25">
            <v>91222.508000000002</v>
          </cell>
          <cell r="W25">
            <v>93777.164000000004</v>
          </cell>
          <cell r="X25">
            <v>96448.9084</v>
          </cell>
        </row>
        <row r="26">
          <cell r="P26" t="str">
            <v>02618C</v>
          </cell>
          <cell r="Q26" t="str">
            <v>Construction Management Coordinator - PW</v>
          </cell>
          <cell r="R26" t="str">
            <v>33</v>
          </cell>
          <cell r="S26">
            <v>77044.167199999996</v>
          </cell>
          <cell r="T26">
            <v>80895.311119999998</v>
          </cell>
          <cell r="U26">
            <v>84942.312000000005</v>
          </cell>
          <cell r="V26">
            <v>91222.508000000002</v>
          </cell>
          <cell r="W26">
            <v>93777.164000000004</v>
          </cell>
          <cell r="X26">
            <v>96448.9084</v>
          </cell>
        </row>
        <row r="27">
          <cell r="P27" t="str">
            <v>02625C</v>
          </cell>
          <cell r="Q27" t="str">
            <v>Contract Administrator</v>
          </cell>
          <cell r="R27" t="str">
            <v>34D</v>
          </cell>
          <cell r="S27">
            <v>74466.093520000009</v>
          </cell>
          <cell r="T27">
            <v>78310.850800000015</v>
          </cell>
          <cell r="U27">
            <v>82302.500800000009</v>
          </cell>
          <cell r="V27">
            <v>87873.779760000005</v>
          </cell>
          <cell r="W27">
            <v>90334.765040000013</v>
          </cell>
          <cell r="X27">
            <v>92863.874479999999</v>
          </cell>
          <cell r="Y27">
            <v>95512.20120000001</v>
          </cell>
        </row>
        <row r="28">
          <cell r="P28" t="str">
            <v>02672C</v>
          </cell>
          <cell r="Q28" t="str">
            <v>Coordinator Legal Processes</v>
          </cell>
          <cell r="R28" t="str">
            <v>25</v>
          </cell>
          <cell r="S28">
            <v>68177.382000000012</v>
          </cell>
          <cell r="T28">
            <v>71770.93144</v>
          </cell>
          <cell r="U28">
            <v>76062.753520000013</v>
          </cell>
          <cell r="V28">
            <v>80356.70448</v>
          </cell>
          <cell r="W28">
            <v>82606.930640000006</v>
          </cell>
          <cell r="X28">
            <v>84921.023200000011</v>
          </cell>
          <cell r="Y28">
            <v>87341.559760000004</v>
          </cell>
        </row>
        <row r="29">
          <cell r="P29" t="str">
            <v>01333C</v>
          </cell>
          <cell r="Q29" t="str">
            <v>CPED Interagency Coordinator</v>
          </cell>
          <cell r="R29" t="str">
            <v>65</v>
          </cell>
          <cell r="S29">
            <v>70512.763359999997</v>
          </cell>
          <cell r="T29">
            <v>74057.348560000013</v>
          </cell>
          <cell r="U29">
            <v>78057.514080000008</v>
          </cell>
          <cell r="V29">
            <v>84578.273520000017</v>
          </cell>
          <cell r="W29">
            <v>86947.716960000005</v>
          </cell>
          <cell r="X29">
            <v>91501.391279999996</v>
          </cell>
          <cell r="Y29">
            <v>96749.080480000004</v>
          </cell>
        </row>
        <row r="30">
          <cell r="P30" t="str">
            <v>09930C</v>
          </cell>
          <cell r="Q30" t="str">
            <v>Customer Services Supervisor</v>
          </cell>
          <cell r="R30" t="str">
            <v>13</v>
          </cell>
          <cell r="S30">
            <v>26.564942500000001</v>
          </cell>
          <cell r="T30">
            <v>27.964067</v>
          </cell>
          <cell r="U30">
            <v>29.435860000000005</v>
          </cell>
          <cell r="V30">
            <v>30.985439000000003</v>
          </cell>
          <cell r="W30">
            <v>31.853367000000002</v>
          </cell>
          <cell r="X30">
            <v>32.744835500000001</v>
          </cell>
          <cell r="Y30">
            <v>33.678267500000004</v>
          </cell>
        </row>
        <row r="31">
          <cell r="P31" t="str">
            <v>03016C</v>
          </cell>
          <cell r="Q31" t="str">
            <v>Deputy Controller</v>
          </cell>
          <cell r="R31" t="str">
            <v>044</v>
          </cell>
          <cell r="S31">
            <v>93702.653200000001</v>
          </cell>
          <cell r="T31">
            <v>98929.053600000014</v>
          </cell>
          <cell r="U31">
            <v>105711.66528</v>
          </cell>
          <cell r="V31">
            <v>108670.80848000001</v>
          </cell>
          <cell r="W31">
            <v>111712.978</v>
          </cell>
          <cell r="X31">
            <v>114899.91136</v>
          </cell>
          <cell r="Y31">
            <v>0</v>
          </cell>
        </row>
        <row r="32">
          <cell r="P32" t="str">
            <v>03057C</v>
          </cell>
          <cell r="Q32" t="str">
            <v>Development Coordinator III</v>
          </cell>
          <cell r="R32" t="str">
            <v>34D</v>
          </cell>
          <cell r="S32">
            <v>74466.093520000009</v>
          </cell>
          <cell r="T32">
            <v>78310.850800000015</v>
          </cell>
          <cell r="U32">
            <v>82302.500800000009</v>
          </cell>
          <cell r="V32">
            <v>87873.779760000005</v>
          </cell>
          <cell r="W32">
            <v>90334.765040000013</v>
          </cell>
          <cell r="X32">
            <v>92863.874479999999</v>
          </cell>
          <cell r="Y32">
            <v>95512.20120000001</v>
          </cell>
        </row>
        <row r="33">
          <cell r="P33" t="str">
            <v>03800C</v>
          </cell>
          <cell r="Q33" t="str">
            <v>Election Helper</v>
          </cell>
          <cell r="R33" t="str">
            <v>05</v>
          </cell>
          <cell r="S33">
            <v>16.396470000000001</v>
          </cell>
          <cell r="T33">
            <v>16.864209500000001</v>
          </cell>
        </row>
        <row r="34">
          <cell r="P34" t="str">
            <v>03951C</v>
          </cell>
          <cell r="Q34" t="str">
            <v>Emergency Management Planning Administrative Supervisor</v>
          </cell>
          <cell r="R34" t="str">
            <v>41C</v>
          </cell>
          <cell r="S34">
            <v>82174.768000000011</v>
          </cell>
          <cell r="T34">
            <v>86500.652159999998</v>
          </cell>
          <cell r="U34">
            <v>91052.197600000014</v>
          </cell>
          <cell r="V34">
            <v>97242.980640000009</v>
          </cell>
          <cell r="W34">
            <v>99967.947040000014</v>
          </cell>
          <cell r="X34">
            <v>102767.42424000001</v>
          </cell>
        </row>
        <row r="35">
          <cell r="P35" t="str">
            <v>04066C</v>
          </cell>
          <cell r="Q35" t="str">
            <v>Engineering Applications Manager</v>
          </cell>
          <cell r="R35" t="str">
            <v>83</v>
          </cell>
          <cell r="S35">
            <v>78928.22600000001</v>
          </cell>
          <cell r="T35">
            <v>83081.670880000005</v>
          </cell>
          <cell r="U35">
            <v>87454.390400000004</v>
          </cell>
          <cell r="V35">
            <v>92057.028960000011</v>
          </cell>
          <cell r="W35">
            <v>94632.973760000008</v>
          </cell>
          <cell r="X35">
            <v>97285.558239999998</v>
          </cell>
          <cell r="Y35">
            <v>100057.36</v>
          </cell>
        </row>
        <row r="36">
          <cell r="P36" t="str">
            <v>04103C</v>
          </cell>
          <cell r="Q36" t="str">
            <v>Enterprise Contract Adminstrator</v>
          </cell>
          <cell r="R36" t="str">
            <v>90</v>
          </cell>
          <cell r="S36">
            <v>78310.850800000015</v>
          </cell>
          <cell r="T36">
            <v>82302.500800000009</v>
          </cell>
          <cell r="U36">
            <v>87873.779760000005</v>
          </cell>
          <cell r="V36">
            <v>90334.765040000013</v>
          </cell>
          <cell r="W36">
            <v>92863.874479999999</v>
          </cell>
          <cell r="X36">
            <v>95512.20120000001</v>
          </cell>
          <cell r="Y36">
            <v>98200.976640000008</v>
          </cell>
        </row>
        <row r="37">
          <cell r="P37" t="str">
            <v>04112C</v>
          </cell>
          <cell r="Q37" t="str">
            <v>Enterprise Procurement Specialist</v>
          </cell>
          <cell r="R37" t="str">
            <v>34M</v>
          </cell>
          <cell r="S37">
            <v>75877.540960000013</v>
          </cell>
          <cell r="T37">
            <v>79654.174080000012</v>
          </cell>
          <cell r="U37">
            <v>83645.824080000006</v>
          </cell>
          <cell r="V37">
            <v>89055.30816</v>
          </cell>
          <cell r="W37">
            <v>91548.226640000008</v>
          </cell>
          <cell r="X37">
            <v>94113.527040000001</v>
          </cell>
          <cell r="Y37">
            <v>96795.915840000016</v>
          </cell>
        </row>
        <row r="38">
          <cell r="P38" t="str">
            <v>04245C</v>
          </cell>
          <cell r="Q38" t="str">
            <v xml:space="preserve">Executive Assistant to Police Chief </v>
          </cell>
          <cell r="R38" t="str">
            <v>099</v>
          </cell>
          <cell r="S38">
            <v>64466.744160000002</v>
          </cell>
          <cell r="T38">
            <v>67046.946720000007</v>
          </cell>
          <cell r="U38">
            <v>69727.206640000004</v>
          </cell>
          <cell r="V38">
            <v>72516.039439999993</v>
          </cell>
          <cell r="W38">
            <v>75417.702880000012</v>
          </cell>
          <cell r="X38">
            <v>78434.325840000005</v>
          </cell>
          <cell r="Y38">
            <v>81570.16608000001</v>
          </cell>
        </row>
        <row r="39">
          <cell r="P39" t="str">
            <v>03400C</v>
          </cell>
          <cell r="Q39" t="str">
            <v>Executive Manager Minneapolis Employment and Training Program</v>
          </cell>
          <cell r="R39" t="str">
            <v>63</v>
          </cell>
          <cell r="S39">
            <v>101351.71904000001</v>
          </cell>
          <cell r="T39">
            <v>105405.10656000001</v>
          </cell>
          <cell r="U39">
            <v>109620.28896000001</v>
          </cell>
          <cell r="V39">
            <v>114005.78176000001</v>
          </cell>
          <cell r="W39">
            <v>118565.84272000002</v>
          </cell>
        </row>
        <row r="40">
          <cell r="P40" t="str">
            <v>04239C</v>
          </cell>
          <cell r="Q40" t="str">
            <v>Executive Manager of Arts</v>
          </cell>
          <cell r="R40" t="str">
            <v>041</v>
          </cell>
          <cell r="S40">
            <v>82174.768000000011</v>
          </cell>
          <cell r="T40">
            <v>86500.652159999998</v>
          </cell>
          <cell r="U40">
            <v>91052.197600000014</v>
          </cell>
          <cell r="V40">
            <v>97242.980640000009</v>
          </cell>
          <cell r="W40">
            <v>99967.947040000014</v>
          </cell>
          <cell r="X40">
            <v>102767.42424000001</v>
          </cell>
          <cell r="Y40">
            <v>105696.76312</v>
          </cell>
        </row>
        <row r="41">
          <cell r="P41" t="str">
            <v>00463C</v>
          </cell>
          <cell r="Q41" t="str">
            <v>Executive Secrretary to City Coordinator</v>
          </cell>
          <cell r="R41" t="str">
            <v>21</v>
          </cell>
          <cell r="S41">
            <v>63165.998480000002</v>
          </cell>
          <cell r="T41">
            <v>66555.175440000006</v>
          </cell>
          <cell r="U41">
            <v>70086.987359999999</v>
          </cell>
          <cell r="V41">
            <v>75049.406640000016</v>
          </cell>
          <cell r="W41">
            <v>77150.611199999999</v>
          </cell>
          <cell r="X41">
            <v>79311.424400000004</v>
          </cell>
          <cell r="Y41">
            <v>81572.294960000014</v>
          </cell>
        </row>
        <row r="42">
          <cell r="P42" t="str">
            <v>04295C</v>
          </cell>
          <cell r="Q42" t="str">
            <v>Facility Manager</v>
          </cell>
          <cell r="R42" t="str">
            <v>63</v>
          </cell>
          <cell r="S42">
            <v>101679.56656000002</v>
          </cell>
          <cell r="T42">
            <v>105745.72736</v>
          </cell>
          <cell r="U42">
            <v>109975.81192000001</v>
          </cell>
          <cell r="V42">
            <v>114374.07800000001</v>
          </cell>
          <cell r="W42">
            <v>118951.17000000001</v>
          </cell>
        </row>
        <row r="43">
          <cell r="P43" t="str">
            <v>02230C</v>
          </cell>
          <cell r="Q43" t="str">
            <v xml:space="preserve">Guest Services Ambassador </v>
          </cell>
          <cell r="R43" t="str">
            <v>03A</v>
          </cell>
          <cell r="S43">
            <v>13.021990500000001</v>
          </cell>
          <cell r="T43">
            <v>13.392497500000001</v>
          </cell>
        </row>
        <row r="44">
          <cell r="P44" t="str">
            <v xml:space="preserve">52946C </v>
          </cell>
          <cell r="Q44" t="str">
            <v>Health Program Coordinator</v>
          </cell>
          <cell r="R44" t="str">
            <v>065</v>
          </cell>
          <cell r="S44">
            <v>70512.763359999997</v>
          </cell>
          <cell r="T44">
            <v>74057.348560000013</v>
          </cell>
          <cell r="U44">
            <v>78057.514080000008</v>
          </cell>
          <cell r="V44">
            <v>84578.273520000017</v>
          </cell>
          <cell r="W44">
            <v>86947.716960000005</v>
          </cell>
          <cell r="X44">
            <v>91501.391279999996</v>
          </cell>
          <cell r="Y44">
            <v>96749.080480000004</v>
          </cell>
        </row>
        <row r="45">
          <cell r="P45" t="str">
            <v>05403C</v>
          </cell>
          <cell r="Q45" t="str">
            <v xml:space="preserve">Health Program Manager </v>
          </cell>
          <cell r="R45" t="str">
            <v>34M</v>
          </cell>
          <cell r="S45">
            <v>75877.540960000013</v>
          </cell>
          <cell r="T45">
            <v>79654.174080000012</v>
          </cell>
          <cell r="U45">
            <v>83645.824080000006</v>
          </cell>
          <cell r="V45">
            <v>89055.30816</v>
          </cell>
          <cell r="W45">
            <v>91548.226640000008</v>
          </cell>
          <cell r="X45">
            <v>94113.527040000001</v>
          </cell>
          <cell r="Y45">
            <v>96795.915840000016</v>
          </cell>
        </row>
        <row r="46">
          <cell r="P46" t="str">
            <v>05416C</v>
          </cell>
          <cell r="Q46" t="str">
            <v>HR Associate Representative</v>
          </cell>
          <cell r="R46" t="str">
            <v>059</v>
          </cell>
          <cell r="S46">
            <v>24.962141500000001</v>
          </cell>
          <cell r="T46">
            <v>26.216952500000001</v>
          </cell>
          <cell r="U46">
            <v>27.524985500000003</v>
          </cell>
          <cell r="V46">
            <v>28.890334500000002</v>
          </cell>
          <cell r="W46">
            <v>30.344728000000003</v>
          </cell>
        </row>
        <row r="47">
          <cell r="P47" t="str">
            <v>52908C</v>
          </cell>
          <cell r="Q47" t="str">
            <v>HR Associate Trainee</v>
          </cell>
          <cell r="R47" t="str">
            <v>110</v>
          </cell>
          <cell r="S47">
            <v>19.266364000000003</v>
          </cell>
          <cell r="T47">
            <v>19.965414500000001</v>
          </cell>
          <cell r="U47">
            <v>20.6900525</v>
          </cell>
        </row>
        <row r="48">
          <cell r="P48" t="str">
            <v>05420C</v>
          </cell>
          <cell r="Q48" t="str">
            <v>HR Business Partner</v>
          </cell>
          <cell r="R48" t="str">
            <v>121</v>
          </cell>
          <cell r="S48">
            <v>84210</v>
          </cell>
          <cell r="T48">
            <v>86569.600000000006</v>
          </cell>
          <cell r="U48">
            <v>88992.8</v>
          </cell>
          <cell r="V48">
            <v>91484.64</v>
          </cell>
          <cell r="W48">
            <v>94045.119999999995</v>
          </cell>
          <cell r="X48">
            <v>96682.559999999998</v>
          </cell>
          <cell r="Y48">
            <v>99434.4</v>
          </cell>
        </row>
        <row r="49">
          <cell r="P49" t="str">
            <v>52967C</v>
          </cell>
          <cell r="Q49" t="str">
            <v>HR Compensation &amp; Classification Manager</v>
          </cell>
          <cell r="R49" t="str">
            <v>103</v>
          </cell>
          <cell r="S49">
            <v>90350</v>
          </cell>
          <cell r="T49">
            <v>93962</v>
          </cell>
          <cell r="U49">
            <v>97722</v>
          </cell>
          <cell r="V49">
            <v>101631</v>
          </cell>
          <cell r="W49">
            <v>105697</v>
          </cell>
        </row>
        <row r="50">
          <cell r="P50" t="str">
            <v>52955C</v>
          </cell>
          <cell r="Q50" t="str">
            <v>HR Coordinator</v>
          </cell>
          <cell r="R50" t="str">
            <v>081</v>
          </cell>
          <cell r="S50">
            <v>26.777000000000001</v>
          </cell>
          <cell r="T50">
            <v>28.187000000000001</v>
          </cell>
          <cell r="U50">
            <v>29.67</v>
          </cell>
          <cell r="V50">
            <v>31.693000000000001</v>
          </cell>
          <cell r="W50">
            <v>32.580999999999996</v>
          </cell>
        </row>
        <row r="51">
          <cell r="P51" t="str">
            <v>52969C</v>
          </cell>
          <cell r="Q51" t="str">
            <v>HR Employee Benefits Manager</v>
          </cell>
          <cell r="R51" t="str">
            <v>103</v>
          </cell>
          <cell r="S51">
            <v>90350</v>
          </cell>
          <cell r="T51">
            <v>93962</v>
          </cell>
          <cell r="U51">
            <v>97722</v>
          </cell>
          <cell r="V51">
            <v>101631</v>
          </cell>
          <cell r="W51">
            <v>105697</v>
          </cell>
        </row>
        <row r="52">
          <cell r="P52" t="str">
            <v>52952C</v>
          </cell>
          <cell r="Q52" t="str">
            <v>HR Employee Benefits Specialist</v>
          </cell>
          <cell r="R52" t="str">
            <v>108</v>
          </cell>
          <cell r="S52">
            <v>29.436</v>
          </cell>
          <cell r="T52">
            <v>30.986000000000001</v>
          </cell>
          <cell r="U52">
            <v>31.854000000000003</v>
          </cell>
          <cell r="V52">
            <v>32.744999999999997</v>
          </cell>
          <cell r="W52">
            <v>33.678999999999995</v>
          </cell>
        </row>
        <row r="53">
          <cell r="P53" t="str">
            <v>52989C</v>
          </cell>
          <cell r="Q53" t="str">
            <v>HR Investigations Specialist</v>
          </cell>
          <cell r="R53" t="str">
            <v>108</v>
          </cell>
          <cell r="S53">
            <v>29.436</v>
          </cell>
          <cell r="T53">
            <v>30.986000000000001</v>
          </cell>
          <cell r="U53">
            <v>31.854000000000003</v>
          </cell>
          <cell r="V53">
            <v>32.744999999999997</v>
          </cell>
          <cell r="W53">
            <v>33.678999999999995</v>
          </cell>
        </row>
        <row r="54">
          <cell r="P54" t="str">
            <v>52954C</v>
          </cell>
          <cell r="Q54" t="str">
            <v>HR Investigator</v>
          </cell>
          <cell r="R54" t="str">
            <v>21</v>
          </cell>
          <cell r="S54">
            <v>63165.998480000002</v>
          </cell>
          <cell r="T54">
            <v>66555.175440000006</v>
          </cell>
          <cell r="U54">
            <v>70086.987359999999</v>
          </cell>
          <cell r="V54">
            <v>75049.406640000016</v>
          </cell>
          <cell r="W54">
            <v>77150.611199999999</v>
          </cell>
          <cell r="X54">
            <v>79311.424400000004</v>
          </cell>
          <cell r="Y54">
            <v>81572.294960000014</v>
          </cell>
        </row>
        <row r="55">
          <cell r="P55" t="str">
            <v>52961C</v>
          </cell>
          <cell r="Q55" t="str">
            <v>HR Labor Relations Specialist</v>
          </cell>
          <cell r="R55" t="str">
            <v>108</v>
          </cell>
          <cell r="S55">
            <v>29.436</v>
          </cell>
          <cell r="T55">
            <v>30.986000000000001</v>
          </cell>
          <cell r="U55">
            <v>31.854000000000003</v>
          </cell>
          <cell r="V55">
            <v>32.744999999999997</v>
          </cell>
          <cell r="W55">
            <v>33.678999999999995</v>
          </cell>
        </row>
        <row r="56">
          <cell r="P56" t="str">
            <v>06063C</v>
          </cell>
          <cell r="Q56" t="str">
            <v>HR Leadership &amp; Change Manager</v>
          </cell>
          <cell r="R56" t="str">
            <v>41C</v>
          </cell>
          <cell r="S56">
            <v>82174.768000000011</v>
          </cell>
          <cell r="T56">
            <v>86500.652159999998</v>
          </cell>
          <cell r="U56">
            <v>91052.197600000014</v>
          </cell>
          <cell r="V56">
            <v>97242.980640000009</v>
          </cell>
          <cell r="W56">
            <v>99967.947040000014</v>
          </cell>
          <cell r="X56">
            <v>102767.42424000001</v>
          </cell>
          <cell r="Y56">
            <v>105696.76312</v>
          </cell>
        </row>
        <row r="57">
          <cell r="P57" t="str">
            <v>52963C</v>
          </cell>
          <cell r="Q57" t="str">
            <v>HR Learning Technologies Specialist</v>
          </cell>
          <cell r="R57" t="str">
            <v>065</v>
          </cell>
          <cell r="S57">
            <v>70513</v>
          </cell>
          <cell r="T57">
            <v>74057</v>
          </cell>
          <cell r="U57">
            <v>78058</v>
          </cell>
          <cell r="V57">
            <v>84578</v>
          </cell>
          <cell r="W57">
            <v>86948</v>
          </cell>
          <cell r="X57">
            <v>91501</v>
          </cell>
          <cell r="Y57">
            <v>96749</v>
          </cell>
        </row>
        <row r="58">
          <cell r="P58" t="str">
            <v>52964C</v>
          </cell>
          <cell r="Q58" t="str">
            <v>HR Managing Lead Investigator</v>
          </cell>
          <cell r="R58" t="str">
            <v>34M</v>
          </cell>
          <cell r="S58">
            <v>75878</v>
          </cell>
          <cell r="T58">
            <v>79654</v>
          </cell>
          <cell r="U58">
            <v>83646</v>
          </cell>
          <cell r="V58">
            <v>89055</v>
          </cell>
          <cell r="W58">
            <v>91548</v>
          </cell>
          <cell r="X58">
            <v>94114</v>
          </cell>
          <cell r="Y58">
            <v>96796</v>
          </cell>
        </row>
        <row r="59">
          <cell r="P59" t="str">
            <v>52959C</v>
          </cell>
          <cell r="Q59" t="str">
            <v>HR Recruiter</v>
          </cell>
          <cell r="R59" t="str">
            <v>109</v>
          </cell>
          <cell r="S59">
            <v>64467</v>
          </cell>
          <cell r="T59">
            <v>67047</v>
          </cell>
          <cell r="U59">
            <v>69727</v>
          </cell>
          <cell r="V59">
            <v>72516</v>
          </cell>
          <cell r="W59">
            <v>75418</v>
          </cell>
          <cell r="X59">
            <v>78434</v>
          </cell>
          <cell r="Y59">
            <v>81570</v>
          </cell>
        </row>
        <row r="60">
          <cell r="P60" t="str">
            <v>05418C</v>
          </cell>
          <cell r="Q60" t="str">
            <v>HR Representative</v>
          </cell>
          <cell r="R60" t="str">
            <v>60M</v>
          </cell>
          <cell r="S60">
            <v>60383.55232000001</v>
          </cell>
          <cell r="T60">
            <v>63698.218480000003</v>
          </cell>
          <cell r="U60">
            <v>67008.626880000011</v>
          </cell>
          <cell r="V60">
            <v>70553.212079999998</v>
          </cell>
          <cell r="W60">
            <v>74280.88096000001</v>
          </cell>
          <cell r="X60">
            <v>78894.163920000006</v>
          </cell>
          <cell r="Y60">
            <v>83507.446880000003</v>
          </cell>
        </row>
        <row r="61">
          <cell r="P61" t="str">
            <v>05426C</v>
          </cell>
          <cell r="Q61" t="str">
            <v>HR Sr Associate</v>
          </cell>
          <cell r="R61" t="str">
            <v>04</v>
          </cell>
          <cell r="S61">
            <v>25.468774000000003</v>
          </cell>
          <cell r="T61">
            <v>26.742008000000002</v>
          </cell>
          <cell r="U61">
            <v>28.078699000000004</v>
          </cell>
          <cell r="V61">
            <v>29.482941000000004</v>
          </cell>
          <cell r="W61">
            <v>30.956780999999999</v>
          </cell>
          <cell r="X61">
            <v>32.505336500000006</v>
          </cell>
        </row>
        <row r="62">
          <cell r="P62" t="str">
            <v>52968C</v>
          </cell>
          <cell r="Q62" t="str">
            <v>HR Sr Health &amp; Wellness Representative</v>
          </cell>
          <cell r="R62" t="str">
            <v>065</v>
          </cell>
          <cell r="S62">
            <v>70513</v>
          </cell>
          <cell r="T62">
            <v>74057</v>
          </cell>
          <cell r="U62">
            <v>78058</v>
          </cell>
          <cell r="V62">
            <v>84578</v>
          </cell>
          <cell r="W62">
            <v>86948</v>
          </cell>
          <cell r="X62">
            <v>91501</v>
          </cell>
          <cell r="Y62">
            <v>96749</v>
          </cell>
        </row>
        <row r="63">
          <cell r="P63" t="str">
            <v>52966C</v>
          </cell>
          <cell r="Q63" t="str">
            <v>HR Sr Job Classification Analyst</v>
          </cell>
          <cell r="R63" t="str">
            <v>65</v>
          </cell>
          <cell r="S63">
            <v>70513</v>
          </cell>
          <cell r="T63">
            <v>74057</v>
          </cell>
          <cell r="U63">
            <v>78058</v>
          </cell>
          <cell r="V63">
            <v>84578</v>
          </cell>
          <cell r="W63">
            <v>86948</v>
          </cell>
          <cell r="X63">
            <v>91501</v>
          </cell>
          <cell r="Y63">
            <v>96749</v>
          </cell>
        </row>
        <row r="64">
          <cell r="P64" t="str">
            <v>52962C</v>
          </cell>
          <cell r="Q64" t="str">
            <v>HR Sr Learning Specialist</v>
          </cell>
          <cell r="R64" t="str">
            <v>065</v>
          </cell>
          <cell r="S64">
            <v>70513</v>
          </cell>
          <cell r="T64">
            <v>74057</v>
          </cell>
          <cell r="U64">
            <v>78058</v>
          </cell>
          <cell r="V64">
            <v>84578</v>
          </cell>
          <cell r="W64">
            <v>86948</v>
          </cell>
          <cell r="X64">
            <v>91501</v>
          </cell>
          <cell r="Y64">
            <v>96749</v>
          </cell>
        </row>
        <row r="65">
          <cell r="P65" t="str">
            <v>52958C</v>
          </cell>
          <cell r="Q65" t="str">
            <v>HR Staffing Specialist</v>
          </cell>
          <cell r="R65" t="str">
            <v>059</v>
          </cell>
          <cell r="S65">
            <v>24.963000000000001</v>
          </cell>
          <cell r="T65">
            <v>26.217000000000002</v>
          </cell>
          <cell r="U65">
            <v>27.525000000000002</v>
          </cell>
          <cell r="V65">
            <v>28.891000000000002</v>
          </cell>
          <cell r="W65">
            <v>30.345000000000002</v>
          </cell>
          <cell r="X65">
            <v>32.146999999999998</v>
          </cell>
          <cell r="Y65">
            <v>33.948999999999998</v>
          </cell>
        </row>
        <row r="66">
          <cell r="P66" t="str">
            <v>52970C</v>
          </cell>
          <cell r="Q66" t="str">
            <v>HR Training Coordinator</v>
          </cell>
          <cell r="R66" t="str">
            <v>040</v>
          </cell>
          <cell r="S66">
            <v>25.469000000000001</v>
          </cell>
          <cell r="T66">
            <v>26.743000000000002</v>
          </cell>
          <cell r="U66">
            <v>28.079000000000001</v>
          </cell>
          <cell r="V66">
            <v>29.483000000000001</v>
          </cell>
          <cell r="W66">
            <v>30.957000000000001</v>
          </cell>
          <cell r="X66">
            <v>32.506</v>
          </cell>
        </row>
        <row r="67">
          <cell r="P67" t="str">
            <v>05423C</v>
          </cell>
          <cell r="Q67" t="str">
            <v>HR Workforce Data Analyst</v>
          </cell>
          <cell r="R67" t="str">
            <v>034</v>
          </cell>
          <cell r="S67">
            <v>75877.540960000013</v>
          </cell>
          <cell r="T67">
            <v>79654.174080000012</v>
          </cell>
          <cell r="U67">
            <v>83645.824080000006</v>
          </cell>
          <cell r="V67">
            <v>89055.30816</v>
          </cell>
          <cell r="W67">
            <v>91548.226640000008</v>
          </cell>
          <cell r="X67">
            <v>94113.527040000001</v>
          </cell>
          <cell r="Y67">
            <v>96795.915840000016</v>
          </cell>
        </row>
        <row r="68">
          <cell r="P68" t="str">
            <v>52965C</v>
          </cell>
          <cell r="Q68" t="str">
            <v>HRIS Analyst - Employee Benefits</v>
          </cell>
          <cell r="R68" t="str">
            <v>035</v>
          </cell>
          <cell r="S68">
            <v>71667</v>
          </cell>
          <cell r="T68">
            <v>75439</v>
          </cell>
          <cell r="U68">
            <v>80012</v>
          </cell>
          <cell r="V68">
            <v>84587</v>
          </cell>
          <cell r="W68">
            <v>86954</v>
          </cell>
          <cell r="X68">
            <v>89390</v>
          </cell>
          <cell r="Y68">
            <v>91938</v>
          </cell>
        </row>
        <row r="69">
          <cell r="P69" t="str">
            <v>52912C</v>
          </cell>
          <cell r="Q69" t="str">
            <v>HRIS Manager</v>
          </cell>
          <cell r="R69" t="str">
            <v>104</v>
          </cell>
          <cell r="S69">
            <v>90349.667200000011</v>
          </cell>
          <cell r="T69">
            <v>93962.376560000019</v>
          </cell>
          <cell r="U69">
            <v>97721.978640000016</v>
          </cell>
          <cell r="V69">
            <v>101630.60232000001</v>
          </cell>
          <cell r="W69">
            <v>105696.76312</v>
          </cell>
        </row>
        <row r="70">
          <cell r="P70" t="str">
            <v>05411C</v>
          </cell>
          <cell r="Q70" t="str">
            <v>HRIS Specialist</v>
          </cell>
          <cell r="R70" t="str">
            <v>108</v>
          </cell>
          <cell r="S70">
            <v>29.436</v>
          </cell>
          <cell r="T70">
            <v>30.986000000000001</v>
          </cell>
          <cell r="U70">
            <v>31.853999999999999</v>
          </cell>
          <cell r="V70">
            <v>32.744999999999997</v>
          </cell>
          <cell r="W70">
            <v>33.679000000000002</v>
          </cell>
        </row>
        <row r="71">
          <cell r="P71" t="str">
            <v>01334C</v>
          </cell>
          <cell r="Q71" t="str">
            <v>IT Interagency Coordinator</v>
          </cell>
          <cell r="R71" t="str">
            <v>065</v>
          </cell>
          <cell r="S71">
            <v>70512.763359999997</v>
          </cell>
          <cell r="T71">
            <v>74057.348560000013</v>
          </cell>
          <cell r="U71">
            <v>78057.514080000008</v>
          </cell>
          <cell r="V71">
            <v>84578.273520000017</v>
          </cell>
          <cell r="W71">
            <v>86947.716960000005</v>
          </cell>
          <cell r="X71">
            <v>91501.391279999996</v>
          </cell>
          <cell r="Y71">
            <v>96749.080480000004</v>
          </cell>
        </row>
        <row r="72">
          <cell r="P72" t="str">
            <v>06785C</v>
          </cell>
          <cell r="Q72" t="str">
            <v>IT Manager</v>
          </cell>
          <cell r="R72" t="str">
            <v>53A</v>
          </cell>
          <cell r="S72">
            <v>103684.97152000002</v>
          </cell>
          <cell r="T72">
            <v>109175.35304</v>
          </cell>
          <cell r="U72">
            <v>116549.79336000001</v>
          </cell>
          <cell r="V72">
            <v>119811.23752000001</v>
          </cell>
          <cell r="W72">
            <v>123168.48128000001</v>
          </cell>
          <cell r="X72">
            <v>126679.00440000001</v>
          </cell>
        </row>
        <row r="73">
          <cell r="P73" t="str">
            <v>52982C</v>
          </cell>
          <cell r="Q73" t="str">
            <v>IT Project Manager Supervisor</v>
          </cell>
          <cell r="R73" t="str">
            <v>44</v>
          </cell>
          <cell r="S73">
            <v>93703</v>
          </cell>
          <cell r="T73">
            <v>98929</v>
          </cell>
          <cell r="U73">
            <v>105712</v>
          </cell>
          <cell r="V73">
            <v>108671</v>
          </cell>
          <cell r="W73">
            <v>111713</v>
          </cell>
          <cell r="X73">
            <v>114900</v>
          </cell>
        </row>
        <row r="74">
          <cell r="P74" t="str">
            <v>06400C</v>
          </cell>
          <cell r="Q74" t="str">
            <v>Loss Control Coordinator</v>
          </cell>
          <cell r="R74" t="str">
            <v>34M</v>
          </cell>
          <cell r="S74">
            <v>75877.540960000013</v>
          </cell>
          <cell r="T74">
            <v>79654.174080000012</v>
          </cell>
          <cell r="U74">
            <v>83645.824080000006</v>
          </cell>
          <cell r="V74">
            <v>89055.30816</v>
          </cell>
          <cell r="W74">
            <v>91548.226640000008</v>
          </cell>
          <cell r="X74">
            <v>94113.527040000001</v>
          </cell>
          <cell r="Y74">
            <v>96795.915840000016</v>
          </cell>
        </row>
        <row r="75">
          <cell r="P75" t="str">
            <v xml:space="preserve">06999C </v>
          </cell>
          <cell r="Q75" t="str">
            <v>Manager 911 Training &amp; Quality Assurance</v>
          </cell>
          <cell r="R75" t="str">
            <v>84</v>
          </cell>
          <cell r="S75">
            <v>68952.294320000001</v>
          </cell>
          <cell r="T75">
            <v>72582.034720000011</v>
          </cell>
          <cell r="U75">
            <v>76401.245439999999</v>
          </cell>
          <cell r="V75">
            <v>80422.699760000003</v>
          </cell>
          <cell r="W75">
            <v>82675.054800000013</v>
          </cell>
          <cell r="X75">
            <v>84989.147360000003</v>
          </cell>
          <cell r="Y75">
            <v>87411.812800000014</v>
          </cell>
        </row>
        <row r="76">
          <cell r="P76" t="str">
            <v>06510C</v>
          </cell>
          <cell r="Q76" t="str">
            <v>Manager Accounting</v>
          </cell>
          <cell r="R76" t="str">
            <v>34D</v>
          </cell>
          <cell r="S76">
            <v>74466.093520000009</v>
          </cell>
          <cell r="T76">
            <v>78310.850800000015</v>
          </cell>
          <cell r="U76">
            <v>82302.500800000009</v>
          </cell>
          <cell r="V76">
            <v>87873.779760000005</v>
          </cell>
          <cell r="W76">
            <v>90334.765040000013</v>
          </cell>
          <cell r="X76">
            <v>92863.874479999999</v>
          </cell>
          <cell r="Y76">
            <v>95512.20120000001</v>
          </cell>
        </row>
        <row r="77">
          <cell r="P77" t="str">
            <v>06514C</v>
          </cell>
          <cell r="Q77" t="str">
            <v xml:space="preserve">Manager Accounts Payable </v>
          </cell>
          <cell r="R77" t="str">
            <v>34D</v>
          </cell>
          <cell r="S77">
            <v>74466.093520000009</v>
          </cell>
          <cell r="T77">
            <v>78310.850800000015</v>
          </cell>
          <cell r="U77">
            <v>82302.500800000009</v>
          </cell>
          <cell r="V77">
            <v>87873.779760000005</v>
          </cell>
          <cell r="W77">
            <v>90334.765040000013</v>
          </cell>
          <cell r="X77">
            <v>92863.874479999999</v>
          </cell>
          <cell r="Y77">
            <v>95512.20120000001</v>
          </cell>
        </row>
        <row r="78">
          <cell r="P78" t="str">
            <v>06515C</v>
          </cell>
          <cell r="Q78" t="str">
            <v>Manager Accounts Receivable</v>
          </cell>
          <cell r="R78" t="str">
            <v>34D</v>
          </cell>
          <cell r="S78">
            <v>74466.093520000009</v>
          </cell>
          <cell r="T78">
            <v>78310.850800000015</v>
          </cell>
          <cell r="U78">
            <v>82302.500800000009</v>
          </cell>
          <cell r="V78">
            <v>87873.779760000005</v>
          </cell>
          <cell r="W78">
            <v>90334.765040000013</v>
          </cell>
          <cell r="X78">
            <v>92863.874479999999</v>
          </cell>
          <cell r="Y78">
            <v>95512.20120000001</v>
          </cell>
        </row>
        <row r="79">
          <cell r="P79" t="str">
            <v>06523C</v>
          </cell>
          <cell r="Q79" t="str">
            <v>Manager Admin &amp; Data Quality</v>
          </cell>
          <cell r="R79" t="str">
            <v>90</v>
          </cell>
          <cell r="S79">
            <v>78310.850800000015</v>
          </cell>
          <cell r="T79">
            <v>82302.500800000009</v>
          </cell>
          <cell r="U79">
            <v>87873.779760000005</v>
          </cell>
          <cell r="V79">
            <v>90334.765040000013</v>
          </cell>
          <cell r="W79">
            <v>92863.874479999999</v>
          </cell>
          <cell r="X79">
            <v>95512.20120000001</v>
          </cell>
          <cell r="Y79">
            <v>98200.976640000008</v>
          </cell>
        </row>
        <row r="80">
          <cell r="P80" t="str">
            <v>06520C</v>
          </cell>
          <cell r="Q80" t="str">
            <v>Manager Administration City Attorney's Office</v>
          </cell>
          <cell r="R80" t="str">
            <v>41C</v>
          </cell>
          <cell r="S80">
            <v>82174.768000000011</v>
          </cell>
          <cell r="T80">
            <v>86500.652159999998</v>
          </cell>
          <cell r="U80">
            <v>91052.197600000014</v>
          </cell>
          <cell r="V80">
            <v>97242.980640000009</v>
          </cell>
          <cell r="W80">
            <v>99967.947040000014</v>
          </cell>
          <cell r="X80">
            <v>102767.42424000001</v>
          </cell>
          <cell r="Y80">
            <v>105696.76312</v>
          </cell>
        </row>
        <row r="81">
          <cell r="P81" t="str">
            <v>06542C</v>
          </cell>
          <cell r="Q81" t="str">
            <v>Manager Administrative Services</v>
          </cell>
          <cell r="R81" t="str">
            <v>34M</v>
          </cell>
          <cell r="S81">
            <v>75877.540960000013</v>
          </cell>
          <cell r="T81">
            <v>79654.174080000012</v>
          </cell>
          <cell r="U81">
            <v>83645.824080000006</v>
          </cell>
          <cell r="V81">
            <v>89055.30816</v>
          </cell>
          <cell r="W81">
            <v>91548.226640000008</v>
          </cell>
          <cell r="X81">
            <v>94113.527040000001</v>
          </cell>
          <cell r="Y81">
            <v>96795.915840000016</v>
          </cell>
        </row>
        <row r="82">
          <cell r="P82" t="str">
            <v>06560C</v>
          </cell>
          <cell r="Q82" t="str">
            <v>Manager Assessment Services</v>
          </cell>
          <cell r="R82" t="str">
            <v>47</v>
          </cell>
          <cell r="S82">
            <v>87118.271976500007</v>
          </cell>
          <cell r="T82">
            <v>91473.2644765</v>
          </cell>
          <cell r="U82">
            <v>96049.335023500011</v>
          </cell>
          <cell r="V82">
            <v>101128.96347650001</v>
          </cell>
          <cell r="W82">
            <v>103962.01352350001</v>
          </cell>
          <cell r="X82">
            <v>106871.82402350001</v>
          </cell>
          <cell r="Y82">
            <v>109917.75900000001</v>
          </cell>
        </row>
        <row r="83">
          <cell r="P83" t="str">
            <v>06583C</v>
          </cell>
          <cell r="Q83" t="str">
            <v xml:space="preserve">Manager Business Analysis </v>
          </cell>
          <cell r="R83" t="str">
            <v>034</v>
          </cell>
          <cell r="S83">
            <v>75877.540960000013</v>
          </cell>
          <cell r="T83">
            <v>79654.174080000012</v>
          </cell>
          <cell r="U83">
            <v>83645.824080000006</v>
          </cell>
          <cell r="V83">
            <v>89055.30816</v>
          </cell>
          <cell r="W83">
            <v>91548.226640000008</v>
          </cell>
          <cell r="X83">
            <v>94113.527040000001</v>
          </cell>
          <cell r="Y83">
            <v>96795.915840000016</v>
          </cell>
        </row>
        <row r="84">
          <cell r="P84" t="str">
            <v>52580C</v>
          </cell>
          <cell r="Q84" t="str">
            <v>Manager Business Finance</v>
          </cell>
          <cell r="R84" t="str">
            <v>105</v>
          </cell>
          <cell r="S84">
            <v>101351.71904000001</v>
          </cell>
          <cell r="T84">
            <v>105405.10656000001</v>
          </cell>
          <cell r="U84">
            <v>109620.28896000001</v>
          </cell>
          <cell r="V84">
            <v>114005.78176000001</v>
          </cell>
          <cell r="W84">
            <v>118565.84272000002</v>
          </cell>
        </row>
        <row r="85">
          <cell r="P85" t="str">
            <v>06590C</v>
          </cell>
          <cell r="Q85" t="str">
            <v>Manager Business Licensing</v>
          </cell>
          <cell r="R85" t="str">
            <v>63</v>
          </cell>
          <cell r="S85">
            <v>101679.56656000002</v>
          </cell>
          <cell r="T85">
            <v>105745.72736</v>
          </cell>
          <cell r="U85">
            <v>109975.81192000001</v>
          </cell>
          <cell r="V85">
            <v>114374.07800000001</v>
          </cell>
          <cell r="W85">
            <v>118951.17000000001</v>
          </cell>
        </row>
        <row r="86">
          <cell r="P86" t="str">
            <v>06595C</v>
          </cell>
          <cell r="Q86" t="str">
            <v xml:space="preserve">Manager Buying Services </v>
          </cell>
          <cell r="R86" t="str">
            <v>41C</v>
          </cell>
          <cell r="S86">
            <v>82174.768000000011</v>
          </cell>
          <cell r="T86">
            <v>86500.652159999998</v>
          </cell>
          <cell r="U86">
            <v>91052.197600000014</v>
          </cell>
          <cell r="V86">
            <v>97242.980640000009</v>
          </cell>
          <cell r="W86">
            <v>99967.947040000014</v>
          </cell>
          <cell r="X86">
            <v>102767.42424000001</v>
          </cell>
          <cell r="Y86">
            <v>105696.76312</v>
          </cell>
        </row>
        <row r="87">
          <cell r="P87" t="str">
            <v>06638C</v>
          </cell>
          <cell r="Q87" t="str">
            <v>Manager Community Engagement</v>
          </cell>
          <cell r="R87" t="str">
            <v>34D</v>
          </cell>
          <cell r="S87">
            <v>74466.093520000009</v>
          </cell>
          <cell r="T87">
            <v>78310.850800000015</v>
          </cell>
          <cell r="U87">
            <v>82302.500800000009</v>
          </cell>
          <cell r="V87">
            <v>87873.779760000005</v>
          </cell>
          <cell r="W87">
            <v>90334.765040000013</v>
          </cell>
          <cell r="X87">
            <v>92863.874479999999</v>
          </cell>
          <cell r="Y87">
            <v>95512.20120000001</v>
          </cell>
        </row>
        <row r="88">
          <cell r="P88" t="str">
            <v>06643C</v>
          </cell>
          <cell r="Q88" t="str">
            <v>Manager Development Coordination</v>
          </cell>
          <cell r="R88" t="str">
            <v>41C</v>
          </cell>
          <cell r="S88">
            <v>82174.768000000011</v>
          </cell>
          <cell r="T88">
            <v>86500.652159999998</v>
          </cell>
          <cell r="U88">
            <v>91052.197600000014</v>
          </cell>
          <cell r="V88">
            <v>97242.980640000009</v>
          </cell>
          <cell r="W88">
            <v>99967.947040000014</v>
          </cell>
          <cell r="X88">
            <v>102767.42424000001</v>
          </cell>
          <cell r="Y88">
            <v>105696.76312</v>
          </cell>
        </row>
        <row r="89">
          <cell r="P89" t="str">
            <v>06644C</v>
          </cell>
          <cell r="Q89" t="str">
            <v>Manager Development Finance</v>
          </cell>
          <cell r="R89" t="str">
            <v>50</v>
          </cell>
          <cell r="S89">
            <v>88980.797359999997</v>
          </cell>
          <cell r="T89">
            <v>93430.156560000018</v>
          </cell>
          <cell r="U89">
            <v>98100.919280000002</v>
          </cell>
          <cell r="V89">
            <v>104508.84808000001</v>
          </cell>
          <cell r="W89">
            <v>107436.05808</v>
          </cell>
          <cell r="X89">
            <v>110446.2944</v>
          </cell>
          <cell r="Y89">
            <v>113592.77904000001</v>
          </cell>
        </row>
        <row r="90">
          <cell r="P90" t="str">
            <v>52570C</v>
          </cell>
          <cell r="Q90" t="str">
            <v>Manager Economic Development (CPED)</v>
          </cell>
          <cell r="R90" t="str">
            <v>63</v>
          </cell>
          <cell r="S90">
            <v>101679.56656000002</v>
          </cell>
          <cell r="T90">
            <v>105745.72736</v>
          </cell>
          <cell r="U90">
            <v>109975.81192000001</v>
          </cell>
          <cell r="V90">
            <v>114374.07800000001</v>
          </cell>
          <cell r="W90">
            <v>118951.17000000001</v>
          </cell>
        </row>
        <row r="91">
          <cell r="P91" t="str">
            <v>06708C</v>
          </cell>
          <cell r="Q91" t="str">
            <v>Manager Equity and Inclusion</v>
          </cell>
          <cell r="R91" t="str">
            <v>044</v>
          </cell>
          <cell r="S91">
            <v>93702.653200000001</v>
          </cell>
          <cell r="T91">
            <v>98929.053600000014</v>
          </cell>
          <cell r="U91">
            <v>105711.66528</v>
          </cell>
          <cell r="V91">
            <v>108670.80848000001</v>
          </cell>
          <cell r="W91">
            <v>111712.978</v>
          </cell>
          <cell r="X91">
            <v>114899.91136</v>
          </cell>
          <cell r="Y91">
            <v>0</v>
          </cell>
        </row>
        <row r="92">
          <cell r="P92" t="str">
            <v>06710C</v>
          </cell>
          <cell r="Q92" t="str">
            <v>Manager Finance</v>
          </cell>
          <cell r="R92" t="str">
            <v>39</v>
          </cell>
          <cell r="S92">
            <v>82513.259920000011</v>
          </cell>
          <cell r="T92">
            <v>86749.731120000011</v>
          </cell>
          <cell r="U92">
            <v>91162.899359999996</v>
          </cell>
          <cell r="V92">
            <v>97260.011680000011</v>
          </cell>
          <cell r="W92">
            <v>99982.849200000011</v>
          </cell>
          <cell r="X92">
            <v>102784.45528000001</v>
          </cell>
          <cell r="Y92">
            <v>105713.79416</v>
          </cell>
        </row>
        <row r="93">
          <cell r="P93" t="str">
            <v>06716C</v>
          </cell>
          <cell r="Q93" t="str">
            <v>Manager Finance Systems Services</v>
          </cell>
          <cell r="R93" t="str">
            <v>104</v>
          </cell>
          <cell r="S93">
            <v>90349.667200000011</v>
          </cell>
          <cell r="T93">
            <v>93962.376560000019</v>
          </cell>
          <cell r="U93">
            <v>97721.978640000016</v>
          </cell>
          <cell r="V93">
            <v>101630.60232000001</v>
          </cell>
          <cell r="W93">
            <v>105696.76312</v>
          </cell>
        </row>
        <row r="94">
          <cell r="P94" t="str">
            <v>52904C</v>
          </cell>
          <cell r="Q94" t="str">
            <v>Manager Financial Operations and Business Analysis</v>
          </cell>
          <cell r="R94" t="str">
            <v>10</v>
          </cell>
          <cell r="S94">
            <v>85529.882880000005</v>
          </cell>
          <cell r="T94">
            <v>88950.993040000001</v>
          </cell>
          <cell r="U94">
            <v>92508.351520000011</v>
          </cell>
          <cell r="V94">
            <v>96208.344960000002</v>
          </cell>
          <cell r="W94">
            <v>100057.36</v>
          </cell>
        </row>
        <row r="95">
          <cell r="P95" t="str">
            <v>59222C</v>
          </cell>
          <cell r="Q95" t="str">
            <v>Manager Financial Services</v>
          </cell>
          <cell r="R95" t="str">
            <v>104</v>
          </cell>
          <cell r="S95">
            <v>90349.667200000011</v>
          </cell>
          <cell r="T95">
            <v>93962.376560000019</v>
          </cell>
          <cell r="U95">
            <v>97721.978640000016</v>
          </cell>
          <cell r="V95">
            <v>101630.60232000001</v>
          </cell>
          <cell r="W95">
            <v>105696.76312</v>
          </cell>
        </row>
        <row r="96">
          <cell r="P96" t="str">
            <v>02657C</v>
          </cell>
          <cell r="Q96" t="str">
            <v>Manager Grants &amp; Community Engagement</v>
          </cell>
          <cell r="R96" t="str">
            <v>103</v>
          </cell>
          <cell r="S96">
            <v>90349.667200000011</v>
          </cell>
          <cell r="T96">
            <v>93962.376560000019</v>
          </cell>
          <cell r="U96">
            <v>97721.978640000016</v>
          </cell>
          <cell r="V96">
            <v>101630.60232000001</v>
          </cell>
          <cell r="W96">
            <v>105696.76312</v>
          </cell>
        </row>
        <row r="97">
          <cell r="P97" t="str">
            <v>06739C</v>
          </cell>
          <cell r="Q97" t="str">
            <v>Manager Health Administration</v>
          </cell>
          <cell r="R97" t="str">
            <v>104</v>
          </cell>
          <cell r="S97">
            <v>90349.667200000011</v>
          </cell>
          <cell r="T97">
            <v>93962.376560000019</v>
          </cell>
          <cell r="U97">
            <v>97721.978640000016</v>
          </cell>
          <cell r="V97">
            <v>101630.60232000001</v>
          </cell>
          <cell r="W97">
            <v>105696.76312</v>
          </cell>
        </row>
        <row r="98">
          <cell r="P98" t="str">
            <v>06743C</v>
          </cell>
          <cell r="Q98" t="str">
            <v>Manager Healthy Living Program</v>
          </cell>
          <cell r="R98" t="str">
            <v>41C</v>
          </cell>
          <cell r="S98">
            <v>82174.768000000011</v>
          </cell>
          <cell r="T98">
            <v>86500.652159999998</v>
          </cell>
          <cell r="U98">
            <v>91052.197600000014</v>
          </cell>
          <cell r="V98">
            <v>97242.980640000009</v>
          </cell>
          <cell r="W98">
            <v>99967.947040000014</v>
          </cell>
          <cell r="X98">
            <v>102767.42424000001</v>
          </cell>
          <cell r="Y98">
            <v>105696.76312</v>
          </cell>
        </row>
        <row r="99">
          <cell r="P99" t="str">
            <v>06744C</v>
          </cell>
          <cell r="Q99" t="str">
            <v>Manager Healthy Start</v>
          </cell>
          <cell r="R99" t="str">
            <v>34M</v>
          </cell>
          <cell r="S99">
            <v>75877.540960000013</v>
          </cell>
          <cell r="T99">
            <v>79654.174080000012</v>
          </cell>
          <cell r="U99">
            <v>83645.824080000006</v>
          </cell>
          <cell r="V99">
            <v>89055.30816</v>
          </cell>
          <cell r="W99">
            <v>91548.226640000008</v>
          </cell>
          <cell r="X99">
            <v>94113.527040000001</v>
          </cell>
          <cell r="Y99">
            <v>96795.915840000016</v>
          </cell>
        </row>
        <row r="100">
          <cell r="P100" t="str">
            <v>52600C</v>
          </cell>
          <cell r="Q100" t="str">
            <v>Manager Housing Development</v>
          </cell>
          <cell r="R100" t="str">
            <v>63</v>
          </cell>
          <cell r="S100">
            <v>101679.56656000002</v>
          </cell>
          <cell r="T100">
            <v>105745.72736</v>
          </cell>
          <cell r="U100">
            <v>109975.81192000001</v>
          </cell>
          <cell r="V100">
            <v>114374.07800000001</v>
          </cell>
          <cell r="W100">
            <v>118951.17000000001</v>
          </cell>
        </row>
        <row r="101">
          <cell r="P101" t="str">
            <v>06795C</v>
          </cell>
          <cell r="Q101" t="str">
            <v xml:space="preserve">Manager Internal Audit </v>
          </cell>
          <cell r="R101" t="str">
            <v>045</v>
          </cell>
          <cell r="S101">
            <v>89836.687976500005</v>
          </cell>
          <cell r="T101">
            <v>94565.253882500008</v>
          </cell>
          <cell r="U101">
            <v>99541.510882500006</v>
          </cell>
          <cell r="V101">
            <v>106310.94500000001</v>
          </cell>
          <cell r="W101">
            <v>109288.31161750002</v>
          </cell>
          <cell r="X101">
            <v>112348.57661750002</v>
          </cell>
          <cell r="Y101">
            <v>115551.10402350001</v>
          </cell>
        </row>
        <row r="102">
          <cell r="P102" t="str">
            <v>01680C</v>
          </cell>
          <cell r="Q102" t="str">
            <v>Manager Legislative Support Services</v>
          </cell>
          <cell r="R102" t="str">
            <v>34M</v>
          </cell>
          <cell r="S102">
            <v>75877.540960000013</v>
          </cell>
          <cell r="T102">
            <v>79654.174080000012</v>
          </cell>
          <cell r="U102">
            <v>83645.824080000006</v>
          </cell>
          <cell r="V102">
            <v>89055.30816</v>
          </cell>
          <cell r="W102">
            <v>91548.226640000008</v>
          </cell>
          <cell r="X102">
            <v>94113.527040000001</v>
          </cell>
          <cell r="Y102">
            <v>96795.915840000016</v>
          </cell>
        </row>
        <row r="103">
          <cell r="P103" t="str">
            <v>06825C</v>
          </cell>
          <cell r="Q103" t="str">
            <v>Manager MPD Intellectual Property</v>
          </cell>
          <cell r="R103" t="str">
            <v>41C</v>
          </cell>
          <cell r="S103">
            <v>82174.768000000011</v>
          </cell>
          <cell r="T103">
            <v>86500.652159999998</v>
          </cell>
          <cell r="U103">
            <v>91052.197600000014</v>
          </cell>
          <cell r="V103">
            <v>97242.980640000009</v>
          </cell>
          <cell r="W103">
            <v>99967.947040000014</v>
          </cell>
          <cell r="X103">
            <v>102767.42424000001</v>
          </cell>
          <cell r="Y103">
            <v>105696.76312</v>
          </cell>
        </row>
        <row r="104">
          <cell r="P104" t="str">
            <v>06830C</v>
          </cell>
          <cell r="Q104" t="str">
            <v>Manager MPLS Development Review</v>
          </cell>
          <cell r="R104" t="str">
            <v>63</v>
          </cell>
          <cell r="S104">
            <v>101679.56656000002</v>
          </cell>
          <cell r="T104">
            <v>105745.72736</v>
          </cell>
          <cell r="U104">
            <v>109975.81192000001</v>
          </cell>
          <cell r="V104">
            <v>114374.07800000001</v>
          </cell>
          <cell r="W104">
            <v>118951.17000000001</v>
          </cell>
        </row>
        <row r="105">
          <cell r="P105" t="str">
            <v>06835C</v>
          </cell>
          <cell r="Q105" t="str">
            <v>Manager MPLS Workforce Development Program</v>
          </cell>
          <cell r="R105" t="str">
            <v>83</v>
          </cell>
          <cell r="S105">
            <v>78928.22600000001</v>
          </cell>
          <cell r="T105">
            <v>83081.670880000005</v>
          </cell>
          <cell r="U105">
            <v>87454.390400000004</v>
          </cell>
          <cell r="V105">
            <v>92057.028960000011</v>
          </cell>
          <cell r="W105">
            <v>94632.973760000008</v>
          </cell>
          <cell r="X105">
            <v>97285.558239999998</v>
          </cell>
          <cell r="Y105">
            <v>100057.36</v>
          </cell>
        </row>
        <row r="106">
          <cell r="P106" t="str">
            <v>06839C</v>
          </cell>
          <cell r="Q106" t="str">
            <v>Manager Neighborhood Support</v>
          </cell>
          <cell r="R106" t="str">
            <v>83</v>
          </cell>
          <cell r="S106">
            <v>78928.22600000001</v>
          </cell>
          <cell r="T106">
            <v>83081.670880000005</v>
          </cell>
          <cell r="U106">
            <v>87454.390400000004</v>
          </cell>
          <cell r="V106">
            <v>92057.028960000011</v>
          </cell>
          <cell r="W106">
            <v>94632.973760000008</v>
          </cell>
          <cell r="X106">
            <v>97285.558239999998</v>
          </cell>
          <cell r="Y106">
            <v>100057.36</v>
          </cell>
        </row>
        <row r="107">
          <cell r="P107" t="str">
            <v>52620C</v>
          </cell>
          <cell r="Q107" t="str">
            <v>Manager NRP &amp; Citizen Participation</v>
          </cell>
          <cell r="R107" t="str">
            <v>41C</v>
          </cell>
          <cell r="S107">
            <v>82174.768000000011</v>
          </cell>
          <cell r="T107">
            <v>86500.652159999998</v>
          </cell>
          <cell r="U107">
            <v>91052.197600000014</v>
          </cell>
          <cell r="V107">
            <v>97242.980640000009</v>
          </cell>
          <cell r="W107">
            <v>99967.947040000014</v>
          </cell>
          <cell r="X107">
            <v>102767.42424000001</v>
          </cell>
          <cell r="Y107">
            <v>105696.76312</v>
          </cell>
        </row>
        <row r="108">
          <cell r="P108" t="str">
            <v>06856C</v>
          </cell>
          <cell r="Q108" t="str">
            <v>Manager Payroll</v>
          </cell>
          <cell r="R108" t="str">
            <v>44</v>
          </cell>
          <cell r="S108">
            <v>93702.653200000001</v>
          </cell>
          <cell r="T108">
            <v>98929.053600000014</v>
          </cell>
          <cell r="U108">
            <v>105711.66528</v>
          </cell>
          <cell r="V108">
            <v>108670.80848000001</v>
          </cell>
          <cell r="W108">
            <v>111712.978</v>
          </cell>
          <cell r="X108">
            <v>114899.91136</v>
          </cell>
        </row>
        <row r="109">
          <cell r="P109" t="str">
            <v>06846C</v>
          </cell>
          <cell r="Q109" t="str">
            <v>Manager Personel, Finance Technology &amp; Administration</v>
          </cell>
          <cell r="R109" t="str">
            <v>41C</v>
          </cell>
          <cell r="S109">
            <v>82174.768000000011</v>
          </cell>
          <cell r="T109">
            <v>86500.652159999998</v>
          </cell>
          <cell r="U109">
            <v>91052.197600000014</v>
          </cell>
          <cell r="V109">
            <v>97242.980640000009</v>
          </cell>
          <cell r="W109">
            <v>99967.947040000014</v>
          </cell>
          <cell r="X109">
            <v>102767.42424000001</v>
          </cell>
          <cell r="Y109">
            <v>105696.76312</v>
          </cell>
        </row>
        <row r="110">
          <cell r="P110" t="str">
            <v>10160C</v>
          </cell>
          <cell r="Q110" t="str">
            <v>Manager Planning</v>
          </cell>
          <cell r="R110" t="str">
            <v>44</v>
          </cell>
          <cell r="S110">
            <v>93702.653200000001</v>
          </cell>
          <cell r="T110">
            <v>98929.053600000014</v>
          </cell>
          <cell r="U110">
            <v>105711.66528</v>
          </cell>
          <cell r="V110">
            <v>108670.80848000001</v>
          </cell>
          <cell r="W110">
            <v>111712.978</v>
          </cell>
          <cell r="X110">
            <v>114899.91136</v>
          </cell>
        </row>
        <row r="111">
          <cell r="P111" t="str">
            <v>10193C</v>
          </cell>
          <cell r="Q111" t="str">
            <v>Manager Police Record Services</v>
          </cell>
          <cell r="R111" t="str">
            <v>121</v>
          </cell>
          <cell r="S111">
            <v>84209.977280000006</v>
          </cell>
          <cell r="T111">
            <v>86568.776320000004</v>
          </cell>
          <cell r="U111">
            <v>88991.441760000016</v>
          </cell>
          <cell r="V111">
            <v>91484.360240000009</v>
          </cell>
          <cell r="W111">
            <v>94045.402880000009</v>
          </cell>
          <cell r="X111">
            <v>96680.956319999998</v>
          </cell>
          <cell r="Y111">
            <v>99433.598160000009</v>
          </cell>
        </row>
        <row r="112">
          <cell r="P112" t="str">
            <v>06919C</v>
          </cell>
          <cell r="Q112" t="str">
            <v>Manager Public Health Emergency Response</v>
          </cell>
          <cell r="R112" t="str">
            <v>64</v>
          </cell>
          <cell r="S112">
            <v>75877.540960000013</v>
          </cell>
          <cell r="T112">
            <v>79654.174080000012</v>
          </cell>
          <cell r="U112">
            <v>83645.824080000006</v>
          </cell>
          <cell r="V112">
            <v>89055.30816</v>
          </cell>
          <cell r="W112">
            <v>91548.226640000008</v>
          </cell>
          <cell r="X112">
            <v>94113.527040000001</v>
          </cell>
          <cell r="Y112">
            <v>96795.915840000016</v>
          </cell>
        </row>
        <row r="113">
          <cell r="P113" t="str">
            <v>52924C</v>
          </cell>
          <cell r="Q113" t="str">
            <v>Manager Public Works Initiatives and Analysis</v>
          </cell>
          <cell r="R113" t="str">
            <v>104</v>
          </cell>
          <cell r="S113">
            <v>90349.667200000011</v>
          </cell>
          <cell r="T113">
            <v>93962.376560000019</v>
          </cell>
          <cell r="U113">
            <v>97721.978640000016</v>
          </cell>
          <cell r="V113">
            <v>101630.60232000001</v>
          </cell>
          <cell r="W113">
            <v>105696.76312</v>
          </cell>
        </row>
        <row r="114">
          <cell r="P114" t="str">
            <v xml:space="preserve">52906C </v>
          </cell>
          <cell r="Q114" t="str">
            <v>Manager Research &amp; Evaluation - Health Dept</v>
          </cell>
          <cell r="R114" t="str">
            <v>104</v>
          </cell>
          <cell r="S114">
            <v>90349.667200000011</v>
          </cell>
          <cell r="T114">
            <v>93962.376560000019</v>
          </cell>
          <cell r="U114">
            <v>97721.978640000016</v>
          </cell>
          <cell r="V114">
            <v>101630.60232000001</v>
          </cell>
          <cell r="W114">
            <v>105696.76312</v>
          </cell>
        </row>
        <row r="115">
          <cell r="P115" t="str">
            <v>06934C</v>
          </cell>
          <cell r="Q115" t="str">
            <v>Manager Resource Coordinator</v>
          </cell>
          <cell r="R115" t="str">
            <v>44</v>
          </cell>
          <cell r="S115">
            <v>93702.653200000001</v>
          </cell>
          <cell r="T115">
            <v>98929.053600000014</v>
          </cell>
          <cell r="U115">
            <v>105711.66528</v>
          </cell>
          <cell r="V115">
            <v>108670.80848000001</v>
          </cell>
          <cell r="W115">
            <v>111712.978</v>
          </cell>
          <cell r="X115">
            <v>114899.91136</v>
          </cell>
        </row>
        <row r="116">
          <cell r="P116" t="str">
            <v>06720C</v>
          </cell>
          <cell r="Q116" t="str">
            <v>Manager Revenue &amp; Collections</v>
          </cell>
          <cell r="R116" t="str">
            <v>44G</v>
          </cell>
          <cell r="S116">
            <v>98215.878800000006</v>
          </cell>
          <cell r="T116">
            <v>102145.79128</v>
          </cell>
          <cell r="U116">
            <v>106231.11200000001</v>
          </cell>
          <cell r="V116">
            <v>110480.35648</v>
          </cell>
          <cell r="W116">
            <v>114899.91136</v>
          </cell>
        </row>
        <row r="117">
          <cell r="P117" t="str">
            <v>06935C</v>
          </cell>
          <cell r="Q117" t="str">
            <v>Manager Safety Programs</v>
          </cell>
          <cell r="R117" t="str">
            <v>34D</v>
          </cell>
          <cell r="S117">
            <v>74466.093520000009</v>
          </cell>
          <cell r="T117">
            <v>78310.850800000015</v>
          </cell>
          <cell r="U117">
            <v>82302.500800000009</v>
          </cell>
          <cell r="V117">
            <v>87873.779760000005</v>
          </cell>
          <cell r="W117">
            <v>90334.765040000013</v>
          </cell>
          <cell r="X117">
            <v>92863.874479999999</v>
          </cell>
          <cell r="Y117">
            <v>95512.20120000001</v>
          </cell>
        </row>
        <row r="118">
          <cell r="P118" t="str">
            <v>06938C</v>
          </cell>
          <cell r="Q118" t="str">
            <v>Manager School Health Services</v>
          </cell>
          <cell r="R118" t="str">
            <v>42B</v>
          </cell>
          <cell r="S118">
            <v>90104.846000000005</v>
          </cell>
          <cell r="T118">
            <v>94313.641760000013</v>
          </cell>
          <cell r="U118">
            <v>99959.431520000013</v>
          </cell>
          <cell r="V118">
            <v>102761.03760000001</v>
          </cell>
          <cell r="W118">
            <v>105639.28336</v>
          </cell>
          <cell r="X118">
            <v>108649.51968000001</v>
          </cell>
          <cell r="Y118">
            <v>0</v>
          </cell>
        </row>
        <row r="119">
          <cell r="P119" t="str">
            <v>59210C</v>
          </cell>
          <cell r="Q119" t="str">
            <v>Manager Small Business Program</v>
          </cell>
          <cell r="R119" t="str">
            <v>104</v>
          </cell>
          <cell r="S119">
            <v>90349.667200000011</v>
          </cell>
          <cell r="T119">
            <v>93962.376560000019</v>
          </cell>
          <cell r="U119">
            <v>97721.978640000016</v>
          </cell>
          <cell r="V119">
            <v>101630.60232000001</v>
          </cell>
          <cell r="W119">
            <v>105696.76312</v>
          </cell>
        </row>
        <row r="120">
          <cell r="P120" t="str">
            <v>06963C</v>
          </cell>
          <cell r="Q120" t="str">
            <v>Manager Special Projects &amp; Business Specialist</v>
          </cell>
          <cell r="R120" t="str">
            <v>96</v>
          </cell>
          <cell r="S120">
            <v>97915.706720000017</v>
          </cell>
          <cell r="T120">
            <v>100851.43224000001</v>
          </cell>
          <cell r="U120">
            <v>103878.69960000001</v>
          </cell>
          <cell r="V120">
            <v>106993.25104</v>
          </cell>
        </row>
        <row r="121">
          <cell r="P121" t="str">
            <v>06608C</v>
          </cell>
          <cell r="Q121" t="str">
            <v>Manager Stores &amp; Central Requistions</v>
          </cell>
          <cell r="R121" t="str">
            <v>86</v>
          </cell>
          <cell r="S121">
            <v>70327.550800000012</v>
          </cell>
          <cell r="T121">
            <v>74027.544240000003</v>
          </cell>
          <cell r="U121">
            <v>77923.394640000013</v>
          </cell>
          <cell r="V121">
            <v>82025.746400000004</v>
          </cell>
          <cell r="W121">
            <v>84322.807920000007</v>
          </cell>
          <cell r="X121">
            <v>86683.735840000008</v>
          </cell>
          <cell r="Y121">
            <v>89155.365520000007</v>
          </cell>
        </row>
        <row r="122">
          <cell r="P122" t="str">
            <v>06670C</v>
          </cell>
          <cell r="Q122" t="str">
            <v>Manager Sustainability</v>
          </cell>
          <cell r="R122" t="str">
            <v>44G</v>
          </cell>
          <cell r="S122">
            <v>98215.878800000006</v>
          </cell>
          <cell r="T122">
            <v>102145.79128</v>
          </cell>
          <cell r="U122">
            <v>106231.11200000001</v>
          </cell>
          <cell r="V122">
            <v>110480.35648</v>
          </cell>
          <cell r="W122">
            <v>114899.91136</v>
          </cell>
        </row>
        <row r="123">
          <cell r="P123" t="str">
            <v>00850C</v>
          </cell>
          <cell r="Q123" t="str">
            <v>Manager Treasury Operations</v>
          </cell>
          <cell r="R123" t="str">
            <v>50</v>
          </cell>
          <cell r="S123">
            <v>88980.797359999997</v>
          </cell>
          <cell r="T123">
            <v>93430.156560000018</v>
          </cell>
          <cell r="U123">
            <v>98100.919280000002</v>
          </cell>
          <cell r="V123">
            <v>104508.84808000001</v>
          </cell>
          <cell r="W123">
            <v>107436.05808</v>
          </cell>
          <cell r="X123">
            <v>110446.2944</v>
          </cell>
          <cell r="Y123">
            <v>113592.77904000001</v>
          </cell>
        </row>
        <row r="124">
          <cell r="P124" t="str">
            <v>07020C</v>
          </cell>
          <cell r="Q124" t="str">
            <v>Manager Utilities Billing</v>
          </cell>
          <cell r="R124" t="str">
            <v>34D</v>
          </cell>
          <cell r="S124">
            <v>74466.093520000009</v>
          </cell>
          <cell r="T124">
            <v>78310.850800000015</v>
          </cell>
          <cell r="U124">
            <v>82302.500800000009</v>
          </cell>
          <cell r="V124">
            <v>87873.779760000005</v>
          </cell>
          <cell r="W124">
            <v>90334.765040000013</v>
          </cell>
          <cell r="X124">
            <v>92863.874479999999</v>
          </cell>
          <cell r="Y124">
            <v>95512.20120000001</v>
          </cell>
        </row>
        <row r="125">
          <cell r="P125" t="str">
            <v>07022C</v>
          </cell>
          <cell r="Q125" t="str">
            <v>Manager Video Services</v>
          </cell>
          <cell r="R125" t="str">
            <v>34M</v>
          </cell>
          <cell r="S125">
            <v>65991.022240000006</v>
          </cell>
          <cell r="T125">
            <v>69590.958320000005</v>
          </cell>
          <cell r="U125">
            <v>74323.458560000014</v>
          </cell>
          <cell r="V125">
            <v>81282.76728</v>
          </cell>
          <cell r="W125">
            <v>83558.540000000008</v>
          </cell>
          <cell r="X125">
            <v>85898.179120000001</v>
          </cell>
          <cell r="Y125">
            <v>88346.39112</v>
          </cell>
        </row>
        <row r="126">
          <cell r="P126" t="str">
            <v>42300C</v>
          </cell>
          <cell r="Q126" t="str">
            <v>Marketing &amp; Communication Manager</v>
          </cell>
          <cell r="R126" t="str">
            <v>35</v>
          </cell>
          <cell r="S126">
            <v>71666.616320000001</v>
          </cell>
          <cell r="T126">
            <v>75438.991680000006</v>
          </cell>
          <cell r="U126">
            <v>80011.825920000003</v>
          </cell>
          <cell r="V126">
            <v>84586.789040000003</v>
          </cell>
          <cell r="W126">
            <v>86954.103600000017</v>
          </cell>
          <cell r="X126">
            <v>89389.542320000008</v>
          </cell>
          <cell r="Y126">
            <v>91937.811680000013</v>
          </cell>
        </row>
        <row r="127">
          <cell r="P127" t="str">
            <v>52985C</v>
          </cell>
          <cell r="Q127" t="str">
            <v>Medical Assistant Program Supervisor</v>
          </cell>
          <cell r="R127" t="str">
            <v>070</v>
          </cell>
          <cell r="S127">
            <v>64498</v>
          </cell>
          <cell r="T127">
            <v>67080</v>
          </cell>
          <cell r="U127">
            <v>69766</v>
          </cell>
          <cell r="V127">
            <v>72560</v>
          </cell>
          <cell r="W127">
            <v>75465</v>
          </cell>
          <cell r="X127"/>
          <cell r="Y127"/>
        </row>
        <row r="128">
          <cell r="P128" t="str">
            <v>08855C</v>
          </cell>
          <cell r="Q128" t="str">
            <v>MFD Interagency Coordinator</v>
          </cell>
          <cell r="R128" t="str">
            <v>65</v>
          </cell>
          <cell r="S128">
            <v>70512.763359999997</v>
          </cell>
          <cell r="T128">
            <v>74057.348560000013</v>
          </cell>
          <cell r="U128">
            <v>78057.514080000008</v>
          </cell>
          <cell r="V128">
            <v>84578.273520000017</v>
          </cell>
          <cell r="W128">
            <v>86947.716960000005</v>
          </cell>
          <cell r="X128">
            <v>91501.391279999996</v>
          </cell>
          <cell r="Y128">
            <v>96749.080480000004</v>
          </cell>
        </row>
        <row r="129">
          <cell r="P129" t="str">
            <v>07250C</v>
          </cell>
          <cell r="Q129" t="str">
            <v>Nurse Practitioner Physicisian's Assistant</v>
          </cell>
          <cell r="R129" t="str">
            <v>049</v>
          </cell>
          <cell r="S129">
            <v>95952.879360000006</v>
          </cell>
          <cell r="T129">
            <v>98639.525920000015</v>
          </cell>
          <cell r="U129">
            <v>101400.68328</v>
          </cell>
          <cell r="V129">
            <v>104291.70232</v>
          </cell>
        </row>
        <row r="130">
          <cell r="P130" t="str">
            <v>07455C</v>
          </cell>
          <cell r="Q130" t="str">
            <v xml:space="preserve">Parking System Manager </v>
          </cell>
          <cell r="R130" t="str">
            <v>105</v>
          </cell>
          <cell r="S130">
            <v>101351.71904000001</v>
          </cell>
          <cell r="T130">
            <v>105405.10656000001</v>
          </cell>
          <cell r="U130">
            <v>109620.28896000001</v>
          </cell>
          <cell r="V130">
            <v>114005.78176000001</v>
          </cell>
          <cell r="W130">
            <v>118565.84272000002</v>
          </cell>
        </row>
        <row r="131">
          <cell r="P131" t="str">
            <v>06965C</v>
          </cell>
          <cell r="Q131" t="str">
            <v>Policy, Research and Outreach Manager</v>
          </cell>
          <cell r="R131" t="str">
            <v>54</v>
          </cell>
          <cell r="S131">
            <v>109066.78016000001</v>
          </cell>
          <cell r="T131">
            <v>112119.59408000001</v>
          </cell>
          <cell r="U131">
            <v>115259.69208000001</v>
          </cell>
          <cell r="V131">
            <v>118544.55392000001</v>
          </cell>
        </row>
        <row r="132">
          <cell r="P132" t="str">
            <v>52937C</v>
          </cell>
          <cell r="Q132" t="str">
            <v>Principal Budget and Evaluation Analyst</v>
          </cell>
          <cell r="R132" t="str">
            <v>41C</v>
          </cell>
          <cell r="S132">
            <v>82174.768000000011</v>
          </cell>
          <cell r="T132">
            <v>86501.102500000008</v>
          </cell>
          <cell r="U132">
            <v>91052.607000000004</v>
          </cell>
          <cell r="V132">
            <v>97242.735000000001</v>
          </cell>
          <cell r="W132">
            <v>99968.315500000012</v>
          </cell>
          <cell r="X132">
            <v>102767.588</v>
          </cell>
          <cell r="Y132">
            <v>105696.845</v>
          </cell>
        </row>
        <row r="133">
          <cell r="P133" t="str">
            <v>08360C</v>
          </cell>
          <cell r="Q133" t="str">
            <v>Program Assistant</v>
          </cell>
          <cell r="R133" t="str">
            <v>08</v>
          </cell>
          <cell r="S133">
            <v>26.776807000000002</v>
          </cell>
          <cell r="T133">
            <v>28.186166500000002</v>
          </cell>
          <cell r="U133">
            <v>29.669218000000001</v>
          </cell>
          <cell r="V133">
            <v>31.692677500000002</v>
          </cell>
          <cell r="W133">
            <v>32.580052000000002</v>
          </cell>
          <cell r="X133">
            <v>33.490967000000005</v>
          </cell>
          <cell r="Y133">
            <v>34.445892500000006</v>
          </cell>
        </row>
        <row r="134">
          <cell r="P134" t="str">
            <v>08433C</v>
          </cell>
          <cell r="Q134" t="str">
            <v>Project Coordinator (Supervisory)</v>
          </cell>
          <cell r="R134" t="str">
            <v>36</v>
          </cell>
          <cell r="S134">
            <v>76722.706319999998</v>
          </cell>
          <cell r="T134">
            <v>81855.436000000002</v>
          </cell>
          <cell r="U134">
            <v>84148.239760000011</v>
          </cell>
          <cell r="V134">
            <v>86504.909920000006</v>
          </cell>
          <cell r="W134">
            <v>88970.152960000007</v>
          </cell>
        </row>
        <row r="135">
          <cell r="P135" t="str">
            <v>10207C</v>
          </cell>
          <cell r="Q135" t="str">
            <v>Property and Evidence Manager</v>
          </cell>
          <cell r="R135" t="str">
            <v>34D</v>
          </cell>
          <cell r="S135">
            <v>65991.022240000006</v>
          </cell>
          <cell r="T135">
            <v>69580.313920000001</v>
          </cell>
          <cell r="U135">
            <v>74323.458560000014</v>
          </cell>
          <cell r="V135">
            <v>81282.76728</v>
          </cell>
          <cell r="W135">
            <v>83558.540000000008</v>
          </cell>
          <cell r="X135">
            <v>85898.179120000001</v>
          </cell>
          <cell r="Y135">
            <v>88346.39112</v>
          </cell>
        </row>
        <row r="136">
          <cell r="P136" t="str">
            <v>08445C</v>
          </cell>
          <cell r="Q136" t="str">
            <v>Property Services Project Coordinator</v>
          </cell>
          <cell r="R136" t="str">
            <v>74</v>
          </cell>
          <cell r="S136">
            <v>62992.331000000006</v>
          </cell>
          <cell r="T136">
            <v>66308.469976500011</v>
          </cell>
          <cell r="U136">
            <v>69798.604976500006</v>
          </cell>
          <cell r="V136">
            <v>74542.5285</v>
          </cell>
          <cell r="W136">
            <v>76630.468500000003</v>
          </cell>
          <cell r="X136">
            <v>78776.748000000007</v>
          </cell>
          <cell r="Y136">
            <v>81020.258976500001</v>
          </cell>
        </row>
        <row r="137">
          <cell r="P137" t="str">
            <v>08447C</v>
          </cell>
          <cell r="Q137" t="str">
            <v>Public Arts Administrator</v>
          </cell>
          <cell r="R137" t="str">
            <v>10</v>
          </cell>
          <cell r="S137">
            <v>85529.882880000005</v>
          </cell>
          <cell r="T137">
            <v>88950.993040000001</v>
          </cell>
          <cell r="U137">
            <v>92508.351520000011</v>
          </cell>
          <cell r="V137">
            <v>96208.344960000002</v>
          </cell>
          <cell r="W137">
            <v>100057.36</v>
          </cell>
        </row>
        <row r="138">
          <cell r="P138" t="str">
            <v>08487C</v>
          </cell>
          <cell r="Q138" t="str">
            <v>Public Health Mental Health Counselor</v>
          </cell>
          <cell r="R138" t="str">
            <v>083</v>
          </cell>
          <cell r="S138">
            <v>78928.22600000001</v>
          </cell>
          <cell r="T138">
            <v>83081.670880000005</v>
          </cell>
          <cell r="U138">
            <v>87454.390400000004</v>
          </cell>
          <cell r="V138">
            <v>92057.028960000011</v>
          </cell>
          <cell r="W138">
            <v>94632.973760000008</v>
          </cell>
          <cell r="X138">
            <v>97285.558239999998</v>
          </cell>
          <cell r="Y138">
            <v>100057.36</v>
          </cell>
        </row>
        <row r="139">
          <cell r="P139" t="str">
            <v>08563C</v>
          </cell>
          <cell r="Q139" t="str">
            <v>Public Works Interagency Coordinator</v>
          </cell>
          <cell r="R139" t="str">
            <v>65</v>
          </cell>
          <cell r="S139">
            <v>70512.763359999997</v>
          </cell>
          <cell r="T139">
            <v>74057.348560000013</v>
          </cell>
          <cell r="U139">
            <v>78057.514080000008</v>
          </cell>
          <cell r="V139">
            <v>84578.273520000017</v>
          </cell>
          <cell r="W139">
            <v>86947.716960000005</v>
          </cell>
          <cell r="X139">
            <v>91501.391279999996</v>
          </cell>
          <cell r="Y139">
            <v>96749.080480000004</v>
          </cell>
        </row>
        <row r="140">
          <cell r="P140" t="str">
            <v>08835C</v>
          </cell>
          <cell r="Q140" t="str">
            <v xml:space="preserve">Recycling Coordinator </v>
          </cell>
          <cell r="R140" t="str">
            <v>97</v>
          </cell>
          <cell r="S140">
            <v>61905.701520000002</v>
          </cell>
          <cell r="T140">
            <v>63764.213760000006</v>
          </cell>
          <cell r="U140">
            <v>65678.076880000008</v>
          </cell>
          <cell r="V140">
            <v>67647.29088</v>
          </cell>
          <cell r="W140">
            <v>69676.113520000014</v>
          </cell>
          <cell r="X140">
            <v>71766.673680000007</v>
          </cell>
          <cell r="Y140">
            <v>73918.971359999996</v>
          </cell>
        </row>
        <row r="141">
          <cell r="P141" t="str">
            <v>08856C</v>
          </cell>
          <cell r="Q141" t="str">
            <v>Regulatory Services Interagency Coordinator</v>
          </cell>
          <cell r="R141" t="str">
            <v>065</v>
          </cell>
          <cell r="S141">
            <v>70512.763359999997</v>
          </cell>
          <cell r="T141">
            <v>74057.348560000013</v>
          </cell>
          <cell r="U141">
            <v>78057.514080000008</v>
          </cell>
          <cell r="V141">
            <v>84578.273520000017</v>
          </cell>
          <cell r="W141">
            <v>86947.716960000005</v>
          </cell>
          <cell r="X141">
            <v>91501.391279999996</v>
          </cell>
          <cell r="Y141">
            <v>96749.080480000004</v>
          </cell>
        </row>
        <row r="142">
          <cell r="P142" t="str">
            <v>08885C</v>
          </cell>
          <cell r="Q142" t="str">
            <v>Risk Manager</v>
          </cell>
          <cell r="R142" t="str">
            <v>41B</v>
          </cell>
          <cell r="S142">
            <v>83571.313280000002</v>
          </cell>
          <cell r="T142">
            <v>87737.531440000006</v>
          </cell>
          <cell r="U142">
            <v>92152.828560000009</v>
          </cell>
          <cell r="V142">
            <v>98190.332240000003</v>
          </cell>
          <cell r="W142">
            <v>100940.84520000001</v>
          </cell>
          <cell r="X142">
            <v>103765.86896000001</v>
          </cell>
          <cell r="Y142">
            <v>106722.88328000001</v>
          </cell>
        </row>
        <row r="143">
          <cell r="P143" t="str">
            <v>09035C</v>
          </cell>
          <cell r="Q143" t="str">
            <v xml:space="preserve">School Patrol Agent </v>
          </cell>
          <cell r="R143" t="str">
            <v>09</v>
          </cell>
          <cell r="S143">
            <v>22.457637000000002</v>
          </cell>
          <cell r="T143">
            <v>23.992887000000003</v>
          </cell>
          <cell r="U143">
            <v>24.664303</v>
          </cell>
          <cell r="V143">
            <v>25.367447500000001</v>
          </cell>
        </row>
        <row r="144">
          <cell r="P144" t="str">
            <v>09072C</v>
          </cell>
          <cell r="Q144" t="str">
            <v>Seasonal Elections Support Specialist I</v>
          </cell>
          <cell r="R144" t="str">
            <v>01</v>
          </cell>
          <cell r="S144">
            <v>19.266364000000003</v>
          </cell>
          <cell r="T144">
            <v>19.965414500000001</v>
          </cell>
          <cell r="U144">
            <v>20.6900525</v>
          </cell>
        </row>
        <row r="145">
          <cell r="P145" t="str">
            <v>09073C</v>
          </cell>
          <cell r="Q145" t="str">
            <v>Seasonal Elections Support Specialist II</v>
          </cell>
          <cell r="R145" t="str">
            <v>02</v>
          </cell>
          <cell r="S145">
            <v>19.850782500000001</v>
          </cell>
          <cell r="T145">
            <v>20.845624500000003</v>
          </cell>
          <cell r="U145">
            <v>21.876289</v>
          </cell>
        </row>
        <row r="146">
          <cell r="P146" t="str">
            <v>09075C</v>
          </cell>
          <cell r="Q146" t="str">
            <v>Seasonal Environmental Health Technician</v>
          </cell>
          <cell r="R146" t="str">
            <v>01H</v>
          </cell>
          <cell r="S146">
            <v>14.892948500000001</v>
          </cell>
          <cell r="T146">
            <v>16.611405000000001</v>
          </cell>
          <cell r="U146">
            <v>17.756701500000002</v>
          </cell>
          <cell r="V146">
            <v>19.475158</v>
          </cell>
        </row>
        <row r="147">
          <cell r="P147" t="str">
            <v>C09078</v>
          </cell>
          <cell r="Q147" t="str">
            <v>Seasonal Legislative Aide</v>
          </cell>
          <cell r="R147" t="str">
            <v>01H</v>
          </cell>
          <cell r="S147">
            <v>14.892948500000001</v>
          </cell>
          <cell r="T147">
            <v>16.611405000000001</v>
          </cell>
          <cell r="U147">
            <v>17.756701500000002</v>
          </cell>
          <cell r="V147">
            <v>19.475158</v>
          </cell>
        </row>
        <row r="148">
          <cell r="P148" t="str">
            <v>52936C</v>
          </cell>
          <cell r="Q148" t="str">
            <v>Senior Budget and Evaluation Analyst</v>
          </cell>
          <cell r="R148" t="str">
            <v>34M</v>
          </cell>
          <cell r="S148">
            <v>75877.172500000001</v>
          </cell>
          <cell r="T148">
            <v>79653.887500000012</v>
          </cell>
          <cell r="U148">
            <v>83648.608000000007</v>
          </cell>
          <cell r="V148">
            <v>89055.758500000011</v>
          </cell>
          <cell r="W148">
            <v>91547.981</v>
          </cell>
          <cell r="X148">
            <v>94113.895500000013</v>
          </cell>
          <cell r="Y148">
            <v>96795.465500000006</v>
          </cell>
        </row>
        <row r="149">
          <cell r="P149" t="str">
            <v>01446C</v>
          </cell>
          <cell r="Q149" t="str">
            <v>Senior Business Analyst</v>
          </cell>
          <cell r="R149" t="str">
            <v>72</v>
          </cell>
          <cell r="S149">
            <v>74551.248720000003</v>
          </cell>
          <cell r="T149">
            <v>78472.645680000016</v>
          </cell>
          <cell r="U149">
            <v>82613.317280000003</v>
          </cell>
          <cell r="V149">
            <v>91484.360240000009</v>
          </cell>
          <cell r="W149">
            <v>94045.402880000009</v>
          </cell>
          <cell r="X149">
            <v>96678.827439999994</v>
          </cell>
          <cell r="Y149">
            <v>99433.598160000009</v>
          </cell>
        </row>
        <row r="150">
          <cell r="P150" t="str">
            <v>04348C</v>
          </cell>
          <cell r="Q150" t="str">
            <v>Senior Collaboration Architect</v>
          </cell>
          <cell r="R150" t="str">
            <v>53A</v>
          </cell>
          <cell r="S150">
            <v>103684.97152000002</v>
          </cell>
          <cell r="T150">
            <v>109175.35304</v>
          </cell>
          <cell r="U150">
            <v>116549.79336000001</v>
          </cell>
          <cell r="V150">
            <v>119811.23752000001</v>
          </cell>
          <cell r="W150">
            <v>123168.48128000001</v>
          </cell>
          <cell r="X150">
            <v>126679.00440000001</v>
          </cell>
        </row>
        <row r="151">
          <cell r="P151" t="str">
            <v>09172C</v>
          </cell>
          <cell r="Q151" t="str">
            <v xml:space="preserve">Senior Facilities Planner </v>
          </cell>
          <cell r="R151" t="str">
            <v>053</v>
          </cell>
          <cell r="S151">
            <v>85968.432160000011</v>
          </cell>
          <cell r="T151">
            <v>90471.013359999997</v>
          </cell>
          <cell r="U151">
            <v>95224.8024</v>
          </cell>
          <cell r="V151">
            <v>101722.14416000001</v>
          </cell>
          <cell r="W151">
            <v>104572.71448</v>
          </cell>
          <cell r="X151">
            <v>107499.92448</v>
          </cell>
          <cell r="Y151">
            <v>110563.38280000001</v>
          </cell>
        </row>
        <row r="152">
          <cell r="P152" t="str">
            <v>09173C</v>
          </cell>
          <cell r="Q152" t="str">
            <v>Senior Internal Auditor</v>
          </cell>
          <cell r="R152" t="str">
            <v>35</v>
          </cell>
          <cell r="S152">
            <v>71666.616320000001</v>
          </cell>
          <cell r="T152">
            <v>75438.991680000006</v>
          </cell>
          <cell r="U152">
            <v>80011.825920000003</v>
          </cell>
          <cell r="V152">
            <v>84586.789040000003</v>
          </cell>
          <cell r="W152">
            <v>86954.103600000017</v>
          </cell>
          <cell r="X152">
            <v>89389.542320000008</v>
          </cell>
          <cell r="Y152">
            <v>91937.811680000013</v>
          </cell>
        </row>
        <row r="153">
          <cell r="P153" t="str">
            <v>09175C</v>
          </cell>
          <cell r="Q153" t="str">
            <v>Senior Project Manager</v>
          </cell>
          <cell r="R153" t="str">
            <v>105</v>
          </cell>
          <cell r="S153">
            <v>101351.71904000001</v>
          </cell>
          <cell r="T153">
            <v>105405.10656000001</v>
          </cell>
          <cell r="U153">
            <v>109620.28896000001</v>
          </cell>
          <cell r="V153">
            <v>114005.78176000001</v>
          </cell>
          <cell r="W153">
            <v>118565.84272000002</v>
          </cell>
        </row>
        <row r="154">
          <cell r="P154" t="str">
            <v>09155C</v>
          </cell>
          <cell r="Q154" t="str">
            <v>Senior Transportation Planner</v>
          </cell>
          <cell r="R154" t="str">
            <v>104</v>
          </cell>
          <cell r="S154">
            <v>90349.667200000011</v>
          </cell>
          <cell r="T154">
            <v>93962.376560000019</v>
          </cell>
          <cell r="U154">
            <v>97721.978640000016</v>
          </cell>
          <cell r="V154">
            <v>101630.60232000001</v>
          </cell>
          <cell r="W154">
            <v>105696.76312</v>
          </cell>
        </row>
        <row r="155">
          <cell r="P155" t="str">
            <v>09201C</v>
          </cell>
          <cell r="Q155" t="str">
            <v>Shift Supervisor, 311 Call Center</v>
          </cell>
          <cell r="R155" t="str">
            <v>81</v>
          </cell>
          <cell r="S155">
            <v>32.004845000000003</v>
          </cell>
          <cell r="T155">
            <v>33.607646000000003</v>
          </cell>
          <cell r="U155">
            <v>35.790771500000005</v>
          </cell>
          <cell r="V155">
            <v>36.372119500000004</v>
          </cell>
          <cell r="W155">
            <v>37.391525500000007</v>
          </cell>
          <cell r="X155">
            <v>38.455965500000005</v>
          </cell>
        </row>
        <row r="156">
          <cell r="P156" t="str">
            <v>09810C</v>
          </cell>
          <cell r="Q156" t="str">
            <v>Supervisor Administrative Services</v>
          </cell>
          <cell r="R156" t="str">
            <v>40</v>
          </cell>
          <cell r="S156">
            <v>72450.044160000005</v>
          </cell>
          <cell r="T156">
            <v>76073.397920000003</v>
          </cell>
          <cell r="U156">
            <v>79875.577600000019</v>
          </cell>
          <cell r="V156">
            <v>83871.485360000006</v>
          </cell>
          <cell r="W156">
            <v>86219.64</v>
          </cell>
          <cell r="X156">
            <v>88633.78992000001</v>
          </cell>
          <cell r="Y156">
            <v>91160.770480000007</v>
          </cell>
        </row>
        <row r="157">
          <cell r="P157" t="str">
            <v>09926C</v>
          </cell>
          <cell r="Q157" t="str">
            <v>Supervisor CPED Project Coordination</v>
          </cell>
          <cell r="R157" t="str">
            <v>42</v>
          </cell>
          <cell r="S157">
            <v>87718.371520000015</v>
          </cell>
          <cell r="T157">
            <v>91226.765760000009</v>
          </cell>
          <cell r="U157">
            <v>94877.794960000014</v>
          </cell>
          <cell r="V157">
            <v>98671.45912</v>
          </cell>
          <cell r="W157">
            <v>102618.40264000001</v>
          </cell>
          <cell r="X157">
            <v>106722.88328000001</v>
          </cell>
        </row>
        <row r="158">
          <cell r="P158" t="str">
            <v>10074C</v>
          </cell>
          <cell r="Q158" t="str">
            <v>Supervisor Criminal Legal Support Services</v>
          </cell>
          <cell r="R158" t="str">
            <v>022</v>
          </cell>
          <cell r="S158">
            <v>64098.447920000006</v>
          </cell>
          <cell r="T158">
            <v>67470.593840000001</v>
          </cell>
          <cell r="U158">
            <v>71021.565680000014</v>
          </cell>
          <cell r="V158">
            <v>74759.878960000002</v>
          </cell>
          <cell r="W158">
            <v>76852.567999999999</v>
          </cell>
          <cell r="X158">
            <v>79004.865680000017</v>
          </cell>
          <cell r="Y158">
            <v>81257.220720000012</v>
          </cell>
        </row>
        <row r="159">
          <cell r="P159" t="str">
            <v>52918C</v>
          </cell>
          <cell r="Q159" t="str">
            <v>Supervisor Data Practices Compliance</v>
          </cell>
          <cell r="R159" t="str">
            <v>83</v>
          </cell>
          <cell r="S159">
            <v>78928.22600000001</v>
          </cell>
          <cell r="T159">
            <v>83081.670880000005</v>
          </cell>
          <cell r="U159">
            <v>87454.390400000004</v>
          </cell>
          <cell r="V159">
            <v>92057.028960000011</v>
          </cell>
          <cell r="W159">
            <v>94632.973760000008</v>
          </cell>
          <cell r="X159">
            <v>97285.558239999998</v>
          </cell>
          <cell r="Y159">
            <v>100057.36</v>
          </cell>
        </row>
        <row r="160">
          <cell r="P160" t="str">
            <v>09924C</v>
          </cell>
          <cell r="Q160" t="str">
            <v>Supervisor Document Solution Center</v>
          </cell>
          <cell r="R160" t="str">
            <v>12B</v>
          </cell>
          <cell r="S160">
            <v>57779.932080000006</v>
          </cell>
          <cell r="T160">
            <v>59512.840400000008</v>
          </cell>
          <cell r="U160">
            <v>61298.970720000005</v>
          </cell>
          <cell r="V160">
            <v>63138.323040000003</v>
          </cell>
          <cell r="W160">
            <v>65030.89736000001</v>
          </cell>
          <cell r="X160">
            <v>66983.080320000008</v>
          </cell>
          <cell r="Y160">
            <v>68992.743040000001</v>
          </cell>
        </row>
        <row r="161">
          <cell r="P161" t="str">
            <v>52915C</v>
          </cell>
          <cell r="Q161" t="str">
            <v>Supervisor Election Administration</v>
          </cell>
          <cell r="R161" t="str">
            <v>36</v>
          </cell>
          <cell r="S161">
            <v>76722.706319999998</v>
          </cell>
          <cell r="T161">
            <v>81855.436000000002</v>
          </cell>
          <cell r="U161">
            <v>84148.239760000011</v>
          </cell>
          <cell r="V161">
            <v>86504.909920000006</v>
          </cell>
          <cell r="W161">
            <v>88970.152960000007</v>
          </cell>
        </row>
        <row r="162">
          <cell r="P162" t="str">
            <v>09986C</v>
          </cell>
          <cell r="Q162" t="str">
            <v>Supervisor Emergency Management Operators</v>
          </cell>
          <cell r="R162" t="str">
            <v>44</v>
          </cell>
          <cell r="S162">
            <v>93702.653200000001</v>
          </cell>
          <cell r="T162">
            <v>98929.053600000014</v>
          </cell>
          <cell r="U162">
            <v>105711.66528</v>
          </cell>
          <cell r="V162">
            <v>108670.80848000001</v>
          </cell>
          <cell r="W162">
            <v>111712.978</v>
          </cell>
          <cell r="X162">
            <v>114899.91136</v>
          </cell>
          <cell r="Y162">
            <v>0</v>
          </cell>
        </row>
        <row r="163">
          <cell r="P163" t="str">
            <v>10077C</v>
          </cell>
          <cell r="Q163" t="str">
            <v>Supervisor IT Deskside Services</v>
          </cell>
          <cell r="R163" t="str">
            <v>12</v>
          </cell>
          <cell r="S163">
            <v>79639.271920000014</v>
          </cell>
          <cell r="T163">
            <v>82824.076400000005</v>
          </cell>
          <cell r="U163">
            <v>86138.742560000013</v>
          </cell>
          <cell r="V163">
            <v>89583.270399999994</v>
          </cell>
          <cell r="W163">
            <v>93166.175440000006</v>
          </cell>
        </row>
        <row r="164">
          <cell r="P164" t="str">
            <v>10078C</v>
          </cell>
          <cell r="Q164" t="str">
            <v xml:space="preserve">Supervisor IT Service Desk </v>
          </cell>
          <cell r="R164" t="str">
            <v>12</v>
          </cell>
          <cell r="S164">
            <v>79639.271920000014</v>
          </cell>
          <cell r="T164">
            <v>82824.076400000005</v>
          </cell>
          <cell r="U164">
            <v>86138.742560000013</v>
          </cell>
          <cell r="V164">
            <v>89583.270399999994</v>
          </cell>
          <cell r="W164">
            <v>93166.175440000006</v>
          </cell>
        </row>
        <row r="165">
          <cell r="P165" t="str">
            <v>10153C</v>
          </cell>
          <cell r="Q165" t="str">
            <v xml:space="preserve">Supervisor Payroll/Accounting </v>
          </cell>
          <cell r="R165" t="str">
            <v>102</v>
          </cell>
          <cell r="S165">
            <v>34.946384000000002</v>
          </cell>
          <cell r="T165">
            <v>35.925873500000002</v>
          </cell>
          <cell r="U165">
            <v>36.931974000000004</v>
          </cell>
          <cell r="V165">
            <v>37.9831085</v>
          </cell>
          <cell r="W165">
            <v>38.764039000000004</v>
          </cell>
        </row>
        <row r="166">
          <cell r="P166" t="str">
            <v>10170C</v>
          </cell>
          <cell r="Q166" t="str">
            <v>Supervisor Plans Review</v>
          </cell>
          <cell r="R166" t="str">
            <v>44</v>
          </cell>
          <cell r="S166">
            <v>93702.653200000001</v>
          </cell>
          <cell r="T166">
            <v>98929.053600000014</v>
          </cell>
          <cell r="U166">
            <v>105711.66528</v>
          </cell>
          <cell r="V166">
            <v>108670.80848000001</v>
          </cell>
          <cell r="W166">
            <v>111712.978</v>
          </cell>
          <cell r="X166">
            <v>114899.91136</v>
          </cell>
        </row>
        <row r="167">
          <cell r="P167" t="str">
            <v>10195C</v>
          </cell>
          <cell r="Q167" t="str">
            <v xml:space="preserve">Supervisor Police Support Services </v>
          </cell>
          <cell r="R167" t="str">
            <v>022</v>
          </cell>
          <cell r="S167">
            <v>64098.447920000006</v>
          </cell>
          <cell r="T167">
            <v>67470.593840000001</v>
          </cell>
          <cell r="U167">
            <v>71021.565680000014</v>
          </cell>
          <cell r="V167">
            <v>74759.878960000002</v>
          </cell>
          <cell r="W167">
            <v>76852.567999999999</v>
          </cell>
          <cell r="X167">
            <v>79004.865680000017</v>
          </cell>
          <cell r="Y167">
            <v>81257.220720000012</v>
          </cell>
        </row>
        <row r="168">
          <cell r="P168" t="str">
            <v>10207C</v>
          </cell>
          <cell r="Q168" t="str">
            <v>Supervisor Property &amp; Evidence</v>
          </cell>
          <cell r="R168" t="str">
            <v>024</v>
          </cell>
          <cell r="S168">
            <v>65991.022240000006</v>
          </cell>
          <cell r="T168">
            <v>69580.313920000001</v>
          </cell>
          <cell r="U168">
            <v>74323.458560000014</v>
          </cell>
          <cell r="V168">
            <v>81282.76728</v>
          </cell>
          <cell r="W168">
            <v>83558.540000000008</v>
          </cell>
          <cell r="X168">
            <v>85898.179120000001</v>
          </cell>
          <cell r="Y168">
            <v>88346.39112</v>
          </cell>
        </row>
        <row r="169">
          <cell r="P169" t="str">
            <v>10291C</v>
          </cell>
          <cell r="Q169" t="str">
            <v xml:space="preserve">Supervisor Space Planning  </v>
          </cell>
          <cell r="R169" t="str">
            <v>034</v>
          </cell>
          <cell r="S169">
            <v>75877.540960000013</v>
          </cell>
          <cell r="T169">
            <v>79654.174080000012</v>
          </cell>
          <cell r="U169">
            <v>83645.824080000006</v>
          </cell>
          <cell r="V169">
            <v>89055.30816</v>
          </cell>
          <cell r="W169">
            <v>91548.226640000008</v>
          </cell>
          <cell r="X169">
            <v>94113.527040000001</v>
          </cell>
          <cell r="Y169">
            <v>96795.915840000016</v>
          </cell>
        </row>
        <row r="170">
          <cell r="P170" t="str">
            <v>10335C</v>
          </cell>
          <cell r="Q170" t="str">
            <v>Supervisor Transportation Planner</v>
          </cell>
          <cell r="R170" t="str">
            <v>44</v>
          </cell>
          <cell r="S170">
            <v>93702.653200000001</v>
          </cell>
          <cell r="T170">
            <v>98929.053600000014</v>
          </cell>
          <cell r="U170">
            <v>105711.66528</v>
          </cell>
          <cell r="V170">
            <v>108670.80848000001</v>
          </cell>
          <cell r="W170">
            <v>111712.978</v>
          </cell>
          <cell r="X170">
            <v>114899.91136</v>
          </cell>
        </row>
        <row r="171">
          <cell r="P171" t="str">
            <v>10350C</v>
          </cell>
          <cell r="Q171" t="str">
            <v>Supervisor Treasury Division</v>
          </cell>
          <cell r="R171" t="str">
            <v>17</v>
          </cell>
          <cell r="S171">
            <v>58729.412560000004</v>
          </cell>
          <cell r="T171">
            <v>60489.996320000006</v>
          </cell>
          <cell r="U171">
            <v>62305.930960000005</v>
          </cell>
          <cell r="V171">
            <v>64175.087600000006</v>
          </cell>
          <cell r="W171">
            <v>66099.595119999998</v>
          </cell>
          <cell r="X171">
            <v>68081.582399999999</v>
          </cell>
          <cell r="Y171">
            <v>70125.307199999996</v>
          </cell>
        </row>
        <row r="172">
          <cell r="P172" t="str">
            <v>10633C</v>
          </cell>
          <cell r="Q172" t="str">
            <v>Training Development Supervisor</v>
          </cell>
          <cell r="R172" t="str">
            <v>084</v>
          </cell>
          <cell r="S172">
            <v>68952.294320000001</v>
          </cell>
          <cell r="T172">
            <v>72582.034720000011</v>
          </cell>
          <cell r="U172">
            <v>76401.245439999999</v>
          </cell>
          <cell r="V172">
            <v>80422.699760000003</v>
          </cell>
          <cell r="W172">
            <v>82675.054800000013</v>
          </cell>
          <cell r="X172">
            <v>84989.147360000003</v>
          </cell>
          <cell r="Y172">
            <v>87411.812800000014</v>
          </cell>
        </row>
        <row r="173">
          <cell r="P173" t="str">
            <v>52923C</v>
          </cell>
          <cell r="Q173" t="str">
            <v>Truck Operator</v>
          </cell>
          <cell r="R173" t="str">
            <v>107</v>
          </cell>
          <cell r="S173">
            <v>27.077716000000002</v>
          </cell>
        </row>
        <row r="174">
          <cell r="P174" t="str">
            <v>10857C</v>
          </cell>
          <cell r="Q174" t="str">
            <v>Water Business Enterprise System Manager</v>
          </cell>
          <cell r="R174" t="str">
            <v>41C</v>
          </cell>
          <cell r="S174">
            <v>82174.768000000011</v>
          </cell>
          <cell r="T174">
            <v>86500.652159999998</v>
          </cell>
          <cell r="U174">
            <v>91052.197600000014</v>
          </cell>
          <cell r="V174">
            <v>97242.980640000009</v>
          </cell>
          <cell r="W174">
            <v>99967.947040000014</v>
          </cell>
          <cell r="X174">
            <v>102767.42424000001</v>
          </cell>
          <cell r="Y174">
            <v>105696.76312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</sheetNames>
    <sheetDataSet>
      <sheetData sheetId="0">
        <row r="2">
          <cell r="B2" t="str">
            <v>Manager Special Projects &amp; Business Specialist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703125" defaultRowHeight="12.75" x14ac:dyDescent="0.2"/>
  <cols>
    <col min="1" max="1" width="5.5703125" style="10" customWidth="1"/>
    <col min="2" max="2" width="8.5703125" style="10" customWidth="1"/>
    <col min="3" max="3" width="8.28515625" style="10" bestFit="1" customWidth="1"/>
    <col min="4" max="4" width="48.5703125" style="11" bestFit="1" customWidth="1"/>
    <col min="5" max="5" width="5.5703125" style="10" bestFit="1" customWidth="1"/>
    <col min="6" max="6" width="8.5703125" style="10" customWidth="1"/>
    <col min="7" max="13" width="12.28515625" style="12" customWidth="1"/>
    <col min="14" max="14" width="2.28515625" style="12" customWidth="1"/>
    <col min="15" max="15" width="8.5703125" style="11"/>
    <col min="16" max="16" width="11.28515625" style="100" bestFit="1" customWidth="1"/>
    <col min="17" max="17" width="49.28515625" style="100" bestFit="1" customWidth="1"/>
    <col min="18" max="24" width="10.5703125" style="114" bestFit="1" customWidth="1"/>
    <col min="25" max="25" width="6.28515625" style="100" bestFit="1" customWidth="1"/>
    <col min="26" max="16384" width="8.5703125" style="11"/>
  </cols>
  <sheetData>
    <row r="1" spans="1:27" s="6" customFormat="1" x14ac:dyDescent="0.2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2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2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2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2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2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2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2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2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2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2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2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2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2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2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2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2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2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2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2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2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2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2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2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2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2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2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2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2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2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2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2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2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2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2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2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2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2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2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2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2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2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2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2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2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2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2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2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2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2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2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2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2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2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2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2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2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2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2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2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2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2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2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2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2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2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2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2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2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2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2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2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2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2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2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2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2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2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2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2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2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2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2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2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2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2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2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2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2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2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2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2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2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2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2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2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2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2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2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2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2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2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2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2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2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2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2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2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2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2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2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2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2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2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2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2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2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2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2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2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2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2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2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2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2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2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2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2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2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2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2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2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2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2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2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2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2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2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2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2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2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2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2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2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2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2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2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2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2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2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2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2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2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2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2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2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2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2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2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2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2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2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2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2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2">
      <c r="G165" s="29"/>
      <c r="H165" s="29"/>
      <c r="I165" s="29"/>
      <c r="J165" s="29"/>
      <c r="K165" s="29"/>
      <c r="L165" s="29"/>
      <c r="M165" s="29"/>
      <c r="N165" s="29"/>
    </row>
    <row r="166" spans="1:36" x14ac:dyDescent="0.2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2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2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2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2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2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2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2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2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2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2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2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2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2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2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2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2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2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2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2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2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5" x14ac:dyDescent="0.2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2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2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2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2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2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5" x14ac:dyDescent="0.2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2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2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2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2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2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2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2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2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2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2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2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2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5" x14ac:dyDescent="0.2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5" x14ac:dyDescent="0.2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2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2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2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2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2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2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2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2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2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2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2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2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2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2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2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2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2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2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2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2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2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2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2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2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38.25" x14ac:dyDescent="0.2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5.5" x14ac:dyDescent="0.2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2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2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2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2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2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2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2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2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2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2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2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2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2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2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2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2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2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2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2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2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2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2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2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2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489" priority="2" operator="greaterThan">
      <formula>100</formula>
    </cfRule>
  </conditionalFormatting>
  <conditionalFormatting sqref="R1:Y1048576">
    <cfRule type="cellIs" dxfId="488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323850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361950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33"/>
  <sheetViews>
    <sheetView showGridLines="0" tabSelected="1" zoomScaleNormal="100" workbookViewId="0">
      <selection activeCell="AX235" sqref="AX235"/>
    </sheetView>
  </sheetViews>
  <sheetFormatPr defaultColWidth="8.5703125" defaultRowHeight="12.75" x14ac:dyDescent="0.2"/>
  <cols>
    <col min="1" max="1" width="8.28515625" style="69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0.140625" style="93" bestFit="1" customWidth="1"/>
    <col min="14" max="14" width="7.42578125" style="93" bestFit="1" customWidth="1"/>
    <col min="15" max="15" width="0.140625" style="71" customWidth="1"/>
    <col min="16" max="16" width="23.140625" style="202" hidden="1" customWidth="1"/>
    <col min="17" max="17" width="18.7109375" style="191" hidden="1" customWidth="1"/>
    <col min="18" max="18" width="66.28515625" style="189" hidden="1" customWidth="1"/>
    <col min="19" max="19" width="12.85546875" style="186" hidden="1" customWidth="1"/>
    <col min="20" max="20" width="18.7109375" style="186" hidden="1" customWidth="1"/>
    <col min="21" max="21" width="28.7109375" style="186" hidden="1" customWidth="1"/>
    <col min="22" max="26" width="10.5703125" style="186" hidden="1" customWidth="1"/>
    <col min="27" max="27" width="7.42578125" style="190" hidden="1" customWidth="1"/>
    <col min="28" max="28" width="18.7109375" style="283" hidden="1" customWidth="1"/>
    <col min="29" max="29" width="66.28515625" style="129" hidden="1" customWidth="1"/>
    <col min="30" max="30" width="12.85546875" style="129" hidden="1" customWidth="1"/>
    <col min="31" max="31" width="18.7109375" style="129" hidden="1" customWidth="1"/>
    <col min="32" max="37" width="10.5703125" style="129" hidden="1" customWidth="1"/>
    <col min="38" max="38" width="7.42578125" style="129" hidden="1" customWidth="1"/>
    <col min="39" max="40" width="0.28515625" style="71" hidden="1" customWidth="1"/>
    <col min="41" max="42" width="8.5703125" style="71" hidden="1" customWidth="1"/>
    <col min="43" max="16384" width="8.5703125" style="71"/>
  </cols>
  <sheetData>
    <row r="1" spans="1:38" ht="15.75" x14ac:dyDescent="0.25">
      <c r="A1" s="403" t="s">
        <v>1072</v>
      </c>
    </row>
    <row r="2" spans="1:38" x14ac:dyDescent="0.2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2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2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2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2">
      <c r="A6" s="226" t="s">
        <v>1100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2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0" ca="1" si="1">IF(E10="E",ROUND(T10,0),ROUND(T10,3))</f>
        <v>92990</v>
      </c>
      <c r="H10" s="74">
        <f t="shared" ca="1" si="1"/>
        <v>96709</v>
      </c>
      <c r="I10" s="74">
        <f t="shared" ca="1" si="1"/>
        <v>100579</v>
      </c>
      <c r="J10" s="74">
        <f t="shared" ca="1" si="1"/>
        <v>104600</v>
      </c>
      <c r="K10" s="74">
        <f t="shared" ca="1" si="1"/>
        <v>108784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 t="shared" ref="S10" si="2"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>A10</f>
        <v>09201C</v>
      </c>
      <c r="AC10" s="130" t="str">
        <f>F10</f>
        <v>311 Call Center Supervisor</v>
      </c>
      <c r="AD10" s="284" t="str">
        <f>C10</f>
        <v>12</v>
      </c>
      <c r="AE10" s="282">
        <f t="shared" ref="AE10:AK10" ca="1" si="3">IF(T10=0,"",IF($E10="E",ROUNDUP(T10/2080,3),T10))</f>
        <v>44.707000000000001</v>
      </c>
      <c r="AF10" s="282">
        <f t="shared" ca="1" si="3"/>
        <v>46.494999999999997</v>
      </c>
      <c r="AG10" s="282">
        <f t="shared" ca="1" si="3"/>
        <v>48.355999999999995</v>
      </c>
      <c r="AH10" s="282">
        <f t="shared" ca="1" si="3"/>
        <v>50.288999999999994</v>
      </c>
      <c r="AI10" s="282">
        <f t="shared" ca="1" si="3"/>
        <v>52.3</v>
      </c>
      <c r="AJ10" s="282" t="str">
        <f t="shared" ca="1" si="3"/>
        <v/>
      </c>
      <c r="AK10" s="282" t="str">
        <f t="shared" ca="1" si="3"/>
        <v/>
      </c>
    </row>
    <row r="11" spans="1:38" x14ac:dyDescent="0.2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ref="G11:M43" ca="1" si="4">IF(E11="E",ROUND(T11,0),ROUND(T11,3))</f>
        <v>92160</v>
      </c>
      <c r="H11" s="74">
        <f t="shared" ca="1" si="4"/>
        <v>97009</v>
      </c>
      <c r="I11" s="74">
        <f t="shared" ca="1" si="4"/>
        <v>102114</v>
      </c>
      <c r="J11" s="74">
        <f t="shared" ca="1" si="4"/>
        <v>107490</v>
      </c>
      <c r="K11" s="74">
        <f t="shared" ca="1" si="4"/>
        <v>110496</v>
      </c>
      <c r="L11" s="74">
        <f t="shared" ca="1" si="4"/>
        <v>113594</v>
      </c>
      <c r="M11" s="74">
        <f t="shared" ca="1" si="4"/>
        <v>116832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92160</v>
      </c>
      <c r="U11" s="186" cm="1">
        <f t="array" aca="1" ref="U11" ca="1">ROUND(IF($Q11="Y",VLOOKUP($P11, INDIRECT($Q$3),U$8,0)*INDIRECT($P$2),VLOOKUP($P11, INDIRECT($Q$3),U$8,0)),IF($E11="E",0,3))</f>
        <v>97009</v>
      </c>
      <c r="V11" s="186" cm="1">
        <f t="array" aca="1" ref="V11" ca="1">ROUND(IF($Q11="Y",VLOOKUP($P11, INDIRECT($Q$3),V$8,0)*INDIRECT($P$2),VLOOKUP($P11, INDIRECT($Q$3),V$8,0)),IF($E11="E",0,3))</f>
        <v>102114</v>
      </c>
      <c r="W11" s="186" cm="1">
        <f t="array" aca="1" ref="W11" ca="1">ROUND(IF($Q11="Y",VLOOKUP($P11, INDIRECT($Q$3),W$8,0)*INDIRECT($P$2),VLOOKUP($P11, INDIRECT($Q$3),W$8,0)),IF($E11="E",0,3))</f>
        <v>107490</v>
      </c>
      <c r="X11" s="186" cm="1">
        <f t="array" aca="1" ref="X11" ca="1">ROUND(IF($Q11="Y",VLOOKUP($P11, INDIRECT($Q$3),X$8,0)*INDIRECT($P$2),VLOOKUP($P11, INDIRECT($Q$3),X$8,0)),IF($E11="E",0,3))</f>
        <v>110496</v>
      </c>
      <c r="Y11" s="186" cm="1">
        <f t="array" aca="1" ref="Y11" ca="1">ROUND(IF($Q11="Y",VLOOKUP($P11, INDIRECT($Q$3),Y$8,0)*INDIRECT($P$2),VLOOKUP($P11, INDIRECT($Q$3),Y$8,0)),IF($E11="E",0,3))</f>
        <v>113594</v>
      </c>
      <c r="Z11" s="186" cm="1">
        <f t="array" aca="1" ref="Z11" ca="1">ROUND(IF($Q11="Y",VLOOKUP($P11, INDIRECT($Q$3),Z$8,0)*INDIRECT($P$2),VLOOKUP($P11, INDIRECT($Q$3),Z$8,0)),IF($E11="E",0,3))</f>
        <v>116832</v>
      </c>
      <c r="AA11" s="186"/>
      <c r="AB11" s="282" t="str">
        <f t="shared" ref="AB11:AB78" si="5">A11</f>
        <v>00001C</v>
      </c>
      <c r="AC11" s="130" t="str">
        <f t="shared" ref="AC11:AC24" si="6">F11</f>
        <v>311 Operations Manager</v>
      </c>
      <c r="AD11" s="284" t="str">
        <f t="shared" ref="AD11:AD24" si="7">C11</f>
        <v>83</v>
      </c>
      <c r="AE11" s="282">
        <f t="shared" ref="AE11:AK43" ca="1" si="8">IF(T11=0,"",IF($E11="E",ROUNDUP(T11/2080,3),T11))</f>
        <v>44.308</v>
      </c>
      <c r="AF11" s="282">
        <f t="shared" ca="1" si="8"/>
        <v>46.638999999999996</v>
      </c>
      <c r="AG11" s="282">
        <f t="shared" ca="1" si="8"/>
        <v>49.094000000000001</v>
      </c>
      <c r="AH11" s="282">
        <f t="shared" ca="1" si="8"/>
        <v>51.677999999999997</v>
      </c>
      <c r="AI11" s="282">
        <f t="shared" ca="1" si="8"/>
        <v>53.123999999999995</v>
      </c>
      <c r="AJ11" s="282">
        <f t="shared" ca="1" si="8"/>
        <v>54.613</v>
      </c>
      <c r="AK11" s="282">
        <f t="shared" ca="1" si="8"/>
        <v>56.169999999999995</v>
      </c>
    </row>
    <row r="12" spans="1:38" x14ac:dyDescent="0.2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4"/>
        <v>114665</v>
      </c>
      <c r="H12" s="74">
        <f t="shared" ca="1" si="4"/>
        <v>119256</v>
      </c>
      <c r="I12" s="74">
        <f t="shared" ca="1" si="4"/>
        <v>124030</v>
      </c>
      <c r="J12" s="74">
        <f t="shared" ca="1" si="4"/>
        <v>128996</v>
      </c>
      <c r="K12" s="74">
        <f t="shared" ca="1" si="4"/>
        <v>134163</v>
      </c>
      <c r="L12" s="74">
        <f t="shared" ca="1" si="4"/>
        <v>0</v>
      </c>
      <c r="M12" s="74">
        <f t="shared" ca="1" si="4"/>
        <v>0</v>
      </c>
      <c r="N12" s="72"/>
      <c r="P12" s="187" t="str">
        <f t="shared" ref="P12:P22" si="9">A12</f>
        <v>59449C</v>
      </c>
      <c r="Q12" s="186" t="s">
        <v>600</v>
      </c>
      <c r="R12" s="188" t="str">
        <f t="shared" ref="R12:R24" si="10">F12</f>
        <v>311 Service Center Operations Manager</v>
      </c>
      <c r="S12" s="189" t="str">
        <f t="shared" ref="S12:S24" si="11">C12</f>
        <v>044</v>
      </c>
      <c r="T12" s="186" cm="1">
        <f t="array" aca="1" ref="T12" ca="1">ROUND(IF($Q12="Y",VLOOKUP($P12, INDIRECT($Q$3),T$8,0)*INDIRECT($P$2),VLOOKUP($P12, INDIRECT($Q$3),T$8,0)),IF($E12="E",0,3))</f>
        <v>114665</v>
      </c>
      <c r="U12" s="186" cm="1">
        <f t="array" aca="1" ref="U12" ca="1">ROUND(IF($Q12="Y",VLOOKUP($P12, INDIRECT($Q$3),U$8,0)*INDIRECT($P$2),VLOOKUP($P12, INDIRECT($Q$3),U$8,0)),IF($E12="E",0,3))</f>
        <v>119256</v>
      </c>
      <c r="V12" s="186" cm="1">
        <f t="array" aca="1" ref="V12" ca="1">ROUND(IF($Q12="Y",VLOOKUP($P12, INDIRECT($Q$3),V$8,0)*INDIRECT($P$2),VLOOKUP($P12, INDIRECT($Q$3),V$8,0)),IF($E12="E",0,3))</f>
        <v>124030</v>
      </c>
      <c r="W12" s="186" cm="1">
        <f t="array" aca="1" ref="W12" ca="1">ROUND(IF($Q12="Y",VLOOKUP($P12, INDIRECT($Q$3),W$8,0)*INDIRECT($P$2),VLOOKUP($P12, INDIRECT($Q$3),W$8,0)),IF($E12="E",0,3))</f>
        <v>128996</v>
      </c>
      <c r="X12" s="186" cm="1">
        <f t="array" aca="1" ref="X12" ca="1">ROUND(IF($Q12="Y",VLOOKUP($P12, INDIRECT($Q$3),X$8,0)*INDIRECT($P$2),VLOOKUP($P12, INDIRECT($Q$3),X$8,0)),IF($E12="E",0,3))</f>
        <v>134163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5"/>
        <v>59449C</v>
      </c>
      <c r="AC12" s="130" t="str">
        <f t="shared" si="6"/>
        <v>311 Service Center Operations Manager</v>
      </c>
      <c r="AD12" s="284" t="str">
        <f t="shared" si="7"/>
        <v>044</v>
      </c>
      <c r="AE12" s="282">
        <f t="shared" ca="1" si="8"/>
        <v>55.128</v>
      </c>
      <c r="AF12" s="282">
        <f t="shared" ca="1" si="8"/>
        <v>57.335000000000001</v>
      </c>
      <c r="AG12" s="282">
        <f t="shared" ca="1" si="8"/>
        <v>59.629999999999995</v>
      </c>
      <c r="AH12" s="282">
        <f t="shared" ca="1" si="8"/>
        <v>62.018000000000001</v>
      </c>
      <c r="AI12" s="282">
        <f t="shared" ca="1" si="8"/>
        <v>64.50200000000001</v>
      </c>
      <c r="AJ12" s="282" t="str">
        <f t="shared" ca="1" si="8"/>
        <v/>
      </c>
      <c r="AK12" s="282" t="str">
        <f t="shared" ca="1" si="8"/>
        <v/>
      </c>
    </row>
    <row r="13" spans="1:38" x14ac:dyDescent="0.2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4"/>
        <v>92160</v>
      </c>
      <c r="H13" s="74">
        <f t="shared" ca="1" si="4"/>
        <v>97009</v>
      </c>
      <c r="I13" s="74">
        <f t="shared" ca="1" si="4"/>
        <v>102114</v>
      </c>
      <c r="J13" s="74">
        <f t="shared" ca="1" si="4"/>
        <v>107490</v>
      </c>
      <c r="K13" s="74">
        <f t="shared" ca="1" si="4"/>
        <v>110496</v>
      </c>
      <c r="L13" s="74">
        <f t="shared" ca="1" si="4"/>
        <v>113594</v>
      </c>
      <c r="M13" s="74">
        <f t="shared" ca="1" si="4"/>
        <v>116832</v>
      </c>
      <c r="N13" s="72"/>
      <c r="P13" s="187" t="str">
        <f t="shared" si="9"/>
        <v>00017C</v>
      </c>
      <c r="Q13" s="186" t="s">
        <v>600</v>
      </c>
      <c r="R13" s="188" t="str">
        <f t="shared" si="10"/>
        <v xml:space="preserve">911 Operations Manager </v>
      </c>
      <c r="S13" s="189" t="str">
        <f t="shared" si="11"/>
        <v>83</v>
      </c>
      <c r="T13" s="186" cm="1">
        <f t="array" aca="1" ref="T13" ca="1">ROUND(IF($Q13="Y",VLOOKUP($P13, INDIRECT($Q$3),T$8,0)*INDIRECT($P$2),VLOOKUP($P13, INDIRECT($Q$3),T$8,0)),IF($E13="E",0,3))</f>
        <v>92160</v>
      </c>
      <c r="U13" s="186" cm="1">
        <f t="array" aca="1" ref="U13" ca="1">ROUND(IF($Q13="Y",VLOOKUP($P13, INDIRECT($Q$3),U$8,0)*INDIRECT($P$2),VLOOKUP($P13, INDIRECT($Q$3),U$8,0)),IF($E13="E",0,3))</f>
        <v>97009</v>
      </c>
      <c r="V13" s="186" cm="1">
        <f t="array" aca="1" ref="V13" ca="1">ROUND(IF($Q13="Y",VLOOKUP($P13, INDIRECT($Q$3),V$8,0)*INDIRECT($P$2),VLOOKUP($P13, INDIRECT($Q$3),V$8,0)),IF($E13="E",0,3))</f>
        <v>102114</v>
      </c>
      <c r="W13" s="186" cm="1">
        <f t="array" aca="1" ref="W13" ca="1">ROUND(IF($Q13="Y",VLOOKUP($P13, INDIRECT($Q$3),W$8,0)*INDIRECT($P$2),VLOOKUP($P13, INDIRECT($Q$3),W$8,0)),IF($E13="E",0,3))</f>
        <v>107490</v>
      </c>
      <c r="X13" s="186" cm="1">
        <f t="array" aca="1" ref="X13" ca="1">ROUND(IF($Q13="Y",VLOOKUP($P13, INDIRECT($Q$3),X$8,0)*INDIRECT($P$2),VLOOKUP($P13, INDIRECT($Q$3),X$8,0)),IF($E13="E",0,3))</f>
        <v>110496</v>
      </c>
      <c r="Y13" s="186" cm="1">
        <f t="array" aca="1" ref="Y13" ca="1">ROUND(IF($Q13="Y",VLOOKUP($P13, INDIRECT($Q$3),Y$8,0)*INDIRECT($P$2),VLOOKUP($P13, INDIRECT($Q$3),Y$8,0)),IF($E13="E",0,3))</f>
        <v>113594</v>
      </c>
      <c r="Z13" s="186" cm="1">
        <f t="array" aca="1" ref="Z13" ca="1">ROUND(IF($Q13="Y",VLOOKUP($P13, INDIRECT($Q$3),Z$8,0)*INDIRECT($P$2),VLOOKUP($P13, INDIRECT($Q$3),Z$8,0)),IF($E13="E",0,3))</f>
        <v>116832</v>
      </c>
      <c r="AA13" s="186"/>
      <c r="AB13" s="282" t="str">
        <f t="shared" si="5"/>
        <v>00017C</v>
      </c>
      <c r="AC13" s="130" t="str">
        <f t="shared" si="6"/>
        <v xml:space="preserve">911 Operations Manager </v>
      </c>
      <c r="AD13" s="284" t="str">
        <f t="shared" si="7"/>
        <v>83</v>
      </c>
      <c r="AE13" s="282">
        <f t="shared" ca="1" si="8"/>
        <v>44.308</v>
      </c>
      <c r="AF13" s="282">
        <f t="shared" ca="1" si="8"/>
        <v>46.638999999999996</v>
      </c>
      <c r="AG13" s="282">
        <f t="shared" ca="1" si="8"/>
        <v>49.094000000000001</v>
      </c>
      <c r="AH13" s="282">
        <f t="shared" ca="1" si="8"/>
        <v>51.677999999999997</v>
      </c>
      <c r="AI13" s="282">
        <f t="shared" ca="1" si="8"/>
        <v>53.123999999999995</v>
      </c>
      <c r="AJ13" s="282">
        <f t="shared" ca="1" si="8"/>
        <v>54.613</v>
      </c>
      <c r="AK13" s="282">
        <f t="shared" ca="1" si="8"/>
        <v>56.169999999999995</v>
      </c>
    </row>
    <row r="14" spans="1:38" x14ac:dyDescent="0.2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ca="1" si="4"/>
        <v>87315</v>
      </c>
      <c r="H14" s="74">
        <f t="shared" ca="1" si="4"/>
        <v>91911</v>
      </c>
      <c r="I14" s="74">
        <f t="shared" ca="1" si="4"/>
        <v>96747</v>
      </c>
      <c r="J14" s="74">
        <f t="shared" ca="1" si="4"/>
        <v>101840</v>
      </c>
      <c r="K14" s="74">
        <f t="shared" ca="1" si="4"/>
        <v>104692</v>
      </c>
      <c r="L14" s="74">
        <f t="shared" ca="1" si="4"/>
        <v>107622</v>
      </c>
      <c r="M14" s="74">
        <f t="shared" ca="1" si="4"/>
        <v>110690</v>
      </c>
      <c r="N14" s="72"/>
      <c r="P14" s="187" t="str">
        <f t="shared" si="9"/>
        <v>06999C</v>
      </c>
      <c r="Q14" s="191" t="s">
        <v>600</v>
      </c>
      <c r="R14" s="188" t="str">
        <f t="shared" si="10"/>
        <v>911 Training and Quality Assurance Manager</v>
      </c>
      <c r="S14" s="189" t="str">
        <f t="shared" si="11"/>
        <v>147</v>
      </c>
      <c r="T14" s="186" cm="1">
        <f t="array" aca="1" ref="T14" ca="1">ROUND(IF($Q14="Y",VLOOKUP($P14, INDIRECT($Q$3),T$8,0)*INDIRECT($P$2),VLOOKUP($P14, INDIRECT($Q$3),T$8,0)),IF($E14="E",0,3))</f>
        <v>87315</v>
      </c>
      <c r="U14" s="186" cm="1">
        <f t="array" aca="1" ref="U14" ca="1">ROUND(IF($Q14="Y",VLOOKUP($P14, INDIRECT($Q$3),U$8,0)*INDIRECT($P$2),VLOOKUP($P14, INDIRECT($Q$3),U$8,0)),IF($E14="E",0,3))</f>
        <v>91911</v>
      </c>
      <c r="V14" s="186" cm="1">
        <f t="array" aca="1" ref="V14" ca="1">ROUND(IF($Q14="Y",VLOOKUP($P14, INDIRECT($Q$3),V$8,0)*INDIRECT($P$2),VLOOKUP($P14, INDIRECT($Q$3),V$8,0)),IF($E14="E",0,3))</f>
        <v>96747</v>
      </c>
      <c r="W14" s="186" cm="1">
        <f t="array" aca="1" ref="W14" ca="1">ROUND(IF($Q14="Y",VLOOKUP($P14, INDIRECT($Q$3),W$8,0)*INDIRECT($P$2),VLOOKUP($P14, INDIRECT($Q$3),W$8,0)),IF($E14="E",0,3))</f>
        <v>101840</v>
      </c>
      <c r="X14" s="186" cm="1">
        <f t="array" aca="1" ref="X14" ca="1">ROUND(IF($Q14="Y",VLOOKUP($P14, INDIRECT($Q$3),X$8,0)*INDIRECT($P$2),VLOOKUP($P14, INDIRECT($Q$3),X$8,0)),IF($E14="E",0,3))</f>
        <v>104692</v>
      </c>
      <c r="Y14" s="186" cm="1">
        <f t="array" aca="1" ref="Y14" ca="1">ROUND(IF($Q14="Y",VLOOKUP($P14, INDIRECT($Q$3),Y$8,0)*INDIRECT($P$2),VLOOKUP($P14, INDIRECT($Q$3),Y$8,0)),IF($E14="E",0,3))</f>
        <v>107622</v>
      </c>
      <c r="Z14" s="186" cm="1">
        <f t="array" aca="1" ref="Z14" ca="1">ROUND(IF($Q14="Y",VLOOKUP($P14, INDIRECT($Q$3),Z$8,0)*INDIRECT($P$2),VLOOKUP($P14, INDIRECT($Q$3),Z$8,0)),IF($E14="E",0,3))</f>
        <v>110690</v>
      </c>
      <c r="AA14" s="186"/>
      <c r="AB14" s="282" t="str">
        <f>A14</f>
        <v>06999C</v>
      </c>
      <c r="AC14" s="130" t="str">
        <f t="shared" si="6"/>
        <v>911 Training and Quality Assurance Manager</v>
      </c>
      <c r="AD14" s="284" t="str">
        <f t="shared" si="7"/>
        <v>147</v>
      </c>
      <c r="AE14" s="282">
        <f t="shared" ca="1" si="8"/>
        <v>41.978999999999999</v>
      </c>
      <c r="AF14" s="282">
        <f t="shared" ca="1" si="8"/>
        <v>44.187999999999995</v>
      </c>
      <c r="AG14" s="282">
        <f t="shared" ca="1" si="8"/>
        <v>46.512999999999998</v>
      </c>
      <c r="AH14" s="282">
        <f t="shared" ca="1" si="8"/>
        <v>48.961999999999996</v>
      </c>
      <c r="AI14" s="282">
        <f t="shared" ca="1" si="8"/>
        <v>50.332999999999998</v>
      </c>
      <c r="AJ14" s="282">
        <f t="shared" ca="1" si="8"/>
        <v>51.741999999999997</v>
      </c>
      <c r="AK14" s="282">
        <f t="shared" ca="1" si="8"/>
        <v>53.216999999999999</v>
      </c>
    </row>
    <row r="15" spans="1:38" x14ac:dyDescent="0.2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ca="1" si="4"/>
        <v>36.996000000000002</v>
      </c>
      <c r="H15" s="74">
        <f t="shared" ca="1" si="4"/>
        <v>38.476999999999997</v>
      </c>
      <c r="I15" s="74">
        <f t="shared" ca="1" si="4"/>
        <v>40.018000000000001</v>
      </c>
      <c r="J15" s="74">
        <f t="shared" ca="1" si="4"/>
        <v>41.621000000000002</v>
      </c>
      <c r="K15" s="74">
        <f t="shared" ca="1" si="4"/>
        <v>43.286999999999999</v>
      </c>
      <c r="L15" s="74">
        <f t="shared" ca="1" si="4"/>
        <v>0</v>
      </c>
      <c r="M15" s="74">
        <f t="shared" ca="1" si="4"/>
        <v>0</v>
      </c>
      <c r="N15" s="72"/>
      <c r="P15" s="187" t="str">
        <f t="shared" si="9"/>
        <v>09800C</v>
      </c>
      <c r="Q15" s="186" t="s">
        <v>600</v>
      </c>
      <c r="R15" s="188" t="str">
        <f t="shared" si="10"/>
        <v>Account Maintenance Supervisor</v>
      </c>
      <c r="S15" s="189" t="str">
        <f t="shared" si="11"/>
        <v>151</v>
      </c>
      <c r="T15" s="186" cm="1">
        <f t="array" aca="1" ref="T15" ca="1">ROUND(IF($Q15="Y",VLOOKUP($P15, INDIRECT($Q$3),T$8,0)*INDIRECT($P$2),VLOOKUP($P15, INDIRECT($Q$3),T$8,0)),IF($E15="E",0,3))</f>
        <v>36.996000000000002</v>
      </c>
      <c r="U15" s="186" cm="1">
        <f t="array" aca="1" ref="U15" ca="1">ROUND(IF($Q15="Y",VLOOKUP($P15, INDIRECT($Q$3),U$8,0)*INDIRECT($P$2),VLOOKUP($P15, INDIRECT($Q$3),U$8,0)),IF($E15="E",0,3))</f>
        <v>38.476999999999997</v>
      </c>
      <c r="V15" s="186" cm="1">
        <f t="array" aca="1" ref="V15" ca="1">ROUND(IF($Q15="Y",VLOOKUP($P15, INDIRECT($Q$3),V$8,0)*INDIRECT($P$2),VLOOKUP($P15, INDIRECT($Q$3),V$8,0)),IF($E15="E",0,3))</f>
        <v>40.018000000000001</v>
      </c>
      <c r="W15" s="186" cm="1">
        <f t="array" aca="1" ref="W15" ca="1">ROUND(IF($Q15="Y",VLOOKUP($P15, INDIRECT($Q$3),W$8,0)*INDIRECT($P$2),VLOOKUP($P15, INDIRECT($Q$3),W$8,0)),IF($E15="E",0,3))</f>
        <v>41.621000000000002</v>
      </c>
      <c r="X15" s="186" cm="1">
        <f t="array" aca="1" ref="X15" ca="1">ROUND(IF($Q15="Y",VLOOKUP($P15, INDIRECT($Q$3),X$8,0)*INDIRECT($P$2),VLOOKUP($P15, INDIRECT($Q$3),X$8,0)),IF($E15="E",0,3))</f>
        <v>43.286999999999999</v>
      </c>
      <c r="Y15" s="186" cm="1">
        <f t="array" aca="1" ref="Y15" ca="1">ROUND(IF($Q15="Y",VLOOKUP($P15, INDIRECT($Q$3),Y$8,0)*INDIRECT($P$2),VLOOKUP($P15, INDIRECT($Q$3),Y$8,0)),IF($E15="E",0,3))</f>
        <v>0</v>
      </c>
      <c r="Z15" s="186" cm="1">
        <f t="array" aca="1" ref="Z15" ca="1">ROUND(IF($Q15="Y",VLOOKUP($P15, INDIRECT($Q$3),Z$8,0)*INDIRECT($P$2),VLOOKUP($P15, INDIRECT($Q$3),Z$8,0)),IF($E15="E",0,3))</f>
        <v>0</v>
      </c>
      <c r="AA15" s="186"/>
      <c r="AB15" s="282" t="str">
        <f t="shared" si="5"/>
        <v>09800C</v>
      </c>
      <c r="AC15" s="130" t="str">
        <f t="shared" si="6"/>
        <v>Account Maintenance Supervisor</v>
      </c>
      <c r="AD15" s="284" t="str">
        <f t="shared" si="7"/>
        <v>151</v>
      </c>
      <c r="AE15" s="282">
        <f t="shared" ca="1" si="8"/>
        <v>36.996000000000002</v>
      </c>
      <c r="AF15" s="282">
        <f t="shared" ca="1" si="8"/>
        <v>38.476999999999997</v>
      </c>
      <c r="AG15" s="282">
        <f t="shared" ca="1" si="8"/>
        <v>40.018000000000001</v>
      </c>
      <c r="AH15" s="282">
        <f t="shared" ca="1" si="8"/>
        <v>41.621000000000002</v>
      </c>
      <c r="AI15" s="282">
        <f t="shared" ca="1" si="8"/>
        <v>43.286999999999999</v>
      </c>
      <c r="AJ15" s="282" t="str">
        <f t="shared" ca="1" si="8"/>
        <v/>
      </c>
      <c r="AK15" s="282" t="str">
        <f t="shared" ca="1" si="8"/>
        <v/>
      </c>
    </row>
    <row r="16" spans="1:38" x14ac:dyDescent="0.2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4"/>
        <v>82117</v>
      </c>
      <c r="H16" s="74">
        <f t="shared" ca="1" si="4"/>
        <v>86436</v>
      </c>
      <c r="I16" s="74">
        <f t="shared" ca="1" si="4"/>
        <v>90985</v>
      </c>
      <c r="J16" s="74">
        <f t="shared" ca="1" si="4"/>
        <v>95776</v>
      </c>
      <c r="K16" s="74">
        <f t="shared" ca="1" si="4"/>
        <v>98460</v>
      </c>
      <c r="L16" s="74">
        <f t="shared" ca="1" si="4"/>
        <v>101216</v>
      </c>
      <c r="M16" s="74">
        <f t="shared" ca="1" si="4"/>
        <v>104101</v>
      </c>
      <c r="N16" s="72"/>
      <c r="P16" s="187" t="str">
        <f t="shared" si="9"/>
        <v>00221C</v>
      </c>
      <c r="Q16" s="186" t="s">
        <v>600</v>
      </c>
      <c r="R16" s="188" t="str">
        <f t="shared" si="10"/>
        <v>Accountant Il  (Supervisory)</v>
      </c>
      <c r="S16" s="189" t="str">
        <f t="shared" si="11"/>
        <v>86</v>
      </c>
      <c r="T16" s="186" cm="1">
        <f t="array" aca="1" ref="T16" ca="1">ROUND(IF($Q16="Y",VLOOKUP($P16, INDIRECT($Q$3),T$8,0)*INDIRECT($P$2),VLOOKUP($P16, INDIRECT($Q$3),T$8,0)),IF($E16="E",0,3))</f>
        <v>82117</v>
      </c>
      <c r="U16" s="186" cm="1">
        <f t="array" aca="1" ref="U16" ca="1">ROUND(IF($Q16="Y",VLOOKUP($P16, INDIRECT($Q$3),U$8,0)*INDIRECT($P$2),VLOOKUP($P16, INDIRECT($Q$3),U$8,0)),IF($E16="E",0,3))</f>
        <v>86436</v>
      </c>
      <c r="V16" s="186" cm="1">
        <f t="array" aca="1" ref="V16" ca="1">ROUND(IF($Q16="Y",VLOOKUP($P16, INDIRECT($Q$3),V$8,0)*INDIRECT($P$2),VLOOKUP($P16, INDIRECT($Q$3),V$8,0)),IF($E16="E",0,3))</f>
        <v>90985</v>
      </c>
      <c r="W16" s="186" cm="1">
        <f t="array" aca="1" ref="W16" ca="1">ROUND(IF($Q16="Y",VLOOKUP($P16, INDIRECT($Q$3),W$8,0)*INDIRECT($P$2),VLOOKUP($P16, INDIRECT($Q$3),W$8,0)),IF($E16="E",0,3))</f>
        <v>95776</v>
      </c>
      <c r="X16" s="186" cm="1">
        <f t="array" aca="1" ref="X16" ca="1">ROUND(IF($Q16="Y",VLOOKUP($P16, INDIRECT($Q$3),X$8,0)*INDIRECT($P$2),VLOOKUP($P16, INDIRECT($Q$3),X$8,0)),IF($E16="E",0,3))</f>
        <v>98460</v>
      </c>
      <c r="Y16" s="186" cm="1">
        <f t="array" aca="1" ref="Y16" ca="1">ROUND(IF($Q16="Y",VLOOKUP($P16, INDIRECT($Q$3),Y$8,0)*INDIRECT($P$2),VLOOKUP($P16, INDIRECT($Q$3),Y$8,0)),IF($E16="E",0,3))</f>
        <v>101216</v>
      </c>
      <c r="Z16" s="186" cm="1">
        <f t="array" aca="1" ref="Z16" ca="1">ROUND(IF($Q16="Y",VLOOKUP($P16, INDIRECT($Q$3),Z$8,0)*INDIRECT($P$2),VLOOKUP($P16, INDIRECT($Q$3),Z$8,0)),IF($E16="E",0,3))</f>
        <v>104101</v>
      </c>
      <c r="AA16" s="186"/>
      <c r="AB16" s="282" t="str">
        <f t="shared" si="5"/>
        <v>00221C</v>
      </c>
      <c r="AC16" s="130" t="str">
        <f t="shared" si="6"/>
        <v>Accountant Il  (Supervisory)</v>
      </c>
      <c r="AD16" s="284" t="str">
        <f t="shared" si="7"/>
        <v>86</v>
      </c>
      <c r="AE16" s="282">
        <f t="shared" ca="1" si="8"/>
        <v>39.479999999999997</v>
      </c>
      <c r="AF16" s="282">
        <f t="shared" ca="1" si="8"/>
        <v>41.555999999999997</v>
      </c>
      <c r="AG16" s="282">
        <f t="shared" ca="1" si="8"/>
        <v>43.742999999999995</v>
      </c>
      <c r="AH16" s="282">
        <f t="shared" ca="1" si="8"/>
        <v>46.046999999999997</v>
      </c>
      <c r="AI16" s="282">
        <f t="shared" ca="1" si="8"/>
        <v>47.336999999999996</v>
      </c>
      <c r="AJ16" s="282">
        <f t="shared" ca="1" si="8"/>
        <v>48.661999999999999</v>
      </c>
      <c r="AK16" s="282">
        <f t="shared" ca="1" si="8"/>
        <v>50.048999999999999</v>
      </c>
    </row>
    <row r="17" spans="1:38" x14ac:dyDescent="0.2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4"/>
        <v>88968</v>
      </c>
      <c r="H17" s="74">
        <f t="shared" ca="1" si="4"/>
        <v>93396</v>
      </c>
      <c r="I17" s="74">
        <f t="shared" ca="1" si="4"/>
        <v>98076</v>
      </c>
      <c r="J17" s="74">
        <f t="shared" ca="1" si="4"/>
        <v>104419</v>
      </c>
      <c r="K17" s="74">
        <f t="shared" ca="1" si="4"/>
        <v>107343</v>
      </c>
      <c r="L17" s="74">
        <f t="shared" ca="1" si="4"/>
        <v>110351</v>
      </c>
      <c r="M17" s="74">
        <f t="shared" ca="1" si="4"/>
        <v>113495</v>
      </c>
      <c r="N17" s="72"/>
      <c r="P17" s="187" t="str">
        <f t="shared" si="9"/>
        <v>53005C</v>
      </c>
      <c r="Q17" s="191" t="s">
        <v>600</v>
      </c>
      <c r="R17" s="188" t="str">
        <f t="shared" si="10"/>
        <v>Accounting Manager - MPD-C</v>
      </c>
      <c r="S17" s="189" t="str">
        <f t="shared" si="11"/>
        <v>010</v>
      </c>
      <c r="T17" s="186" cm="1">
        <f t="array" aca="1" ref="T17" ca="1">ROUND(IF($Q17="Y",VLOOKUP($P17, INDIRECT($Q$3),T$8,0)*INDIRECT($P$2),VLOOKUP($P17, INDIRECT($Q$3),T$8,0)),IF($E17="E",0,3))</f>
        <v>88968</v>
      </c>
      <c r="U17" s="186" cm="1">
        <f t="array" aca="1" ref="U17" ca="1">ROUND(IF($Q17="Y",VLOOKUP($P17, INDIRECT($Q$3),U$8,0)*INDIRECT($P$2),VLOOKUP($P17, INDIRECT($Q$3),U$8,0)),IF($E17="E",0,3))</f>
        <v>93396</v>
      </c>
      <c r="V17" s="186" cm="1">
        <f t="array" aca="1" ref="V17" ca="1">ROUND(IF($Q17="Y",VLOOKUP($P17, INDIRECT($Q$3),V$8,0)*INDIRECT($P$2),VLOOKUP($P17, INDIRECT($Q$3),V$8,0)),IF($E17="E",0,3))</f>
        <v>98076</v>
      </c>
      <c r="W17" s="186" cm="1">
        <f t="array" aca="1" ref="W17" ca="1">ROUND(IF($Q17="Y",VLOOKUP($P17, INDIRECT($Q$3),W$8,0)*INDIRECT($P$2),VLOOKUP($P17, INDIRECT($Q$3),W$8,0)),IF($E17="E",0,3))</f>
        <v>104419</v>
      </c>
      <c r="X17" s="186" cm="1">
        <f t="array" aca="1" ref="X17" ca="1">ROUND(IF($Q17="Y",VLOOKUP($P17, INDIRECT($Q$3),X$8,0)*INDIRECT($P$2),VLOOKUP($P17, INDIRECT($Q$3),X$8,0)),IF($E17="E",0,3))</f>
        <v>107343</v>
      </c>
      <c r="Y17" s="186" cm="1">
        <f t="array" aca="1" ref="Y17" ca="1">ROUND(IF($Q17="Y",VLOOKUP($P17, INDIRECT($Q$3),Y$8,0)*INDIRECT($P$2),VLOOKUP($P17, INDIRECT($Q$3),Y$8,0)),IF($E17="E",0,3))</f>
        <v>110351</v>
      </c>
      <c r="Z17" s="186" cm="1">
        <f t="array" aca="1" ref="Z17" ca="1">ROUND(IF($Q17="Y",VLOOKUP($P17, INDIRECT($Q$3),Z$8,0)*INDIRECT($P$2),VLOOKUP($P17, INDIRECT($Q$3),Z$8,0)),IF($E17="E",0,3))</f>
        <v>113495</v>
      </c>
      <c r="AA17" s="186"/>
      <c r="AB17" s="282" t="str">
        <f t="shared" si="5"/>
        <v>53005C</v>
      </c>
      <c r="AC17" s="130" t="str">
        <f t="shared" si="6"/>
        <v>Accounting Manager - MPD-C</v>
      </c>
      <c r="AD17" s="284" t="str">
        <f t="shared" si="7"/>
        <v>010</v>
      </c>
      <c r="AE17" s="282">
        <f t="shared" ca="1" si="8"/>
        <v>42.774000000000001</v>
      </c>
      <c r="AF17" s="282">
        <f t="shared" ca="1" si="8"/>
        <v>44.902000000000001</v>
      </c>
      <c r="AG17" s="282">
        <f t="shared" ca="1" si="8"/>
        <v>47.152000000000001</v>
      </c>
      <c r="AH17" s="282">
        <f t="shared" ca="1" si="8"/>
        <v>50.201999999999998</v>
      </c>
      <c r="AI17" s="282">
        <f t="shared" ca="1" si="8"/>
        <v>51.607999999999997</v>
      </c>
      <c r="AJ17" s="282">
        <f t="shared" ca="1" si="8"/>
        <v>53.053999999999995</v>
      </c>
      <c r="AK17" s="282">
        <f t="shared" ca="1" si="8"/>
        <v>54.564999999999998</v>
      </c>
    </row>
    <row r="18" spans="1:38" x14ac:dyDescent="0.2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ca="1" si="4"/>
        <v>34.44</v>
      </c>
      <c r="H18" s="74">
        <f t="shared" ca="1" si="4"/>
        <v>35.82</v>
      </c>
      <c r="I18" s="74">
        <f t="shared" ca="1" si="4"/>
        <v>37.253</v>
      </c>
      <c r="J18" s="74">
        <f t="shared" ca="1" si="4"/>
        <v>38.744</v>
      </c>
      <c r="K18" s="74">
        <f t="shared" ca="1" si="4"/>
        <v>40.296999999999997</v>
      </c>
      <c r="L18" s="74">
        <f t="shared" ca="1" si="4"/>
        <v>0</v>
      </c>
      <c r="M18" s="74">
        <f t="shared" ca="1" si="4"/>
        <v>0</v>
      </c>
      <c r="N18" s="72"/>
      <c r="P18" s="187" t="str">
        <f t="shared" si="9"/>
        <v>00320C</v>
      </c>
      <c r="Q18" s="191" t="s">
        <v>600</v>
      </c>
      <c r="R18" s="188" t="str">
        <f t="shared" si="10"/>
        <v>Administrative Analyst I - Confidential</v>
      </c>
      <c r="S18" s="189" t="str">
        <f t="shared" si="11"/>
        <v>150</v>
      </c>
      <c r="T18" s="186" cm="1">
        <f t="array" aca="1" ref="T18" ca="1">ROUND(IF($Q18="Y",VLOOKUP($P18, INDIRECT($Q$3),T$8,0)*INDIRECT($P$2),VLOOKUP($P18, INDIRECT($Q$3),T$8,0)),IF($E18="E",0,3))</f>
        <v>34.44</v>
      </c>
      <c r="U18" s="186" cm="1">
        <f t="array" aca="1" ref="U18" ca="1">ROUND(IF($Q18="Y",VLOOKUP($P18, INDIRECT($Q$3),U$8,0)*INDIRECT($P$2),VLOOKUP($P18, INDIRECT($Q$3),U$8,0)),IF($E18="E",0,3))</f>
        <v>35.82</v>
      </c>
      <c r="V18" s="186" cm="1">
        <f t="array" aca="1" ref="V18" ca="1">ROUND(IF($Q18="Y",VLOOKUP($P18, INDIRECT($Q$3),V$8,0)*INDIRECT($P$2),VLOOKUP($P18, INDIRECT($Q$3),V$8,0)),IF($E18="E",0,3))</f>
        <v>37.253</v>
      </c>
      <c r="W18" s="186" cm="1">
        <f t="array" aca="1" ref="W18" ca="1">ROUND(IF($Q18="Y",VLOOKUP($P18, INDIRECT($Q$3),W$8,0)*INDIRECT($P$2),VLOOKUP($P18, INDIRECT($Q$3),W$8,0)),IF($E18="E",0,3))</f>
        <v>38.744</v>
      </c>
      <c r="X18" s="186" cm="1">
        <f t="array" aca="1" ref="X18" ca="1">ROUND(IF($Q18="Y",VLOOKUP($P18, INDIRECT($Q$3),X$8,0)*INDIRECT($P$2),VLOOKUP($P18, INDIRECT($Q$3),X$8,0)),IF($E18="E",0,3))</f>
        <v>40.296999999999997</v>
      </c>
      <c r="Y18" s="186" cm="1">
        <f t="array" aca="1" ref="Y18" ca="1">ROUND(IF($Q18="Y",VLOOKUP($P18, INDIRECT($Q$3),Y$8,0)*INDIRECT($P$2),VLOOKUP($P18, INDIRECT($Q$3),Y$8,0)),IF($E18="E",0,3))</f>
        <v>0</v>
      </c>
      <c r="Z18" s="186" cm="1">
        <f t="array" aca="1" ref="Z18" ca="1">ROUND(IF($Q18="Y",VLOOKUP($P18, INDIRECT($Q$3),Z$8,0)*INDIRECT($P$2),VLOOKUP($P18, INDIRECT($Q$3),Z$8,0)),IF($E18="E",0,3))</f>
        <v>0</v>
      </c>
      <c r="AA18" s="186"/>
      <c r="AB18" s="282" t="str">
        <f t="shared" si="5"/>
        <v>00320C</v>
      </c>
      <c r="AC18" s="130" t="str">
        <f t="shared" si="6"/>
        <v>Administrative Analyst I - Confidential</v>
      </c>
      <c r="AD18" s="284" t="str">
        <f t="shared" si="7"/>
        <v>150</v>
      </c>
      <c r="AE18" s="282">
        <f t="shared" ca="1" si="8"/>
        <v>34.44</v>
      </c>
      <c r="AF18" s="282">
        <f t="shared" ca="1" si="8"/>
        <v>35.82</v>
      </c>
      <c r="AG18" s="282">
        <f t="shared" ca="1" si="8"/>
        <v>37.253</v>
      </c>
      <c r="AH18" s="282">
        <f t="shared" ca="1" si="8"/>
        <v>38.744</v>
      </c>
      <c r="AI18" s="282">
        <f t="shared" ca="1" si="8"/>
        <v>40.296999999999997</v>
      </c>
      <c r="AJ18" s="282" t="str">
        <f t="shared" ca="1" si="8"/>
        <v/>
      </c>
      <c r="AK18" s="282" t="str">
        <f t="shared" ca="1" si="8"/>
        <v/>
      </c>
    </row>
    <row r="19" spans="1:38" x14ac:dyDescent="0.2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ca="1" si="4"/>
        <v>81403</v>
      </c>
      <c r="H19" s="74">
        <f t="shared" ca="1" si="4"/>
        <v>84664</v>
      </c>
      <c r="I19" s="74">
        <f t="shared" ca="1" si="4"/>
        <v>88052</v>
      </c>
      <c r="J19" s="74">
        <f t="shared" ca="1" si="4"/>
        <v>91577</v>
      </c>
      <c r="K19" s="74">
        <f t="shared" ca="1" si="4"/>
        <v>95247</v>
      </c>
      <c r="L19" s="74">
        <f t="shared" ca="1" si="4"/>
        <v>0</v>
      </c>
      <c r="M19" s="74">
        <f t="shared" ca="1" si="4"/>
        <v>0</v>
      </c>
      <c r="N19" s="72"/>
      <c r="P19" s="187" t="str">
        <f t="shared" si="9"/>
        <v>00340C</v>
      </c>
      <c r="Q19" s="191" t="s">
        <v>600</v>
      </c>
      <c r="R19" s="188" t="str">
        <f t="shared" si="10"/>
        <v>Administrative Analyst II - Confidential</v>
      </c>
      <c r="S19" s="189" t="str">
        <f t="shared" si="11"/>
        <v>099</v>
      </c>
      <c r="T19" s="186" cm="1">
        <f t="array" aca="1" ref="T19" ca="1">ROUND(IF($Q19="Y",VLOOKUP($P19, INDIRECT($Q$3),T$8,0)*INDIRECT($P$2),VLOOKUP($P19, INDIRECT($Q$3),T$8,0)),IF($E19="E",0,3))</f>
        <v>81403</v>
      </c>
      <c r="U19" s="186" cm="1">
        <f t="array" aca="1" ref="U19" ca="1">ROUND(IF($Q19="Y",VLOOKUP($P19, INDIRECT($Q$3),U$8,0)*INDIRECT($P$2),VLOOKUP($P19, INDIRECT($Q$3),U$8,0)),IF($E19="E",0,3))</f>
        <v>84664</v>
      </c>
      <c r="V19" s="186" cm="1">
        <f t="array" aca="1" ref="V19" ca="1">ROUND(IF($Q19="Y",VLOOKUP($P19, INDIRECT($Q$3),V$8,0)*INDIRECT($P$2),VLOOKUP($P19, INDIRECT($Q$3),V$8,0)),IF($E19="E",0,3))</f>
        <v>88052</v>
      </c>
      <c r="W19" s="186" cm="1">
        <f t="array" aca="1" ref="W19" ca="1">ROUND(IF($Q19="Y",VLOOKUP($P19, INDIRECT($Q$3),W$8,0)*INDIRECT($P$2),VLOOKUP($P19, INDIRECT($Q$3),W$8,0)),IF($E19="E",0,3))</f>
        <v>91577</v>
      </c>
      <c r="X19" s="186" cm="1">
        <f t="array" aca="1" ref="X19" ca="1">ROUND(IF($Q19="Y",VLOOKUP($P19, INDIRECT($Q$3),X$8,0)*INDIRECT($P$2),VLOOKUP($P19, INDIRECT($Q$3),X$8,0)),IF($E19="E",0,3))</f>
        <v>95247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5"/>
        <v>00340C</v>
      </c>
      <c r="AC19" s="130" t="str">
        <f t="shared" si="6"/>
        <v>Administrative Analyst II - Confidential</v>
      </c>
      <c r="AD19" s="284" t="str">
        <f t="shared" si="7"/>
        <v>099</v>
      </c>
      <c r="AE19" s="282">
        <f t="shared" ca="1" si="8"/>
        <v>39.137</v>
      </c>
      <c r="AF19" s="282">
        <f t="shared" ca="1" si="8"/>
        <v>40.704000000000001</v>
      </c>
      <c r="AG19" s="282">
        <f t="shared" ca="1" si="8"/>
        <v>42.332999999999998</v>
      </c>
      <c r="AH19" s="282">
        <f t="shared" ca="1" si="8"/>
        <v>44.027999999999999</v>
      </c>
      <c r="AI19" s="282">
        <f t="shared" ca="1" si="8"/>
        <v>45.791999999999994</v>
      </c>
      <c r="AJ19" s="282" t="str">
        <f t="shared" ca="1" si="8"/>
        <v/>
      </c>
      <c r="AK19" s="282" t="str">
        <f t="shared" ca="1" si="8"/>
        <v/>
      </c>
    </row>
    <row r="20" spans="1:38" x14ac:dyDescent="0.2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4"/>
        <v>75274</v>
      </c>
      <c r="H20" s="74">
        <f t="shared" ca="1" si="4"/>
        <v>78287</v>
      </c>
      <c r="I20" s="74">
        <f t="shared" ca="1" si="4"/>
        <v>81415</v>
      </c>
      <c r="J20" s="74">
        <f t="shared" ca="1" si="4"/>
        <v>84673</v>
      </c>
      <c r="K20" s="74">
        <f t="shared" ca="1" si="4"/>
        <v>88061</v>
      </c>
      <c r="L20" s="74">
        <f t="shared" ca="1" si="4"/>
        <v>91582</v>
      </c>
      <c r="M20" s="74">
        <f t="shared" ca="1" si="4"/>
        <v>95245</v>
      </c>
      <c r="N20" s="72"/>
      <c r="P20" s="187" t="str">
        <f t="shared" si="9"/>
        <v>00351C</v>
      </c>
      <c r="Q20" s="186" t="s">
        <v>600</v>
      </c>
      <c r="R20" s="188" t="str">
        <f t="shared" si="10"/>
        <v>Administrative Analyst II Supervisory</v>
      </c>
      <c r="S20" s="189" t="str">
        <f t="shared" si="11"/>
        <v>99</v>
      </c>
      <c r="T20" s="186" cm="1">
        <f t="array" aca="1" ref="T20" ca="1">ROUND(IF($Q20="Y",VLOOKUP($P20, INDIRECT($Q$3),T$8,0)*INDIRECT($P$2),VLOOKUP($P20, INDIRECT($Q$3),T$8,0)),IF($E20="E",0,3))</f>
        <v>75274</v>
      </c>
      <c r="U20" s="186" cm="1">
        <f t="array" aca="1" ref="U20" ca="1">ROUND(IF($Q20="Y",VLOOKUP($P20, INDIRECT($Q$3),U$8,0)*INDIRECT($P$2),VLOOKUP($P20, INDIRECT($Q$3),U$8,0)),IF($E20="E",0,3))</f>
        <v>78287</v>
      </c>
      <c r="V20" s="186" cm="1">
        <f t="array" aca="1" ref="V20" ca="1">ROUND(IF($Q20="Y",VLOOKUP($P20, INDIRECT($Q$3),V$8,0)*INDIRECT($P$2),VLOOKUP($P20, INDIRECT($Q$3),V$8,0)),IF($E20="E",0,3))</f>
        <v>81415</v>
      </c>
      <c r="W20" s="186" cm="1">
        <f t="array" aca="1" ref="W20" ca="1">ROUND(IF($Q20="Y",VLOOKUP($P20, INDIRECT($Q$3),W$8,0)*INDIRECT($P$2),VLOOKUP($P20, INDIRECT($Q$3),W$8,0)),IF($E20="E",0,3))</f>
        <v>84673</v>
      </c>
      <c r="X20" s="186" cm="1">
        <f t="array" aca="1" ref="X20" ca="1">ROUND(IF($Q20="Y",VLOOKUP($P20, INDIRECT($Q$3),X$8,0)*INDIRECT($P$2),VLOOKUP($P20, INDIRECT($Q$3),X$8,0)),IF($E20="E",0,3))</f>
        <v>88061</v>
      </c>
      <c r="Y20" s="186" cm="1">
        <f t="array" aca="1" ref="Y20" ca="1">ROUND(IF($Q20="Y",VLOOKUP($P20, INDIRECT($Q$3),Y$8,0)*INDIRECT($P$2),VLOOKUP($P20, INDIRECT($Q$3),Y$8,0)),IF($E20="E",0,3))</f>
        <v>91582</v>
      </c>
      <c r="Z20" s="186" cm="1">
        <f t="array" aca="1" ref="Z20" ca="1">ROUND(IF($Q20="Y",VLOOKUP($P20, INDIRECT($Q$3),Z$8,0)*INDIRECT($P$2),VLOOKUP($P20, INDIRECT($Q$3),Z$8,0)),IF($E20="E",0,3))</f>
        <v>95245</v>
      </c>
      <c r="AA20" s="186"/>
      <c r="AB20" s="282" t="str">
        <f t="shared" si="5"/>
        <v>00351C</v>
      </c>
      <c r="AC20" s="130" t="str">
        <f t="shared" si="6"/>
        <v>Administrative Analyst II Supervisory</v>
      </c>
      <c r="AD20" s="284" t="str">
        <f t="shared" si="7"/>
        <v>99</v>
      </c>
      <c r="AE20" s="282">
        <f t="shared" ca="1" si="8"/>
        <v>36.19</v>
      </c>
      <c r="AF20" s="282">
        <f t="shared" ca="1" si="8"/>
        <v>37.637999999999998</v>
      </c>
      <c r="AG20" s="282">
        <f t="shared" ca="1" si="8"/>
        <v>39.141999999999996</v>
      </c>
      <c r="AH20" s="282">
        <f t="shared" ca="1" si="8"/>
        <v>40.708999999999996</v>
      </c>
      <c r="AI20" s="282">
        <f t="shared" ca="1" si="8"/>
        <v>42.338000000000001</v>
      </c>
      <c r="AJ20" s="282">
        <f t="shared" ca="1" si="8"/>
        <v>44.03</v>
      </c>
      <c r="AK20" s="282">
        <f t="shared" ca="1" si="8"/>
        <v>45.790999999999997</v>
      </c>
    </row>
    <row r="21" spans="1:38" x14ac:dyDescent="0.2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4"/>
        <v>36.006</v>
      </c>
      <c r="H21" s="74">
        <f t="shared" ca="1" si="4"/>
        <v>37.448</v>
      </c>
      <c r="I21" s="74">
        <f t="shared" ca="1" si="4"/>
        <v>38.945999999999998</v>
      </c>
      <c r="J21" s="74">
        <f t="shared" ca="1" si="4"/>
        <v>40.506</v>
      </c>
      <c r="K21" s="74">
        <f t="shared" ca="1" si="4"/>
        <v>42.128</v>
      </c>
      <c r="L21" s="74">
        <f t="shared" ca="1" si="4"/>
        <v>0</v>
      </c>
      <c r="M21" s="74">
        <f t="shared" ca="1" si="4"/>
        <v>0</v>
      </c>
      <c r="N21" s="72"/>
      <c r="P21" s="187" t="str">
        <f t="shared" si="9"/>
        <v>00361C</v>
      </c>
      <c r="Q21" s="191" t="s">
        <v>600</v>
      </c>
      <c r="R21" s="188" t="str">
        <f t="shared" si="10"/>
        <v>Administrative Assistant to Police Administration</v>
      </c>
      <c r="S21" s="189" t="str">
        <f t="shared" si="11"/>
        <v>98</v>
      </c>
      <c r="T21" s="186" cm="1">
        <f t="array" aca="1" ref="T21" ca="1">ROUND(IF($Q21="Y",VLOOKUP($P21, INDIRECT($Q$3),T$8,0)*INDIRECT($P$2),VLOOKUP($P21, INDIRECT($Q$3),T$8,0)),IF($E21="E",0,3))</f>
        <v>36.006</v>
      </c>
      <c r="U21" s="186" cm="1">
        <f t="array" aca="1" ref="U21" ca="1">ROUND(IF($Q21="Y",VLOOKUP($P21, INDIRECT($Q$3),U$8,0)*INDIRECT($P$2),VLOOKUP($P21, INDIRECT($Q$3),U$8,0)),IF($E21="E",0,3))</f>
        <v>37.448</v>
      </c>
      <c r="V21" s="186" cm="1">
        <f t="array" aca="1" ref="V21" ca="1">ROUND(IF($Q21="Y",VLOOKUP($P21, INDIRECT($Q$3),V$8,0)*INDIRECT($P$2),VLOOKUP($P21, INDIRECT($Q$3),V$8,0)),IF($E21="E",0,3))</f>
        <v>38.945999999999998</v>
      </c>
      <c r="W21" s="186" cm="1">
        <f t="array" aca="1" ref="W21" ca="1">ROUND(IF($Q21="Y",VLOOKUP($P21, INDIRECT($Q$3),W$8,0)*INDIRECT($P$2),VLOOKUP($P21, INDIRECT($Q$3),W$8,0)),IF($E21="E",0,3))</f>
        <v>40.506</v>
      </c>
      <c r="X21" s="186" cm="1">
        <f t="array" aca="1" ref="X21" ca="1">ROUND(IF($Q21="Y",VLOOKUP($P21, INDIRECT($Q$3),X$8,0)*INDIRECT($P$2),VLOOKUP($P21, INDIRECT($Q$3),X$8,0)),IF($E21="E",0,3))</f>
        <v>42.128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5"/>
        <v>00361C</v>
      </c>
      <c r="AC21" s="130" t="str">
        <f t="shared" si="6"/>
        <v>Administrative Assistant to Police Administration</v>
      </c>
      <c r="AD21" s="284" t="str">
        <f t="shared" si="7"/>
        <v>98</v>
      </c>
      <c r="AE21" s="282">
        <f t="shared" ca="1" si="8"/>
        <v>36.006</v>
      </c>
      <c r="AF21" s="282">
        <f t="shared" ca="1" si="8"/>
        <v>37.448</v>
      </c>
      <c r="AG21" s="282">
        <f t="shared" ca="1" si="8"/>
        <v>38.945999999999998</v>
      </c>
      <c r="AH21" s="282">
        <f t="shared" ca="1" si="8"/>
        <v>40.506</v>
      </c>
      <c r="AI21" s="282">
        <f t="shared" ca="1" si="8"/>
        <v>42.128</v>
      </c>
      <c r="AJ21" s="282" t="str">
        <f t="shared" ca="1" si="8"/>
        <v/>
      </c>
      <c r="AK21" s="282" t="str">
        <f t="shared" ca="1" si="8"/>
        <v/>
      </c>
    </row>
    <row r="22" spans="1:38" x14ac:dyDescent="0.2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4"/>
        <v>73755</v>
      </c>
      <c r="H22" s="74">
        <f t="shared" ca="1" si="4"/>
        <v>77713</v>
      </c>
      <c r="I22" s="74">
        <f t="shared" ca="1" si="4"/>
        <v>81834</v>
      </c>
      <c r="J22" s="74">
        <f t="shared" ca="1" si="4"/>
        <v>87629</v>
      </c>
      <c r="K22" s="74">
        <f t="shared" ca="1" si="4"/>
        <v>90085</v>
      </c>
      <c r="L22" s="74">
        <f t="shared" ca="1" si="4"/>
        <v>92607</v>
      </c>
      <c r="M22" s="74">
        <f t="shared" ca="1" si="4"/>
        <v>95247</v>
      </c>
      <c r="N22" s="72"/>
      <c r="P22" s="187" t="str">
        <f t="shared" si="9"/>
        <v>00463C</v>
      </c>
      <c r="Q22" s="191" t="s">
        <v>600</v>
      </c>
      <c r="R22" s="188" t="str">
        <f t="shared" si="10"/>
        <v>Aide to the City Coordinator</v>
      </c>
      <c r="S22" s="189" t="str">
        <f t="shared" si="11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5"/>
        <v>00463C</v>
      </c>
      <c r="AC22" s="130" t="str">
        <f t="shared" si="6"/>
        <v>Aide to the City Coordinator</v>
      </c>
      <c r="AD22" s="284" t="str">
        <f t="shared" si="7"/>
        <v>21</v>
      </c>
      <c r="AE22" s="282">
        <f t="shared" ca="1" si="8"/>
        <v>35.46</v>
      </c>
      <c r="AF22" s="282">
        <f t="shared" ca="1" si="8"/>
        <v>37.363</v>
      </c>
      <c r="AG22" s="282">
        <f t="shared" ca="1" si="8"/>
        <v>39.344000000000001</v>
      </c>
      <c r="AH22" s="282">
        <f t="shared" ca="1" si="8"/>
        <v>42.129999999999995</v>
      </c>
      <c r="AI22" s="282">
        <f t="shared" ca="1" si="8"/>
        <v>43.311</v>
      </c>
      <c r="AJ22" s="282">
        <f t="shared" ca="1" si="8"/>
        <v>44.522999999999996</v>
      </c>
      <c r="AK22" s="282">
        <f t="shared" ca="1" si="8"/>
        <v>45.791999999999994</v>
      </c>
    </row>
    <row r="23" spans="1:38" x14ac:dyDescent="0.2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4"/>
        <v>73755</v>
      </c>
      <c r="H23" s="74">
        <f t="shared" ca="1" si="4"/>
        <v>77713</v>
      </c>
      <c r="I23" s="74">
        <f t="shared" ca="1" si="4"/>
        <v>81834</v>
      </c>
      <c r="J23" s="74">
        <f t="shared" ca="1" si="4"/>
        <v>87629</v>
      </c>
      <c r="K23" s="74">
        <f t="shared" ca="1" si="4"/>
        <v>90085</v>
      </c>
      <c r="L23" s="74">
        <f t="shared" ca="1" si="4"/>
        <v>92607</v>
      </c>
      <c r="M23" s="74">
        <f t="shared" ca="1" si="4"/>
        <v>95247</v>
      </c>
      <c r="N23" s="72"/>
      <c r="P23" s="187" t="s">
        <v>876</v>
      </c>
      <c r="Q23" s="191" t="s">
        <v>600</v>
      </c>
      <c r="R23" s="188" t="str">
        <f t="shared" si="10"/>
        <v>Aide to the Community Safety Commissioner</v>
      </c>
      <c r="S23" s="189" t="str">
        <f t="shared" si="11"/>
        <v>21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5"/>
        <v>59433C</v>
      </c>
      <c r="AC23" s="130" t="str">
        <f t="shared" si="6"/>
        <v>Aide to the Community Safety Commissioner</v>
      </c>
      <c r="AD23" s="284" t="str">
        <f t="shared" si="7"/>
        <v>21</v>
      </c>
      <c r="AE23" s="282">
        <f t="shared" ca="1" si="8"/>
        <v>35.46</v>
      </c>
      <c r="AF23" s="282">
        <f t="shared" ca="1" si="8"/>
        <v>37.363</v>
      </c>
      <c r="AG23" s="282">
        <f t="shared" ca="1" si="8"/>
        <v>39.344000000000001</v>
      </c>
      <c r="AH23" s="282">
        <f t="shared" ca="1" si="8"/>
        <v>42.129999999999995</v>
      </c>
      <c r="AI23" s="282">
        <f t="shared" ca="1" si="8"/>
        <v>43.311</v>
      </c>
      <c r="AJ23" s="282">
        <f t="shared" ca="1" si="8"/>
        <v>44.522999999999996</v>
      </c>
      <c r="AK23" s="282">
        <f t="shared" ca="1" si="8"/>
        <v>45.791999999999994</v>
      </c>
    </row>
    <row r="24" spans="1:38" x14ac:dyDescent="0.2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ca="1" si="4"/>
        <v>73755</v>
      </c>
      <c r="H24" s="74">
        <f t="shared" ca="1" si="4"/>
        <v>77713</v>
      </c>
      <c r="I24" s="74">
        <f t="shared" ca="1" si="4"/>
        <v>81834</v>
      </c>
      <c r="J24" s="74">
        <f t="shared" ca="1" si="4"/>
        <v>87629</v>
      </c>
      <c r="K24" s="74">
        <f t="shared" ca="1" si="4"/>
        <v>90085</v>
      </c>
      <c r="L24" s="74">
        <f t="shared" ca="1" si="4"/>
        <v>92607</v>
      </c>
      <c r="M24" s="74">
        <f t="shared" ca="1" si="4"/>
        <v>95247</v>
      </c>
      <c r="N24" s="72"/>
      <c r="P24" s="187" t="s">
        <v>1017</v>
      </c>
      <c r="Q24" s="191" t="s">
        <v>600</v>
      </c>
      <c r="R24" s="188" t="str">
        <f t="shared" si="10"/>
        <v>Aide to the Director of Neighborhood Safety</v>
      </c>
      <c r="S24" s="189" t="str">
        <f t="shared" si="11"/>
        <v>21</v>
      </c>
      <c r="T24" s="186" cm="1">
        <f t="array" aca="1" ref="T24" ca="1">ROUND(IF($Q24="Y",VLOOKUP($P24, INDIRECT($Q$3),T$8,0)*INDIRECT($P$2),VLOOKUP($P24, INDIRECT($Q$3),T$8,0)),IF($E24="E",0,3))</f>
        <v>73755</v>
      </c>
      <c r="U24" s="186" cm="1">
        <f t="array" aca="1" ref="U24" ca="1">ROUND(IF($Q24="Y",VLOOKUP($P24, INDIRECT($Q$3),U$8,0)*INDIRECT($P$2),VLOOKUP($P24, INDIRECT($Q$3),U$8,0)),IF($E24="E",0,3))</f>
        <v>77713</v>
      </c>
      <c r="V24" s="186" cm="1">
        <f t="array" aca="1" ref="V24" ca="1">ROUND(IF($Q24="Y",VLOOKUP($P24, INDIRECT($Q$3),V$8,0)*INDIRECT($P$2),VLOOKUP($P24, INDIRECT($Q$3),V$8,0)),IF($E24="E",0,3))</f>
        <v>81834</v>
      </c>
      <c r="W24" s="186" cm="1">
        <f t="array" aca="1" ref="W24" ca="1">ROUND(IF($Q24="Y",VLOOKUP($P24, INDIRECT($Q$3),W$8,0)*INDIRECT($P$2),VLOOKUP($P24, INDIRECT($Q$3),W$8,0)),IF($E24="E",0,3))</f>
        <v>87629</v>
      </c>
      <c r="X24" s="186" cm="1">
        <f t="array" aca="1" ref="X24" ca="1">ROUND(IF($Q24="Y",VLOOKUP($P24, INDIRECT($Q$3),X$8,0)*INDIRECT($P$2),VLOOKUP($P24, INDIRECT($Q$3),X$8,0)),IF($E24="E",0,3))</f>
        <v>90085</v>
      </c>
      <c r="Y24" s="186" cm="1">
        <f t="array" aca="1" ref="Y24" ca="1">ROUND(IF($Q24="Y",VLOOKUP($P24, INDIRECT($Q$3),Y$8,0)*INDIRECT($P$2),VLOOKUP($P24, INDIRECT($Q$3),Y$8,0)),IF($E24="E",0,3))</f>
        <v>92607</v>
      </c>
      <c r="Z24" s="186" cm="1">
        <f t="array" aca="1" ref="Z24" ca="1">ROUND(IF($Q24="Y",VLOOKUP($P24, INDIRECT($Q$3),Z$8,0)*INDIRECT($P$2),VLOOKUP($P24, INDIRECT($Q$3),Z$8,0)),IF($E24="E",0,3))</f>
        <v>95247</v>
      </c>
      <c r="AA24" s="186"/>
      <c r="AB24" s="282" t="str">
        <f t="shared" si="5"/>
        <v>53071C</v>
      </c>
      <c r="AC24" s="130" t="str">
        <f t="shared" si="6"/>
        <v>Aide to the Director of Neighborhood Safety</v>
      </c>
      <c r="AD24" s="284" t="str">
        <f t="shared" si="7"/>
        <v>21</v>
      </c>
      <c r="AE24" s="282">
        <f t="shared" ca="1" si="8"/>
        <v>35.46</v>
      </c>
      <c r="AF24" s="282">
        <f t="shared" ca="1" si="8"/>
        <v>37.363</v>
      </c>
      <c r="AG24" s="282">
        <f t="shared" ca="1" si="8"/>
        <v>39.344000000000001</v>
      </c>
      <c r="AH24" s="282">
        <f t="shared" ca="1" si="8"/>
        <v>42.129999999999995</v>
      </c>
      <c r="AI24" s="282">
        <f t="shared" ca="1" si="8"/>
        <v>43.311</v>
      </c>
      <c r="AJ24" s="282">
        <f t="shared" ca="1" si="8"/>
        <v>44.522999999999996</v>
      </c>
      <c r="AK24" s="282">
        <f t="shared" ca="1" si="8"/>
        <v>45.791999999999994</v>
      </c>
    </row>
    <row r="25" spans="1:38" x14ac:dyDescent="0.2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4"/>
        <v>73755</v>
      </c>
      <c r="H25" s="74">
        <f t="shared" ca="1" si="4"/>
        <v>77713</v>
      </c>
      <c r="I25" s="74">
        <f t="shared" ca="1" si="4"/>
        <v>81834</v>
      </c>
      <c r="J25" s="74">
        <f t="shared" ca="1" si="4"/>
        <v>87629</v>
      </c>
      <c r="K25" s="74">
        <f t="shared" ca="1" si="4"/>
        <v>90085</v>
      </c>
      <c r="L25" s="74">
        <f t="shared" ca="1" si="4"/>
        <v>92607</v>
      </c>
      <c r="M25" s="74">
        <f t="shared" ca="1" si="4"/>
        <v>95247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73755</v>
      </c>
      <c r="U25" s="186" cm="1">
        <f t="array" aca="1" ref="U25" ca="1">ROUND(IF($Q25="Y",VLOOKUP($P25, INDIRECT($Q$3),U$8,0)*INDIRECT($P$2),VLOOKUP($P25, INDIRECT($Q$3),U$8,0)),IF($E25="E",0,3))</f>
        <v>77713</v>
      </c>
      <c r="V25" s="186" cm="1">
        <f t="array" aca="1" ref="V25" ca="1">ROUND(IF($Q25="Y",VLOOKUP($P25, INDIRECT($Q$3),V$8,0)*INDIRECT($P$2),VLOOKUP($P25, INDIRECT($Q$3),V$8,0)),IF($E25="E",0,3))</f>
        <v>81834</v>
      </c>
      <c r="W25" s="186" cm="1">
        <f t="array" aca="1" ref="W25" ca="1">ROUND(IF($Q25="Y",VLOOKUP($P25, INDIRECT($Q$3),W$8,0)*INDIRECT($P$2),VLOOKUP($P25, INDIRECT($Q$3),W$8,0)),IF($E25="E",0,3))</f>
        <v>87629</v>
      </c>
      <c r="X25" s="186" cm="1">
        <f t="array" aca="1" ref="X25" ca="1">ROUND(IF($Q25="Y",VLOOKUP($P25, INDIRECT($Q$3),X$8,0)*INDIRECT($P$2),VLOOKUP($P25, INDIRECT($Q$3),X$8,0)),IF($E25="E",0,3))</f>
        <v>90085</v>
      </c>
      <c r="Y25" s="186" cm="1">
        <f t="array" aca="1" ref="Y25" ca="1">ROUND(IF($Q25="Y",VLOOKUP($P25, INDIRECT($Q$3),Y$8,0)*INDIRECT($P$2),VLOOKUP($P25, INDIRECT($Q$3),Y$8,0)),IF($E25="E",0,3))</f>
        <v>92607</v>
      </c>
      <c r="Z25" s="186" cm="1">
        <f t="array" aca="1" ref="Z25" ca="1">ROUND(IF($Q25="Y",VLOOKUP($P25, INDIRECT($Q$3),Z$8,0)*INDIRECT($P$2),VLOOKUP($P25, INDIRECT($Q$3),Z$8,0)),IF($E25="E",0,3))</f>
        <v>95247</v>
      </c>
      <c r="AA25" s="186"/>
      <c r="AB25" s="282" t="str">
        <f t="shared" si="5"/>
        <v>53040C</v>
      </c>
      <c r="AC25" s="371" t="s">
        <v>912</v>
      </c>
      <c r="AD25" s="284" t="s">
        <v>1002</v>
      </c>
      <c r="AE25" s="282">
        <f t="shared" ca="1" si="8"/>
        <v>35.46</v>
      </c>
      <c r="AF25" s="282">
        <f t="shared" ca="1" si="8"/>
        <v>37.363</v>
      </c>
      <c r="AG25" s="282">
        <f t="shared" ca="1" si="8"/>
        <v>39.344000000000001</v>
      </c>
      <c r="AH25" s="282">
        <f t="shared" ca="1" si="8"/>
        <v>42.129999999999995</v>
      </c>
      <c r="AI25" s="282">
        <f t="shared" ca="1" si="8"/>
        <v>43.311</v>
      </c>
      <c r="AJ25" s="282">
        <f t="shared" ca="1" si="8"/>
        <v>44.522999999999996</v>
      </c>
      <c r="AK25" s="282">
        <f t="shared" ca="1" si="8"/>
        <v>45.791999999999994</v>
      </c>
    </row>
    <row r="26" spans="1:38" s="73" customFormat="1" x14ac:dyDescent="0.2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4"/>
        <v>73755</v>
      </c>
      <c r="H26" s="74">
        <f t="shared" ca="1" si="4"/>
        <v>77713</v>
      </c>
      <c r="I26" s="74">
        <f t="shared" ca="1" si="4"/>
        <v>81834</v>
      </c>
      <c r="J26" s="74">
        <f t="shared" ca="1" si="4"/>
        <v>87629</v>
      </c>
      <c r="K26" s="74">
        <f t="shared" ca="1" si="4"/>
        <v>90085</v>
      </c>
      <c r="L26" s="74">
        <f t="shared" ca="1" si="4"/>
        <v>92607</v>
      </c>
      <c r="M26" s="74">
        <f t="shared" ca="1" si="4"/>
        <v>95247</v>
      </c>
      <c r="N26" s="72"/>
      <c r="O26" s="71"/>
      <c r="P26" s="187" t="str">
        <f t="shared" ref="P26:P75" si="12">A26</f>
        <v>00469C</v>
      </c>
      <c r="Q26" s="191" t="s">
        <v>600</v>
      </c>
      <c r="R26" s="188" t="str">
        <f t="shared" ref="R26:R92" si="13">F26</f>
        <v>Aide to the Finance Officer</v>
      </c>
      <c r="S26" s="189" t="str">
        <f t="shared" ref="S26:S80" si="14">C26</f>
        <v>21</v>
      </c>
      <c r="T26" s="186" cm="1">
        <f t="array" aca="1" ref="T26" ca="1">ROUND(IF($Q26="Y",VLOOKUP($P26, INDIRECT($Q$3),T$8,0)*INDIRECT($P$2),VLOOKUP($P26, INDIRECT($Q$3),T$8,0)),IF($E26="E",0,3))</f>
        <v>73755</v>
      </c>
      <c r="U26" s="186" cm="1">
        <f t="array" aca="1" ref="U26" ca="1">ROUND(IF($Q26="Y",VLOOKUP($P26, INDIRECT($Q$3),U$8,0)*INDIRECT($P$2),VLOOKUP($P26, INDIRECT($Q$3),U$8,0)),IF($E26="E",0,3))</f>
        <v>77713</v>
      </c>
      <c r="V26" s="186" cm="1">
        <f t="array" aca="1" ref="V26" ca="1">ROUND(IF($Q26="Y",VLOOKUP($P26, INDIRECT($Q$3),V$8,0)*INDIRECT($P$2),VLOOKUP($P26, INDIRECT($Q$3),V$8,0)),IF($E26="E",0,3))</f>
        <v>81834</v>
      </c>
      <c r="W26" s="186" cm="1">
        <f t="array" aca="1" ref="W26" ca="1">ROUND(IF($Q26="Y",VLOOKUP($P26, INDIRECT($Q$3),W$8,0)*INDIRECT($P$2),VLOOKUP($P26, INDIRECT($Q$3),W$8,0)),IF($E26="E",0,3))</f>
        <v>87629</v>
      </c>
      <c r="X26" s="186" cm="1">
        <f t="array" aca="1" ref="X26" ca="1">ROUND(IF($Q26="Y",VLOOKUP($P26, INDIRECT($Q$3),X$8,0)*INDIRECT($P$2),VLOOKUP($P26, INDIRECT($Q$3),X$8,0)),IF($E26="E",0,3))</f>
        <v>90085</v>
      </c>
      <c r="Y26" s="186" cm="1">
        <f t="array" aca="1" ref="Y26" ca="1">ROUND(IF($Q26="Y",VLOOKUP($P26, INDIRECT($Q$3),Y$8,0)*INDIRECT($P$2),VLOOKUP($P26, INDIRECT($Q$3),Y$8,0)),IF($E26="E",0,3))</f>
        <v>92607</v>
      </c>
      <c r="Z26" s="186" cm="1">
        <f t="array" aca="1" ref="Z26" ca="1">ROUND(IF($Q26="Y",VLOOKUP($P26, INDIRECT($Q$3),Z$8,0)*INDIRECT($P$2),VLOOKUP($P26, INDIRECT($Q$3),Z$8,0)),IF($E26="E",0,3))</f>
        <v>95247</v>
      </c>
      <c r="AA26" s="186"/>
      <c r="AB26" s="282" t="str">
        <f t="shared" si="5"/>
        <v>00469C</v>
      </c>
      <c r="AC26" s="130" t="str">
        <f t="shared" ref="AC26:AC92" si="15">F26</f>
        <v>Aide to the Finance Officer</v>
      </c>
      <c r="AD26" s="284" t="str">
        <f t="shared" ref="AD26:AD92" si="16">C26</f>
        <v>21</v>
      </c>
      <c r="AE26" s="282">
        <f t="shared" ca="1" si="8"/>
        <v>35.46</v>
      </c>
      <c r="AF26" s="282">
        <f t="shared" ca="1" si="8"/>
        <v>37.363</v>
      </c>
      <c r="AG26" s="282">
        <f t="shared" ca="1" si="8"/>
        <v>39.344000000000001</v>
      </c>
      <c r="AH26" s="282">
        <f t="shared" ca="1" si="8"/>
        <v>42.129999999999995</v>
      </c>
      <c r="AI26" s="282">
        <f t="shared" ca="1" si="8"/>
        <v>43.311</v>
      </c>
      <c r="AJ26" s="282">
        <f t="shared" ca="1" si="8"/>
        <v>44.522999999999996</v>
      </c>
      <c r="AK26" s="282">
        <f t="shared" ca="1" si="8"/>
        <v>45.791999999999994</v>
      </c>
      <c r="AL26" s="129"/>
    </row>
    <row r="27" spans="1:38" x14ac:dyDescent="0.2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4"/>
        <v>118343</v>
      </c>
      <c r="H27" s="74">
        <f t="shared" ca="1" si="4"/>
        <v>123076</v>
      </c>
      <c r="I27" s="74">
        <f t="shared" ca="1" si="4"/>
        <v>127998</v>
      </c>
      <c r="J27" s="74">
        <f t="shared" ca="1" si="4"/>
        <v>133118</v>
      </c>
      <c r="K27" s="74">
        <f t="shared" ca="1" si="4"/>
        <v>138442</v>
      </c>
      <c r="L27" s="74">
        <f t="shared" ca="1" si="4"/>
        <v>0</v>
      </c>
      <c r="M27" s="74">
        <f t="shared" ca="1" si="4"/>
        <v>0</v>
      </c>
      <c r="N27" s="72"/>
      <c r="P27" s="187" t="str">
        <f t="shared" si="12"/>
        <v>00590C</v>
      </c>
      <c r="Q27" s="191" t="s">
        <v>600</v>
      </c>
      <c r="R27" s="188" t="str">
        <f t="shared" si="13"/>
        <v>Assistant Building Official</v>
      </c>
      <c r="S27" s="189" t="str">
        <f t="shared" si="14"/>
        <v>105</v>
      </c>
      <c r="T27" s="186" cm="1">
        <f t="array" aca="1" ref="T27" ca="1">ROUND(IF($Q27="Y",VLOOKUP($P27, INDIRECT($Q$3),T$8,0)*INDIRECT($P$2),VLOOKUP($P27, INDIRECT($Q$3),T$8,0)),IF($E27="E",0,3))</f>
        <v>118343</v>
      </c>
      <c r="U27" s="186" cm="1">
        <f t="array" aca="1" ref="U27" ca="1">ROUND(IF($Q27="Y",VLOOKUP($P27, INDIRECT($Q$3),U$8,0)*INDIRECT($P$2),VLOOKUP($P27, INDIRECT($Q$3),U$8,0)),IF($E27="E",0,3))</f>
        <v>123076</v>
      </c>
      <c r="V27" s="186" cm="1">
        <f t="array" aca="1" ref="V27" ca="1">ROUND(IF($Q27="Y",VLOOKUP($P27, INDIRECT($Q$3),V$8,0)*INDIRECT($P$2),VLOOKUP($P27, INDIRECT($Q$3),V$8,0)),IF($E27="E",0,3))</f>
        <v>127998</v>
      </c>
      <c r="W27" s="186" cm="1">
        <f t="array" aca="1" ref="W27" ca="1">ROUND(IF($Q27="Y",VLOOKUP($P27, INDIRECT($Q$3),W$8,0)*INDIRECT($P$2),VLOOKUP($P27, INDIRECT($Q$3),W$8,0)),IF($E27="E",0,3))</f>
        <v>133118</v>
      </c>
      <c r="X27" s="186" cm="1">
        <f t="array" aca="1" ref="X27" ca="1">ROUND(IF($Q27="Y",VLOOKUP($P27, INDIRECT($Q$3),X$8,0)*INDIRECT($P$2),VLOOKUP($P27, INDIRECT($Q$3),X$8,0)),IF($E27="E",0,3))</f>
        <v>138442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5"/>
        <v>00590C</v>
      </c>
      <c r="AC27" s="130" t="str">
        <f t="shared" si="15"/>
        <v>Assistant Building Official</v>
      </c>
      <c r="AD27" s="284" t="str">
        <f t="shared" si="16"/>
        <v>105</v>
      </c>
      <c r="AE27" s="282">
        <f t="shared" ca="1" si="8"/>
        <v>56.896000000000001</v>
      </c>
      <c r="AF27" s="282">
        <f t="shared" ca="1" si="8"/>
        <v>59.171999999999997</v>
      </c>
      <c r="AG27" s="282">
        <f t="shared" ca="1" si="8"/>
        <v>61.537999999999997</v>
      </c>
      <c r="AH27" s="282">
        <f t="shared" ca="1" si="8"/>
        <v>64</v>
      </c>
      <c r="AI27" s="282">
        <f t="shared" ca="1" si="8"/>
        <v>66.559000000000012</v>
      </c>
      <c r="AJ27" s="282" t="str">
        <f t="shared" ca="1" si="8"/>
        <v/>
      </c>
      <c r="AK27" s="282" t="str">
        <f t="shared" ca="1" si="8"/>
        <v/>
      </c>
    </row>
    <row r="28" spans="1:38" x14ac:dyDescent="0.2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ca="1" si="4"/>
        <v>146087</v>
      </c>
      <c r="H28" s="74">
        <f t="shared" ca="1" si="4"/>
        <v>154056</v>
      </c>
      <c r="I28" s="74">
        <f t="shared" ca="1" si="4"/>
        <v>162319</v>
      </c>
      <c r="J28" s="74">
        <f t="shared" ca="1" si="4"/>
        <v>167985</v>
      </c>
      <c r="K28" s="74">
        <f t="shared" ca="1" si="4"/>
        <v>172686</v>
      </c>
      <c r="L28" s="74">
        <f t="shared" ca="1" si="4"/>
        <v>177521</v>
      </c>
      <c r="M28" s="74">
        <f t="shared" ca="1" si="4"/>
        <v>182582</v>
      </c>
      <c r="N28" s="60"/>
      <c r="O28" s="73"/>
      <c r="P28" s="187" t="str">
        <f t="shared" si="12"/>
        <v>00637C</v>
      </c>
      <c r="Q28" s="191" t="s">
        <v>600</v>
      </c>
      <c r="R28" s="188" t="str">
        <f t="shared" si="13"/>
        <v>Assistant City Attorney - Labor and Employment Law</v>
      </c>
      <c r="S28" s="189" t="str">
        <f t="shared" si="14"/>
        <v>142</v>
      </c>
      <c r="T28" s="186" cm="1">
        <f t="array" aca="1" ref="T28" ca="1">ROUND(IF($Q28="Y",VLOOKUP($P28, INDIRECT($Q$3),T$8,0)*INDIRECT($P$2),VLOOKUP($P28, INDIRECT($Q$3),T$8,0)),IF($E28="E",0,3))</f>
        <v>146087</v>
      </c>
      <c r="U28" s="186" cm="1">
        <f t="array" aca="1" ref="U28" ca="1">ROUND(IF($Q28="Y",VLOOKUP($P28, INDIRECT($Q$3),U$8,0)*INDIRECT($P$2),VLOOKUP($P28, INDIRECT($Q$3),U$8,0)),IF($E28="E",0,3))</f>
        <v>154056</v>
      </c>
      <c r="V28" s="186" cm="1">
        <f t="array" aca="1" ref="V28" ca="1">ROUND(IF($Q28="Y",VLOOKUP($P28, INDIRECT($Q$3),V$8,0)*INDIRECT($P$2),VLOOKUP($P28, INDIRECT($Q$3),V$8,0)),IF($E28="E",0,3))</f>
        <v>162319</v>
      </c>
      <c r="W28" s="186" cm="1">
        <f t="array" aca="1" ref="W28" ca="1">ROUND(IF($Q28="Y",VLOOKUP($P28, INDIRECT($Q$3),W$8,0)*INDIRECT($P$2),VLOOKUP($P28, INDIRECT($Q$3),W$8,0)),IF($E28="E",0,3))</f>
        <v>167985</v>
      </c>
      <c r="X28" s="186" cm="1">
        <f t="array" aca="1" ref="X28" ca="1">ROUND(IF($Q28="Y",VLOOKUP($P28, INDIRECT($Q$3),X$8,0)*INDIRECT($P$2),VLOOKUP($P28, INDIRECT($Q$3),X$8,0)),IF($E28="E",0,3))</f>
        <v>172686</v>
      </c>
      <c r="Y28" s="186" cm="1">
        <f t="array" aca="1" ref="Y28" ca="1">ROUND(IF($Q28="Y",VLOOKUP($P28, INDIRECT($Q$3),Y$8,0)*INDIRECT($P$2),VLOOKUP($P28, INDIRECT($Q$3),Y$8,0)),IF($E28="E",0,3))</f>
        <v>177521</v>
      </c>
      <c r="Z28" s="186" cm="1">
        <f t="array" aca="1" ref="Z28" ca="1">ROUND(IF($Q28="Y",VLOOKUP($P28, INDIRECT($Q$3),Z$8,0)*INDIRECT($P$2),VLOOKUP($P28, INDIRECT($Q$3),Z$8,0)),IF($E28="E",0,3))</f>
        <v>182582</v>
      </c>
      <c r="AA28" s="186"/>
      <c r="AB28" s="282" t="str">
        <f t="shared" si="5"/>
        <v>00637C</v>
      </c>
      <c r="AC28" s="130" t="str">
        <f t="shared" si="15"/>
        <v>Assistant City Attorney - Labor and Employment Law</v>
      </c>
      <c r="AD28" s="284" t="str">
        <f t="shared" si="16"/>
        <v>142</v>
      </c>
      <c r="AE28" s="282">
        <f t="shared" ca="1" si="8"/>
        <v>70.234999999999999</v>
      </c>
      <c r="AF28" s="282">
        <f t="shared" ca="1" si="8"/>
        <v>74.066000000000003</v>
      </c>
      <c r="AG28" s="282">
        <f t="shared" ca="1" si="8"/>
        <v>78.038000000000011</v>
      </c>
      <c r="AH28" s="282">
        <f t="shared" ca="1" si="8"/>
        <v>80.763000000000005</v>
      </c>
      <c r="AI28" s="282">
        <f t="shared" ca="1" si="8"/>
        <v>83.02300000000001</v>
      </c>
      <c r="AJ28" s="282">
        <f t="shared" ca="1" si="8"/>
        <v>85.347000000000008</v>
      </c>
      <c r="AK28" s="282">
        <f t="shared" ca="1" si="8"/>
        <v>87.78</v>
      </c>
    </row>
    <row r="29" spans="1:38" x14ac:dyDescent="0.2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4"/>
        <v>31.016999999999999</v>
      </c>
      <c r="H29" s="74">
        <f t="shared" ca="1" si="4"/>
        <v>32.652999999999999</v>
      </c>
      <c r="I29" s="74">
        <f t="shared" ca="1" si="4"/>
        <v>34.369999999999997</v>
      </c>
      <c r="J29" s="74">
        <f t="shared" ca="1" si="4"/>
        <v>36.18</v>
      </c>
      <c r="K29" s="74">
        <f t="shared" ca="1" si="4"/>
        <v>37.192</v>
      </c>
      <c r="L29" s="74">
        <f t="shared" ca="1" si="4"/>
        <v>38.234999999999999</v>
      </c>
      <c r="M29" s="74">
        <f t="shared" ca="1" si="4"/>
        <v>39.323</v>
      </c>
      <c r="N29" s="72"/>
      <c r="P29" s="187" t="str">
        <f t="shared" si="12"/>
        <v>00965C</v>
      </c>
      <c r="Q29" s="191" t="s">
        <v>600</v>
      </c>
      <c r="R29" s="188" t="str">
        <f t="shared" si="13"/>
        <v>Assistant Supervisor Police Record Services</v>
      </c>
      <c r="S29" s="189" t="str">
        <f t="shared" si="14"/>
        <v>13</v>
      </c>
      <c r="T29" s="186" cm="1">
        <f t="array" aca="1" ref="T29" ca="1">ROUND(IF($Q29="Y",VLOOKUP($P29, INDIRECT($Q$3),T$8,0)*INDIRECT($P$2),VLOOKUP($P29, INDIRECT($Q$3),T$8,0)),IF($E29="E",0,3))</f>
        <v>31.016999999999999</v>
      </c>
      <c r="U29" s="186" cm="1">
        <f t="array" aca="1" ref="U29" ca="1">ROUND(IF($Q29="Y",VLOOKUP($P29, INDIRECT($Q$3),U$8,0)*INDIRECT($P$2),VLOOKUP($P29, INDIRECT($Q$3),U$8,0)),IF($E29="E",0,3))</f>
        <v>32.652999999999999</v>
      </c>
      <c r="V29" s="186" cm="1">
        <f t="array" aca="1" ref="V29" ca="1">ROUND(IF($Q29="Y",VLOOKUP($P29, INDIRECT($Q$3),V$8,0)*INDIRECT($P$2),VLOOKUP($P29, INDIRECT($Q$3),V$8,0)),IF($E29="E",0,3))</f>
        <v>34.369999999999997</v>
      </c>
      <c r="W29" s="186" cm="1">
        <f t="array" aca="1" ref="W29" ca="1">ROUND(IF($Q29="Y",VLOOKUP($P29, INDIRECT($Q$3),W$8,0)*INDIRECT($P$2),VLOOKUP($P29, INDIRECT($Q$3),W$8,0)),IF($E29="E",0,3))</f>
        <v>36.18</v>
      </c>
      <c r="X29" s="186" cm="1">
        <f t="array" aca="1" ref="X29" ca="1">ROUND(IF($Q29="Y",VLOOKUP($P29, INDIRECT($Q$3),X$8,0)*INDIRECT($P$2),VLOOKUP($P29, INDIRECT($Q$3),X$8,0)),IF($E29="E",0,3))</f>
        <v>37.192</v>
      </c>
      <c r="Y29" s="186" cm="1">
        <f t="array" aca="1" ref="Y29" ca="1">ROUND(IF($Q29="Y",VLOOKUP($P29, INDIRECT($Q$3),Y$8,0)*INDIRECT($P$2),VLOOKUP($P29, INDIRECT($Q$3),Y$8,0)),IF($E29="E",0,3))</f>
        <v>38.234999999999999</v>
      </c>
      <c r="Z29" s="186" cm="1">
        <f t="array" aca="1" ref="Z29" ca="1">ROUND(IF($Q29="Y",VLOOKUP($P29, INDIRECT($Q$3),Z$8,0)*INDIRECT($P$2),VLOOKUP($P29, INDIRECT($Q$3),Z$8,0)),IF($E29="E",0,3))</f>
        <v>39.323</v>
      </c>
      <c r="AA29" s="186"/>
      <c r="AB29" s="282" t="str">
        <f t="shared" si="5"/>
        <v>00965C</v>
      </c>
      <c r="AC29" s="130" t="str">
        <f t="shared" si="15"/>
        <v>Assistant Supervisor Police Record Services</v>
      </c>
      <c r="AD29" s="284" t="str">
        <f t="shared" si="16"/>
        <v>13</v>
      </c>
      <c r="AE29" s="282">
        <f t="shared" ca="1" si="8"/>
        <v>31.016999999999999</v>
      </c>
      <c r="AF29" s="282">
        <f t="shared" ca="1" si="8"/>
        <v>32.652999999999999</v>
      </c>
      <c r="AG29" s="282">
        <f t="shared" ca="1" si="8"/>
        <v>34.369999999999997</v>
      </c>
      <c r="AH29" s="282">
        <f t="shared" ca="1" si="8"/>
        <v>36.18</v>
      </c>
      <c r="AI29" s="282">
        <f t="shared" ca="1" si="8"/>
        <v>37.192</v>
      </c>
      <c r="AJ29" s="282">
        <f t="shared" ca="1" si="8"/>
        <v>38.234999999999999</v>
      </c>
      <c r="AK29" s="282">
        <f t="shared" ca="1" si="8"/>
        <v>39.323</v>
      </c>
    </row>
    <row r="30" spans="1:38" x14ac:dyDescent="0.2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4"/>
        <v>88972</v>
      </c>
      <c r="H30" s="74">
        <f t="shared" ca="1" si="4"/>
        <v>92536</v>
      </c>
      <c r="I30" s="74">
        <f t="shared" ca="1" si="4"/>
        <v>96242</v>
      </c>
      <c r="J30" s="74">
        <f t="shared" ca="1" si="4"/>
        <v>100093</v>
      </c>
      <c r="K30" s="74">
        <f t="shared" ca="1" si="4"/>
        <v>104100</v>
      </c>
      <c r="L30" s="74">
        <f t="shared" ca="1" si="4"/>
        <v>0</v>
      </c>
      <c r="M30" s="74">
        <f t="shared" ca="1" si="4"/>
        <v>0</v>
      </c>
      <c r="N30" s="72"/>
      <c r="P30" s="187" t="str">
        <f t="shared" si="12"/>
        <v>52933C</v>
      </c>
      <c r="Q30" s="191" t="s">
        <v>600</v>
      </c>
      <c r="R30" s="188" t="str">
        <f t="shared" si="13"/>
        <v>Budget and Evaluation Analyst</v>
      </c>
      <c r="S30" s="189" t="str">
        <f t="shared" si="14"/>
        <v>086</v>
      </c>
      <c r="T30" s="186" cm="1">
        <f t="array" aca="1" ref="T30" ca="1">ROUND(IF($Q30="Y",VLOOKUP($P30, INDIRECT($Q$3),T$8,0)*INDIRECT($P$2),VLOOKUP($P30, INDIRECT($Q$3),T$8,0)),IF($E30="E",0,3))</f>
        <v>88972</v>
      </c>
      <c r="U30" s="186" cm="1">
        <f t="array" aca="1" ref="U30" ca="1">ROUND(IF($Q30="Y",VLOOKUP($P30, INDIRECT($Q$3),U$8,0)*INDIRECT($P$2),VLOOKUP($P30, INDIRECT($Q$3),U$8,0)),IF($E30="E",0,3))</f>
        <v>92536</v>
      </c>
      <c r="V30" s="186" cm="1">
        <f t="array" aca="1" ref="V30" ca="1">ROUND(IF($Q30="Y",VLOOKUP($P30, INDIRECT($Q$3),V$8,0)*INDIRECT($P$2),VLOOKUP($P30, INDIRECT($Q$3),V$8,0)),IF($E30="E",0,3))</f>
        <v>96242</v>
      </c>
      <c r="W30" s="186" cm="1">
        <f t="array" aca="1" ref="W30" ca="1">ROUND(IF($Q30="Y",VLOOKUP($P30, INDIRECT($Q$3),W$8,0)*INDIRECT($P$2),VLOOKUP($P30, INDIRECT($Q$3),W$8,0)),IF($E30="E",0,3))</f>
        <v>100093</v>
      </c>
      <c r="X30" s="186" cm="1">
        <f t="array" aca="1" ref="X30" ca="1">ROUND(IF($Q30="Y",VLOOKUP($P30, INDIRECT($Q$3),X$8,0)*INDIRECT($P$2),VLOOKUP($P30, INDIRECT($Q$3),X$8,0)),IF($E30="E",0,3))</f>
        <v>104100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5"/>
        <v>52933C</v>
      </c>
      <c r="AC30" s="130" t="str">
        <f t="shared" si="15"/>
        <v>Budget and Evaluation Analyst</v>
      </c>
      <c r="AD30" s="284" t="str">
        <f t="shared" si="16"/>
        <v>086</v>
      </c>
      <c r="AE30" s="282">
        <f t="shared" ca="1" si="8"/>
        <v>42.774999999999999</v>
      </c>
      <c r="AF30" s="282">
        <f t="shared" ca="1" si="8"/>
        <v>44.488999999999997</v>
      </c>
      <c r="AG30" s="282">
        <f t="shared" ca="1" si="8"/>
        <v>46.271000000000001</v>
      </c>
      <c r="AH30" s="282">
        <f t="shared" ca="1" si="8"/>
        <v>48.122</v>
      </c>
      <c r="AI30" s="282">
        <f t="shared" ca="1" si="8"/>
        <v>50.048999999999999</v>
      </c>
      <c r="AJ30" s="282" t="str">
        <f t="shared" ca="1" si="8"/>
        <v/>
      </c>
      <c r="AK30" s="282" t="str">
        <f t="shared" ca="1" si="8"/>
        <v/>
      </c>
    </row>
    <row r="31" spans="1:38" x14ac:dyDescent="0.2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4"/>
        <v>130391</v>
      </c>
      <c r="H31" s="74">
        <f t="shared" ca="1" si="4"/>
        <v>135606</v>
      </c>
      <c r="I31" s="74">
        <f t="shared" ca="1" si="4"/>
        <v>141029</v>
      </c>
      <c r="J31" s="74">
        <f t="shared" ca="1" si="4"/>
        <v>146670</v>
      </c>
      <c r="K31" s="74">
        <f t="shared" ca="1" si="4"/>
        <v>152537</v>
      </c>
      <c r="L31" s="74">
        <f t="shared" ca="1" si="4"/>
        <v>0</v>
      </c>
      <c r="M31" s="74">
        <f t="shared" ca="1" si="4"/>
        <v>0</v>
      </c>
      <c r="N31" s="72"/>
      <c r="P31" s="187" t="str">
        <f t="shared" si="12"/>
        <v>01449C</v>
      </c>
      <c r="Q31" s="191" t="s">
        <v>600</v>
      </c>
      <c r="R31" s="188" t="str">
        <f t="shared" si="13"/>
        <v xml:space="preserve">Building Official </v>
      </c>
      <c r="S31" s="189" t="str">
        <f t="shared" si="14"/>
        <v>106</v>
      </c>
      <c r="T31" s="186" cm="1">
        <f t="array" aca="1" ref="T31" ca="1">ROUND(IF($Q31="Y",VLOOKUP($P31, INDIRECT($Q$3),T$8,0)*INDIRECT($P$2),VLOOKUP($P31, INDIRECT($Q$3),T$8,0)),IF($E31="E",0,3))</f>
        <v>130391</v>
      </c>
      <c r="U31" s="186" cm="1">
        <f t="array" aca="1" ref="U31" ca="1">ROUND(IF($Q31="Y",VLOOKUP($P31, INDIRECT($Q$3),U$8,0)*INDIRECT($P$2),VLOOKUP($P31, INDIRECT($Q$3),U$8,0)),IF($E31="E",0,3))</f>
        <v>135606</v>
      </c>
      <c r="V31" s="186" cm="1">
        <f t="array" aca="1" ref="V31" ca="1">ROUND(IF($Q31="Y",VLOOKUP($P31, INDIRECT($Q$3),V$8,0)*INDIRECT($P$2),VLOOKUP($P31, INDIRECT($Q$3),V$8,0)),IF($E31="E",0,3))</f>
        <v>141029</v>
      </c>
      <c r="W31" s="186" cm="1">
        <f t="array" aca="1" ref="W31" ca="1">ROUND(IF($Q31="Y",VLOOKUP($P31, INDIRECT($Q$3),W$8,0)*INDIRECT($P$2),VLOOKUP($P31, INDIRECT($Q$3),W$8,0)),IF($E31="E",0,3))</f>
        <v>146670</v>
      </c>
      <c r="X31" s="186" cm="1">
        <f t="array" aca="1" ref="X31" ca="1">ROUND(IF($Q31="Y",VLOOKUP($P31, INDIRECT($Q$3),X$8,0)*INDIRECT($P$2),VLOOKUP($P31, INDIRECT($Q$3),X$8,0)),IF($E31="E",0,3))</f>
        <v>152537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5"/>
        <v>01449C</v>
      </c>
      <c r="AC31" s="130" t="str">
        <f t="shared" si="15"/>
        <v xml:space="preserve">Building Official </v>
      </c>
      <c r="AD31" s="284" t="str">
        <f t="shared" si="16"/>
        <v>106</v>
      </c>
      <c r="AE31" s="282">
        <f t="shared" ca="1" si="8"/>
        <v>62.687999999999995</v>
      </c>
      <c r="AF31" s="282">
        <f t="shared" ca="1" si="8"/>
        <v>65.195999999999998</v>
      </c>
      <c r="AG31" s="282">
        <f t="shared" ca="1" si="8"/>
        <v>67.803000000000011</v>
      </c>
      <c r="AH31" s="282">
        <f t="shared" ca="1" si="8"/>
        <v>70.515000000000001</v>
      </c>
      <c r="AI31" s="282">
        <f t="shared" ca="1" si="8"/>
        <v>73.335999999999999</v>
      </c>
      <c r="AJ31" s="282" t="str">
        <f t="shared" ca="1" si="8"/>
        <v/>
      </c>
      <c r="AK31" s="282" t="str">
        <f t="shared" ca="1" si="8"/>
        <v/>
      </c>
    </row>
    <row r="32" spans="1:38" x14ac:dyDescent="0.2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4"/>
        <v>99231</v>
      </c>
      <c r="H32" s="74">
        <f t="shared" ca="1" si="4"/>
        <v>103204</v>
      </c>
      <c r="I32" s="74">
        <f t="shared" ca="1" si="4"/>
        <v>107335</v>
      </c>
      <c r="J32" s="74">
        <f t="shared" ca="1" si="4"/>
        <v>111634</v>
      </c>
      <c r="K32" s="74">
        <f t="shared" ca="1" si="4"/>
        <v>116102</v>
      </c>
      <c r="L32" s="74">
        <f t="shared" ca="1" si="4"/>
        <v>0</v>
      </c>
      <c r="M32" s="74">
        <f t="shared" ca="1" si="4"/>
        <v>0</v>
      </c>
      <c r="N32" s="72"/>
      <c r="P32" s="187" t="str">
        <f t="shared" si="12"/>
        <v>01457C</v>
      </c>
      <c r="Q32" s="191" t="s">
        <v>600</v>
      </c>
      <c r="R32" s="188" t="str">
        <f t="shared" si="13"/>
        <v>Business Application Manager - Supervisory</v>
      </c>
      <c r="S32" s="189" t="str">
        <f t="shared" si="14"/>
        <v>085</v>
      </c>
      <c r="T32" s="186" cm="1">
        <f t="array" aca="1" ref="T32" ca="1">ROUND(IF($Q32="Y",VLOOKUP($P32, INDIRECT($Q$3),T$8,0)*INDIRECT($P$2),VLOOKUP($P32, INDIRECT($Q$3),T$8,0)),IF($E32="E",0,3))</f>
        <v>99231</v>
      </c>
      <c r="U32" s="186" cm="1">
        <f t="array" aca="1" ref="U32" ca="1">ROUND(IF($Q32="Y",VLOOKUP($P32, INDIRECT($Q$3),U$8,0)*INDIRECT($P$2),VLOOKUP($P32, INDIRECT($Q$3),U$8,0)),IF($E32="E",0,3))</f>
        <v>103204</v>
      </c>
      <c r="V32" s="186" cm="1">
        <f t="array" aca="1" ref="V32" ca="1">ROUND(IF($Q32="Y",VLOOKUP($P32, INDIRECT($Q$3),V$8,0)*INDIRECT($P$2),VLOOKUP($P32, INDIRECT($Q$3),V$8,0)),IF($E32="E",0,3))</f>
        <v>107335</v>
      </c>
      <c r="W32" s="186" cm="1">
        <f t="array" aca="1" ref="W32" ca="1">ROUND(IF($Q32="Y",VLOOKUP($P32, INDIRECT($Q$3),W$8,0)*INDIRECT($P$2),VLOOKUP($P32, INDIRECT($Q$3),W$8,0)),IF($E32="E",0,3))</f>
        <v>111634</v>
      </c>
      <c r="X32" s="186" cm="1">
        <f t="array" aca="1" ref="X32" ca="1">ROUND(IF($Q32="Y",VLOOKUP($P32, INDIRECT($Q$3),X$8,0)*INDIRECT($P$2),VLOOKUP($P32, INDIRECT($Q$3),X$8,0)),IF($E32="E",0,3))</f>
        <v>116102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5"/>
        <v>01457C</v>
      </c>
      <c r="AC32" s="130" t="str">
        <f t="shared" si="15"/>
        <v>Business Application Manager - Supervisory</v>
      </c>
      <c r="AD32" s="284" t="str">
        <f t="shared" si="16"/>
        <v>085</v>
      </c>
      <c r="AE32" s="282">
        <f t="shared" ca="1" si="8"/>
        <v>47.707999999999998</v>
      </c>
      <c r="AF32" s="282">
        <f t="shared" ca="1" si="8"/>
        <v>49.617999999999995</v>
      </c>
      <c r="AG32" s="282">
        <f t="shared" ca="1" si="8"/>
        <v>51.603999999999999</v>
      </c>
      <c r="AH32" s="282">
        <f t="shared" ca="1" si="8"/>
        <v>53.670999999999999</v>
      </c>
      <c r="AI32" s="282">
        <f t="shared" ca="1" si="8"/>
        <v>55.818999999999996</v>
      </c>
      <c r="AJ32" s="282" t="str">
        <f t="shared" ca="1" si="8"/>
        <v/>
      </c>
      <c r="AK32" s="282" t="str">
        <f t="shared" ca="1" si="8"/>
        <v/>
      </c>
    </row>
    <row r="33" spans="1:37" x14ac:dyDescent="0.2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4"/>
        <v>18.911000000000001</v>
      </c>
      <c r="H33" s="74">
        <f t="shared" ca="1" si="4"/>
        <v>19.439</v>
      </c>
      <c r="I33" s="74">
        <f t="shared" ca="1" si="4"/>
        <v>19.984000000000002</v>
      </c>
      <c r="J33" s="74">
        <f t="shared" ca="1" si="4"/>
        <v>20.552</v>
      </c>
      <c r="K33" s="74">
        <f t="shared" ca="1" si="4"/>
        <v>0</v>
      </c>
      <c r="L33" s="74">
        <f t="shared" ca="1" si="4"/>
        <v>0</v>
      </c>
      <c r="M33" s="74">
        <f t="shared" ca="1" si="4"/>
        <v>0</v>
      </c>
      <c r="N33" s="72"/>
      <c r="P33" s="187" t="str">
        <f t="shared" si="12"/>
        <v>01556C</v>
      </c>
      <c r="Q33" s="191" t="s">
        <v>600</v>
      </c>
      <c r="R33" s="188" t="str">
        <f t="shared" si="13"/>
        <v xml:space="preserve">Cashier - Ticket Sales </v>
      </c>
      <c r="S33" s="189" t="str">
        <f t="shared" si="14"/>
        <v>03</v>
      </c>
      <c r="T33" s="186" cm="1">
        <f t="array" aca="1" ref="T33" ca="1">ROUND(IF($Q33="Y",VLOOKUP($P33, INDIRECT($Q$3),T$8,0)*INDIRECT($P$2),VLOOKUP($P33, INDIRECT($Q$3),T$8,0)),IF($E33="E",0,3))</f>
        <v>18.911000000000001</v>
      </c>
      <c r="U33" s="186" cm="1">
        <f t="array" aca="1" ref="U33" ca="1">ROUND(IF($Q33="Y",VLOOKUP($P33, INDIRECT($Q$3),U$8,0)*INDIRECT($P$2),VLOOKUP($P33, INDIRECT($Q$3),U$8,0)),IF($E33="E",0,3))</f>
        <v>19.439</v>
      </c>
      <c r="V33" s="186" cm="1">
        <f t="array" aca="1" ref="V33" ca="1">ROUND(IF($Q33="Y",VLOOKUP($P33, INDIRECT($Q$3),V$8,0)*INDIRECT($P$2),VLOOKUP($P33, INDIRECT($Q$3),V$8,0)),IF($E33="E",0,3))</f>
        <v>19.984000000000002</v>
      </c>
      <c r="W33" s="186" cm="1">
        <f t="array" aca="1" ref="W33" ca="1">ROUND(IF($Q33="Y",VLOOKUP($P33, INDIRECT($Q$3),W$8,0)*INDIRECT($P$2),VLOOKUP($P33, INDIRECT($Q$3),W$8,0)),IF($E33="E",0,3))</f>
        <v>20.552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5"/>
        <v>01556C</v>
      </c>
      <c r="AC33" s="130" t="str">
        <f t="shared" si="15"/>
        <v xml:space="preserve">Cashier - Ticket Sales </v>
      </c>
      <c r="AD33" s="284" t="str">
        <f t="shared" si="16"/>
        <v>03</v>
      </c>
      <c r="AE33" s="282">
        <f t="shared" ca="1" si="8"/>
        <v>18.911000000000001</v>
      </c>
      <c r="AF33" s="282">
        <f t="shared" ca="1" si="8"/>
        <v>19.439</v>
      </c>
      <c r="AG33" s="282">
        <f t="shared" ca="1" si="8"/>
        <v>19.984000000000002</v>
      </c>
      <c r="AH33" s="282">
        <f t="shared" ca="1" si="8"/>
        <v>20.552</v>
      </c>
      <c r="AI33" s="282" t="str">
        <f t="shared" ca="1" si="8"/>
        <v/>
      </c>
      <c r="AJ33" s="282" t="str">
        <f t="shared" ca="1" si="8"/>
        <v/>
      </c>
      <c r="AK33" s="282" t="str">
        <f t="shared" ca="1" si="8"/>
        <v/>
      </c>
    </row>
    <row r="34" spans="1:37" x14ac:dyDescent="0.2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4"/>
        <v>118343</v>
      </c>
      <c r="H34" s="74">
        <f t="shared" ca="1" si="4"/>
        <v>123076</v>
      </c>
      <c r="I34" s="74">
        <f t="shared" ca="1" si="4"/>
        <v>127998</v>
      </c>
      <c r="J34" s="74">
        <f t="shared" ca="1" si="4"/>
        <v>133118</v>
      </c>
      <c r="K34" s="74">
        <f t="shared" ca="1" si="4"/>
        <v>138442</v>
      </c>
      <c r="L34" s="74">
        <f t="shared" ca="1" si="4"/>
        <v>0</v>
      </c>
      <c r="M34" s="74">
        <f t="shared" ca="1" si="4"/>
        <v>0</v>
      </c>
      <c r="N34" s="72"/>
      <c r="P34" s="187" t="str">
        <f t="shared" si="12"/>
        <v>10160C</v>
      </c>
      <c r="Q34" s="191" t="s">
        <v>600</v>
      </c>
      <c r="R34" s="188" t="str">
        <f t="shared" si="13"/>
        <v>City Planning Manager</v>
      </c>
      <c r="S34" s="189" t="str">
        <f t="shared" si="14"/>
        <v>105</v>
      </c>
      <c r="T34" s="186" cm="1">
        <f t="array" aca="1" ref="T34" ca="1">ROUND(IF($Q34="Y",VLOOKUP($P34, INDIRECT($Q$3),T$8,0)*INDIRECT($P$2),VLOOKUP($P34, INDIRECT($Q$3),T$8,0)),IF($E34="E",0,3))</f>
        <v>118343</v>
      </c>
      <c r="U34" s="186" cm="1">
        <f t="array" aca="1" ref="U34" ca="1">ROUND(IF($Q34="Y",VLOOKUP($P34, INDIRECT($Q$3),U$8,0)*INDIRECT($P$2),VLOOKUP($P34, INDIRECT($Q$3),U$8,0)),IF($E34="E",0,3))</f>
        <v>123076</v>
      </c>
      <c r="V34" s="186" cm="1">
        <f t="array" aca="1" ref="V34" ca="1">ROUND(IF($Q34="Y",VLOOKUP($P34, INDIRECT($Q$3),V$8,0)*INDIRECT($P$2),VLOOKUP($P34, INDIRECT($Q$3),V$8,0)),IF($E34="E",0,3))</f>
        <v>127998</v>
      </c>
      <c r="W34" s="186" cm="1">
        <f t="array" aca="1" ref="W34" ca="1">ROUND(IF($Q34="Y",VLOOKUP($P34, INDIRECT($Q$3),W$8,0)*INDIRECT($P$2),VLOOKUP($P34, INDIRECT($Q$3),W$8,0)),IF($E34="E",0,3))</f>
        <v>133118</v>
      </c>
      <c r="X34" s="186" cm="1">
        <f t="array" aca="1" ref="X34" ca="1">ROUND(IF($Q34="Y",VLOOKUP($P34, INDIRECT($Q$3),X$8,0)*INDIRECT($P$2),VLOOKUP($P34, INDIRECT($Q$3),X$8,0)),IF($E34="E",0,3))</f>
        <v>138442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5"/>
        <v>10160C</v>
      </c>
      <c r="AC34" s="130" t="str">
        <f t="shared" si="15"/>
        <v>City Planning Manager</v>
      </c>
      <c r="AD34" s="284" t="str">
        <f t="shared" si="16"/>
        <v>105</v>
      </c>
      <c r="AE34" s="282">
        <f t="shared" ca="1" si="8"/>
        <v>56.896000000000001</v>
      </c>
      <c r="AF34" s="282">
        <f t="shared" ca="1" si="8"/>
        <v>59.171999999999997</v>
      </c>
      <c r="AG34" s="282">
        <f t="shared" ca="1" si="8"/>
        <v>61.537999999999997</v>
      </c>
      <c r="AH34" s="282">
        <f t="shared" ca="1" si="8"/>
        <v>64</v>
      </c>
      <c r="AI34" s="282">
        <f t="shared" ca="1" si="8"/>
        <v>66.559000000000012</v>
      </c>
      <c r="AJ34" s="282" t="str">
        <f t="shared" ca="1" si="8"/>
        <v/>
      </c>
      <c r="AK34" s="282" t="str">
        <f t="shared" ca="1" si="8"/>
        <v/>
      </c>
    </row>
    <row r="35" spans="1:37" x14ac:dyDescent="0.2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4"/>
        <v>87049</v>
      </c>
      <c r="H35" s="74">
        <f t="shared" ca="1" si="4"/>
        <v>91628</v>
      </c>
      <c r="I35" s="74">
        <f t="shared" ca="1" si="4"/>
        <v>96462</v>
      </c>
      <c r="J35" s="74">
        <f t="shared" ca="1" si="4"/>
        <v>106820</v>
      </c>
      <c r="K35" s="74">
        <f t="shared" ca="1" si="4"/>
        <v>109810</v>
      </c>
      <c r="L35" s="74">
        <f t="shared" ca="1" si="4"/>
        <v>112886</v>
      </c>
      <c r="M35" s="74">
        <f t="shared" ca="1" si="4"/>
        <v>116101</v>
      </c>
      <c r="N35" s="72"/>
      <c r="P35" s="187" t="str">
        <f t="shared" si="12"/>
        <v>08703C</v>
      </c>
      <c r="Q35" s="191" t="s">
        <v>600</v>
      </c>
      <c r="R35" s="188" t="str">
        <f t="shared" si="13"/>
        <v xml:space="preserve">City Records Manager </v>
      </c>
      <c r="S35" s="189" t="str">
        <f t="shared" si="14"/>
        <v>85</v>
      </c>
      <c r="T35" s="186" cm="1">
        <f t="array" aca="1" ref="T35" ca="1">ROUND(IF($Q35="Y",VLOOKUP($P35, INDIRECT($Q$3),T$8,0)*INDIRECT($P$2),VLOOKUP($P35, INDIRECT($Q$3),T$8,0)),IF($E35="E",0,3))</f>
        <v>87049</v>
      </c>
      <c r="U35" s="186" cm="1">
        <f t="array" aca="1" ref="U35" ca="1">ROUND(IF($Q35="Y",VLOOKUP($P35, INDIRECT($Q$3),U$8,0)*INDIRECT($P$2),VLOOKUP($P35, INDIRECT($Q$3),U$8,0)),IF($E35="E",0,3))</f>
        <v>91628</v>
      </c>
      <c r="V35" s="186" cm="1">
        <f t="array" aca="1" ref="V35" ca="1">ROUND(IF($Q35="Y",VLOOKUP($P35, INDIRECT($Q$3),V$8,0)*INDIRECT($P$2),VLOOKUP($P35, INDIRECT($Q$3),V$8,0)),IF($E35="E",0,3))</f>
        <v>96462</v>
      </c>
      <c r="W35" s="186" cm="1">
        <f t="array" aca="1" ref="W35" ca="1">ROUND(IF($Q35="Y",VLOOKUP($P35, INDIRECT($Q$3),W$8,0)*INDIRECT($P$2),VLOOKUP($P35, INDIRECT($Q$3),W$8,0)),IF($E35="E",0,3))</f>
        <v>106820</v>
      </c>
      <c r="X35" s="186" cm="1">
        <f t="array" aca="1" ref="X35" ca="1">ROUND(IF($Q35="Y",VLOOKUP($P35, INDIRECT($Q$3),X$8,0)*INDIRECT($P$2),VLOOKUP($P35, INDIRECT($Q$3),X$8,0)),IF($E35="E",0,3))</f>
        <v>109810</v>
      </c>
      <c r="Y35" s="186" cm="1">
        <f t="array" aca="1" ref="Y35" ca="1">ROUND(IF($Q35="Y",VLOOKUP($P35, INDIRECT($Q$3),Y$8,0)*INDIRECT($P$2),VLOOKUP($P35, INDIRECT($Q$3),Y$8,0)),IF($E35="E",0,3))</f>
        <v>112886</v>
      </c>
      <c r="Z35" s="186" cm="1">
        <f t="array" aca="1" ref="Z35" ca="1">ROUND(IF($Q35="Y",VLOOKUP($P35, INDIRECT($Q$3),Z$8,0)*INDIRECT($P$2),VLOOKUP($P35, INDIRECT($Q$3),Z$8,0)),IF($E35="E",0,3))</f>
        <v>116101</v>
      </c>
      <c r="AA35" s="186"/>
      <c r="AB35" s="282" t="str">
        <f t="shared" si="5"/>
        <v>08703C</v>
      </c>
      <c r="AC35" s="130" t="str">
        <f t="shared" si="15"/>
        <v xml:space="preserve">City Records Manager </v>
      </c>
      <c r="AD35" s="284" t="str">
        <f t="shared" si="16"/>
        <v>85</v>
      </c>
      <c r="AE35" s="282">
        <f t="shared" ca="1" si="8"/>
        <v>41.850999999999999</v>
      </c>
      <c r="AF35" s="282">
        <f t="shared" ca="1" si="8"/>
        <v>44.052</v>
      </c>
      <c r="AG35" s="282">
        <f t="shared" ca="1" si="8"/>
        <v>46.375999999999998</v>
      </c>
      <c r="AH35" s="282">
        <f t="shared" ca="1" si="8"/>
        <v>51.355999999999995</v>
      </c>
      <c r="AI35" s="282">
        <f t="shared" ca="1" si="8"/>
        <v>52.793999999999997</v>
      </c>
      <c r="AJ35" s="282">
        <f t="shared" ca="1" si="8"/>
        <v>54.272999999999996</v>
      </c>
      <c r="AK35" s="282">
        <f t="shared" ca="1" si="8"/>
        <v>55.817999999999998</v>
      </c>
    </row>
    <row r="36" spans="1:37" x14ac:dyDescent="0.2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4"/>
        <v>79607</v>
      </c>
      <c r="H36" s="74">
        <f t="shared" ca="1" si="4"/>
        <v>83803</v>
      </c>
      <c r="I36" s="74">
        <f t="shared" ca="1" si="4"/>
        <v>88814</v>
      </c>
      <c r="J36" s="74">
        <f t="shared" ca="1" si="4"/>
        <v>93828</v>
      </c>
      <c r="K36" s="74">
        <f t="shared" ca="1" si="4"/>
        <v>96455</v>
      </c>
      <c r="L36" s="74">
        <f t="shared" ca="1" si="4"/>
        <v>99158</v>
      </c>
      <c r="M36" s="74">
        <f t="shared" ca="1" si="4"/>
        <v>101983</v>
      </c>
      <c r="N36" s="72"/>
      <c r="P36" s="187" t="str">
        <f t="shared" si="12"/>
        <v>59403C</v>
      </c>
      <c r="Q36" s="186" t="s">
        <v>600</v>
      </c>
      <c r="R36" s="188" t="str">
        <f t="shared" si="13"/>
        <v>Civil Paralegal Program Supervisor</v>
      </c>
      <c r="S36" s="189" t="str">
        <f t="shared" si="14"/>
        <v>25</v>
      </c>
      <c r="T36" s="186" cm="1">
        <f t="array" aca="1" ref="T36" ca="1">ROUND(IF($Q36="Y",VLOOKUP($P36, INDIRECT($Q$3),T$8,0)*INDIRECT($P$2),VLOOKUP($P36, INDIRECT($Q$3),T$8,0)),IF($E36="E",0,3))</f>
        <v>79607</v>
      </c>
      <c r="U36" s="186" cm="1">
        <f t="array" aca="1" ref="U36" ca="1">ROUND(IF($Q36="Y",VLOOKUP($P36, INDIRECT($Q$3),U$8,0)*INDIRECT($P$2),VLOOKUP($P36, INDIRECT($Q$3),U$8,0)),IF($E36="E",0,3))</f>
        <v>83803</v>
      </c>
      <c r="V36" s="186" cm="1">
        <f t="array" aca="1" ref="V36" ca="1">ROUND(IF($Q36="Y",VLOOKUP($P36, INDIRECT($Q$3),V$8,0)*INDIRECT($P$2),VLOOKUP($P36, INDIRECT($Q$3),V$8,0)),IF($E36="E",0,3))</f>
        <v>88814</v>
      </c>
      <c r="W36" s="186" cm="1">
        <f t="array" aca="1" ref="W36" ca="1">ROUND(IF($Q36="Y",VLOOKUP($P36, INDIRECT($Q$3),W$8,0)*INDIRECT($P$2),VLOOKUP($P36, INDIRECT($Q$3),W$8,0)),IF($E36="E",0,3))</f>
        <v>93828</v>
      </c>
      <c r="X36" s="186" cm="1">
        <f t="array" aca="1" ref="X36" ca="1">ROUND(IF($Q36="Y",VLOOKUP($P36, INDIRECT($Q$3),X$8,0)*INDIRECT($P$2),VLOOKUP($P36, INDIRECT($Q$3),X$8,0)),IF($E36="E",0,3))</f>
        <v>96455</v>
      </c>
      <c r="Y36" s="186" cm="1">
        <f t="array" aca="1" ref="Y36" ca="1">ROUND(IF($Q36="Y",VLOOKUP($P36, INDIRECT($Q$3),Y$8,0)*INDIRECT($P$2),VLOOKUP($P36, INDIRECT($Q$3),Y$8,0)),IF($E36="E",0,3))</f>
        <v>99158</v>
      </c>
      <c r="Z36" s="186" cm="1">
        <f t="array" aca="1" ref="Z36" ca="1">ROUND(IF($Q36="Y",VLOOKUP($P36, INDIRECT($Q$3),Z$8,0)*INDIRECT($P$2),VLOOKUP($P36, INDIRECT($Q$3),Z$8,0)),IF($E36="E",0,3))</f>
        <v>101983</v>
      </c>
      <c r="AA36" s="186"/>
      <c r="AB36" s="282" t="str">
        <f t="shared" si="5"/>
        <v>59403C</v>
      </c>
      <c r="AC36" s="130" t="str">
        <f t="shared" si="15"/>
        <v>Civil Paralegal Program Supervisor</v>
      </c>
      <c r="AD36" s="284" t="str">
        <f t="shared" si="16"/>
        <v>25</v>
      </c>
      <c r="AE36" s="282">
        <f t="shared" ca="1" si="8"/>
        <v>38.272999999999996</v>
      </c>
      <c r="AF36" s="282">
        <f t="shared" ca="1" si="8"/>
        <v>40.29</v>
      </c>
      <c r="AG36" s="282">
        <f t="shared" ca="1" si="8"/>
        <v>42.699999999999996</v>
      </c>
      <c r="AH36" s="282">
        <f t="shared" ca="1" si="8"/>
        <v>45.11</v>
      </c>
      <c r="AI36" s="282">
        <f t="shared" ca="1" si="8"/>
        <v>46.372999999999998</v>
      </c>
      <c r="AJ36" s="282">
        <f t="shared" ca="1" si="8"/>
        <v>47.672999999999995</v>
      </c>
      <c r="AK36" s="282">
        <f t="shared" ca="1" si="8"/>
        <v>49.030999999999999</v>
      </c>
    </row>
    <row r="37" spans="1:37" x14ac:dyDescent="0.2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4"/>
        <v>93423</v>
      </c>
      <c r="H37" s="74">
        <f t="shared" ca="1" si="4"/>
        <v>97160</v>
      </c>
      <c r="I37" s="74">
        <f t="shared" ca="1" si="4"/>
        <v>101050</v>
      </c>
      <c r="J37" s="74">
        <f t="shared" ca="1" si="4"/>
        <v>105090</v>
      </c>
      <c r="K37" s="74">
        <f t="shared" ca="1" si="4"/>
        <v>109292</v>
      </c>
      <c r="L37" s="74">
        <f t="shared" ca="1" si="4"/>
        <v>0</v>
      </c>
      <c r="M37" s="74">
        <f t="shared" ca="1" si="4"/>
        <v>0</v>
      </c>
      <c r="N37" s="72"/>
      <c r="P37" s="187" t="str">
        <f t="shared" si="12"/>
        <v>53001C</v>
      </c>
      <c r="Q37" s="191" t="s">
        <v>600</v>
      </c>
      <c r="R37" s="188" t="str">
        <f t="shared" si="13"/>
        <v>Commty Spec Coord Supv-Hlth-C</v>
      </c>
      <c r="S37" s="189" t="str">
        <f t="shared" si="14"/>
        <v>098</v>
      </c>
      <c r="T37" s="186" cm="1">
        <f t="array" aca="1" ref="T37" ca="1">ROUND(IF($Q37="Y",VLOOKUP($P37, INDIRECT($Q$3),T$8,0)*INDIRECT($P$2),VLOOKUP($P37, INDIRECT($Q$3),T$8,0)),IF($E37="E",0,3))</f>
        <v>93423</v>
      </c>
      <c r="U37" s="186" cm="1">
        <f t="array" aca="1" ref="U37" ca="1">ROUND(IF($Q37="Y",VLOOKUP($P37, INDIRECT($Q$3),U$8,0)*INDIRECT($P$2),VLOOKUP($P37, INDIRECT($Q$3),U$8,0)),IF($E37="E",0,3))</f>
        <v>97160</v>
      </c>
      <c r="V37" s="186" cm="1">
        <f t="array" aca="1" ref="V37" ca="1">ROUND(IF($Q37="Y",VLOOKUP($P37, INDIRECT($Q$3),V$8,0)*INDIRECT($P$2),VLOOKUP($P37, INDIRECT($Q$3),V$8,0)),IF($E37="E",0,3))</f>
        <v>101050</v>
      </c>
      <c r="W37" s="186" cm="1">
        <f t="array" aca="1" ref="W37" ca="1">ROUND(IF($Q37="Y",VLOOKUP($P37, INDIRECT($Q$3),W$8,0)*INDIRECT($P$2),VLOOKUP($P37, INDIRECT($Q$3),W$8,0)),IF($E37="E",0,3))</f>
        <v>105090</v>
      </c>
      <c r="X37" s="186" cm="1">
        <f t="array" aca="1" ref="X37" ca="1">ROUND(IF($Q37="Y",VLOOKUP($P37, INDIRECT($Q$3),X$8,0)*INDIRECT($P$2),VLOOKUP($P37, INDIRECT($Q$3),X$8,0)),IF($E37="E",0,3))</f>
        <v>109292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5"/>
        <v>53001C</v>
      </c>
      <c r="AC37" s="130" t="str">
        <f t="shared" si="15"/>
        <v>Commty Spec Coord Supv-Hlth-C</v>
      </c>
      <c r="AD37" s="284" t="str">
        <f t="shared" si="16"/>
        <v>098</v>
      </c>
      <c r="AE37" s="282">
        <f t="shared" ca="1" si="8"/>
        <v>44.914999999999999</v>
      </c>
      <c r="AF37" s="282">
        <f t="shared" ca="1" si="8"/>
        <v>46.711999999999996</v>
      </c>
      <c r="AG37" s="282">
        <f t="shared" ca="1" si="8"/>
        <v>48.582000000000001</v>
      </c>
      <c r="AH37" s="282">
        <f t="shared" ca="1" si="8"/>
        <v>50.524999999999999</v>
      </c>
      <c r="AI37" s="282">
        <f t="shared" ca="1" si="8"/>
        <v>52.544999999999995</v>
      </c>
      <c r="AJ37" s="282" t="str">
        <f t="shared" ca="1" si="8"/>
        <v/>
      </c>
      <c r="AK37" s="282" t="str">
        <f t="shared" ca="1" si="8"/>
        <v/>
      </c>
    </row>
    <row r="38" spans="1:37" x14ac:dyDescent="0.2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4"/>
        <v>96549</v>
      </c>
      <c r="H38" s="74">
        <f t="shared" ca="1" si="4"/>
        <v>100416</v>
      </c>
      <c r="I38" s="74">
        <f t="shared" ca="1" si="4"/>
        <v>104438</v>
      </c>
      <c r="J38" s="74">
        <f t="shared" ca="1" si="4"/>
        <v>108617</v>
      </c>
      <c r="K38" s="74">
        <f t="shared" ca="1" si="4"/>
        <v>112968</v>
      </c>
      <c r="L38" s="74">
        <f t="shared" ca="1" si="4"/>
        <v>0</v>
      </c>
      <c r="M38" s="74">
        <f t="shared" ca="1" si="4"/>
        <v>0</v>
      </c>
      <c r="N38" s="72"/>
      <c r="P38" s="187" t="str">
        <f t="shared" si="12"/>
        <v>59464C</v>
      </c>
      <c r="Q38" s="186" t="s">
        <v>600</v>
      </c>
      <c r="R38" s="188" t="str">
        <f t="shared" si="13"/>
        <v>Communications Interagency Coordinator</v>
      </c>
      <c r="S38" s="189" t="str">
        <f t="shared" si="14"/>
        <v>065</v>
      </c>
      <c r="T38" s="186" cm="1">
        <f t="array" aca="1" ref="T38" ca="1">ROUND(IF($Q38="Y",VLOOKUP($P38, INDIRECT($Q$3),T$8,0)*INDIRECT($P$2),VLOOKUP($P38, INDIRECT($Q$3),T$8,0)),IF($E38="E",0,3))</f>
        <v>96549</v>
      </c>
      <c r="U38" s="186" cm="1">
        <f t="array" aca="1" ref="U38" ca="1">ROUND(IF($Q38="Y",VLOOKUP($P38, INDIRECT($Q$3),U$8,0)*INDIRECT($P$2),VLOOKUP($P38, INDIRECT($Q$3),U$8,0)),IF($E38="E",0,3))</f>
        <v>100416</v>
      </c>
      <c r="V38" s="186" cm="1">
        <f t="array" aca="1" ref="V38" ca="1">ROUND(IF($Q38="Y",VLOOKUP($P38, INDIRECT($Q$3),V$8,0)*INDIRECT($P$2),VLOOKUP($P38, INDIRECT($Q$3),V$8,0)),IF($E38="E",0,3))</f>
        <v>104438</v>
      </c>
      <c r="W38" s="186" cm="1">
        <f t="array" aca="1" ref="W38" ca="1">ROUND(IF($Q38="Y",VLOOKUP($P38, INDIRECT($Q$3),W$8,0)*INDIRECT($P$2),VLOOKUP($P38, INDIRECT($Q$3),W$8,0)),IF($E38="E",0,3))</f>
        <v>108617</v>
      </c>
      <c r="X38" s="186" cm="1">
        <f t="array" aca="1" ref="X38" ca="1">ROUND(IF($Q38="Y",VLOOKUP($P38, INDIRECT($Q$3),X$8,0)*INDIRECT($P$2),VLOOKUP($P38, INDIRECT($Q$3),X$8,0)),IF($E38="E",0,3))</f>
        <v>112968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5"/>
        <v>59464C</v>
      </c>
      <c r="AC38" s="130" t="str">
        <f t="shared" si="15"/>
        <v>Communications Interagency Coordinator</v>
      </c>
      <c r="AD38" s="284" t="str">
        <f t="shared" si="16"/>
        <v>065</v>
      </c>
      <c r="AE38" s="282">
        <f t="shared" ca="1" si="8"/>
        <v>46.417999999999999</v>
      </c>
      <c r="AF38" s="282">
        <f t="shared" ca="1" si="8"/>
        <v>48.277000000000001</v>
      </c>
      <c r="AG38" s="282">
        <f t="shared" ca="1" si="8"/>
        <v>50.210999999999999</v>
      </c>
      <c r="AH38" s="282">
        <f t="shared" ca="1" si="8"/>
        <v>52.22</v>
      </c>
      <c r="AI38" s="282">
        <f t="shared" ca="1" si="8"/>
        <v>54.311999999999998</v>
      </c>
      <c r="AJ38" s="282" t="str">
        <f t="shared" ca="1" si="8"/>
        <v/>
      </c>
      <c r="AK38" s="282" t="str">
        <f t="shared" ca="1" si="8"/>
        <v/>
      </c>
    </row>
    <row r="39" spans="1:37" x14ac:dyDescent="0.2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4"/>
        <v>83682</v>
      </c>
      <c r="H39" s="74">
        <f t="shared" ca="1" si="4"/>
        <v>88085</v>
      </c>
      <c r="I39" s="74">
        <f t="shared" ca="1" si="4"/>
        <v>93424</v>
      </c>
      <c r="J39" s="74">
        <f t="shared" ca="1" si="4"/>
        <v>98768</v>
      </c>
      <c r="K39" s="74">
        <f t="shared" ca="1" si="4"/>
        <v>101530</v>
      </c>
      <c r="L39" s="74">
        <f t="shared" ca="1" si="4"/>
        <v>104374</v>
      </c>
      <c r="M39" s="74">
        <f t="shared" ca="1" si="4"/>
        <v>107351</v>
      </c>
      <c r="N39" s="72"/>
      <c r="P39" s="187" t="str">
        <f t="shared" si="12"/>
        <v>52992C</v>
      </c>
      <c r="Q39" s="186" t="s">
        <v>600</v>
      </c>
      <c r="R39" s="188" t="str">
        <f t="shared" si="13"/>
        <v>Communications Manager - Public Health</v>
      </c>
      <c r="S39" s="189" t="str">
        <f t="shared" si="14"/>
        <v>35</v>
      </c>
      <c r="T39" s="186" cm="1">
        <f t="array" aca="1" ref="T39" ca="1">ROUND(IF($Q39="Y",VLOOKUP($P39, INDIRECT($Q$3),T$8,0)*INDIRECT($P$2),VLOOKUP($P39, INDIRECT($Q$3),T$8,0)),IF($E39="E",0,3))</f>
        <v>83682</v>
      </c>
      <c r="U39" s="186" cm="1">
        <f t="array" aca="1" ref="U39" ca="1">ROUND(IF($Q39="Y",VLOOKUP($P39, INDIRECT($Q$3),U$8,0)*INDIRECT($P$2),VLOOKUP($P39, INDIRECT($Q$3),U$8,0)),IF($E39="E",0,3))</f>
        <v>88085</v>
      </c>
      <c r="V39" s="186" cm="1">
        <f t="array" aca="1" ref="V39" ca="1">ROUND(IF($Q39="Y",VLOOKUP($P39, INDIRECT($Q$3),V$8,0)*INDIRECT($P$2),VLOOKUP($P39, INDIRECT($Q$3),V$8,0)),IF($E39="E",0,3))</f>
        <v>93424</v>
      </c>
      <c r="W39" s="186" cm="1">
        <f t="array" aca="1" ref="W39" ca="1">ROUND(IF($Q39="Y",VLOOKUP($P39, INDIRECT($Q$3),W$8,0)*INDIRECT($P$2),VLOOKUP($P39, INDIRECT($Q$3),W$8,0)),IF($E39="E",0,3))</f>
        <v>98768</v>
      </c>
      <c r="X39" s="186" cm="1">
        <f t="array" aca="1" ref="X39" ca="1">ROUND(IF($Q39="Y",VLOOKUP($P39, INDIRECT($Q$3),X$8,0)*INDIRECT($P$2),VLOOKUP($P39, INDIRECT($Q$3),X$8,0)),IF($E39="E",0,3))</f>
        <v>101530</v>
      </c>
      <c r="Y39" s="186" cm="1">
        <f t="array" aca="1" ref="Y39" ca="1">ROUND(IF($Q39="Y",VLOOKUP($P39, INDIRECT($Q$3),Y$8,0)*INDIRECT($P$2),VLOOKUP($P39, INDIRECT($Q$3),Y$8,0)),IF($E39="E",0,3))</f>
        <v>104374</v>
      </c>
      <c r="Z39" s="186" cm="1">
        <f t="array" aca="1" ref="Z39" ca="1">ROUND(IF($Q39="Y",VLOOKUP($P39, INDIRECT($Q$3),Z$8,0)*INDIRECT($P$2),VLOOKUP($P39, INDIRECT($Q$3),Z$8,0)),IF($E39="E",0,3))</f>
        <v>107351</v>
      </c>
      <c r="AA39" s="186"/>
      <c r="AB39" s="282" t="str">
        <f t="shared" si="5"/>
        <v>52992C</v>
      </c>
      <c r="AC39" s="130" t="str">
        <f t="shared" si="15"/>
        <v>Communications Manager - Public Health</v>
      </c>
      <c r="AD39" s="284" t="str">
        <f t="shared" si="16"/>
        <v>35</v>
      </c>
      <c r="AE39" s="282">
        <f t="shared" ca="1" si="8"/>
        <v>40.231999999999999</v>
      </c>
      <c r="AF39" s="282">
        <f t="shared" ca="1" si="8"/>
        <v>42.348999999999997</v>
      </c>
      <c r="AG39" s="282">
        <f t="shared" ca="1" si="8"/>
        <v>44.915999999999997</v>
      </c>
      <c r="AH39" s="282">
        <f t="shared" ca="1" si="8"/>
        <v>47.484999999999999</v>
      </c>
      <c r="AI39" s="282">
        <f t="shared" ca="1" si="8"/>
        <v>48.812999999999995</v>
      </c>
      <c r="AJ39" s="282">
        <f t="shared" ca="1" si="8"/>
        <v>50.18</v>
      </c>
      <c r="AK39" s="282">
        <f t="shared" ca="1" si="8"/>
        <v>51.611999999999995</v>
      </c>
    </row>
    <row r="40" spans="1:37" x14ac:dyDescent="0.2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4"/>
        <v>105497</v>
      </c>
      <c r="H40" s="74">
        <f t="shared" ca="1" si="4"/>
        <v>109714</v>
      </c>
      <c r="I40" s="74">
        <f t="shared" ca="1" si="4"/>
        <v>114105</v>
      </c>
      <c r="J40" s="74">
        <f t="shared" ca="1" si="4"/>
        <v>118668</v>
      </c>
      <c r="K40" s="74">
        <f t="shared" ca="1" si="4"/>
        <v>123415</v>
      </c>
      <c r="L40" s="74">
        <f t="shared" ca="1" si="4"/>
        <v>0</v>
      </c>
      <c r="M40" s="74">
        <f t="shared" ca="1" si="4"/>
        <v>0</v>
      </c>
      <c r="N40" s="72"/>
      <c r="P40" s="187" t="str">
        <f t="shared" si="12"/>
        <v>53028C</v>
      </c>
      <c r="Q40" s="186" t="s">
        <v>600</v>
      </c>
      <c r="R40" s="188" t="str">
        <f t="shared" si="13"/>
        <v>Community Safety Manager</v>
      </c>
      <c r="S40" s="189" t="str">
        <f t="shared" si="14"/>
        <v>104</v>
      </c>
      <c r="T40" s="186" cm="1">
        <f t="array" aca="1" ref="T40" ca="1">ROUND(IF($Q40="Y",VLOOKUP($P40, INDIRECT($Q$3),T$8,0)*INDIRECT($P$2),VLOOKUP($P40, INDIRECT($Q$3),T$8,0)),IF($E40="E",0,3))</f>
        <v>105497</v>
      </c>
      <c r="U40" s="186" cm="1">
        <f t="array" aca="1" ref="U40" ca="1">ROUND(IF($Q40="Y",VLOOKUP($P40, INDIRECT($Q$3),U$8,0)*INDIRECT($P$2),VLOOKUP($P40, INDIRECT($Q$3),U$8,0)),IF($E40="E",0,3))</f>
        <v>109714</v>
      </c>
      <c r="V40" s="186" cm="1">
        <f t="array" aca="1" ref="V40" ca="1">ROUND(IF($Q40="Y",VLOOKUP($P40, INDIRECT($Q$3),V$8,0)*INDIRECT($P$2),VLOOKUP($P40, INDIRECT($Q$3),V$8,0)),IF($E40="E",0,3))</f>
        <v>114105</v>
      </c>
      <c r="W40" s="186" cm="1">
        <f t="array" aca="1" ref="W40" ca="1">ROUND(IF($Q40="Y",VLOOKUP($P40, INDIRECT($Q$3),W$8,0)*INDIRECT($P$2),VLOOKUP($P40, INDIRECT($Q$3),W$8,0)),IF($E40="E",0,3))</f>
        <v>118668</v>
      </c>
      <c r="X40" s="186" cm="1">
        <f t="array" aca="1" ref="X40" ca="1">ROUND(IF($Q40="Y",VLOOKUP($P40, INDIRECT($Q$3),X$8,0)*INDIRECT($P$2),VLOOKUP($P40, INDIRECT($Q$3),X$8,0)),IF($E40="E",0,3))</f>
        <v>123415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5"/>
        <v>53028C</v>
      </c>
      <c r="AC40" s="130" t="str">
        <f t="shared" si="15"/>
        <v>Community Safety Manager</v>
      </c>
      <c r="AD40" s="284" t="str">
        <f t="shared" si="16"/>
        <v>104</v>
      </c>
      <c r="AE40" s="282">
        <f t="shared" ca="1" si="8"/>
        <v>50.72</v>
      </c>
      <c r="AF40" s="282">
        <f t="shared" ca="1" si="8"/>
        <v>52.747999999999998</v>
      </c>
      <c r="AG40" s="282">
        <f t="shared" ca="1" si="8"/>
        <v>54.858999999999995</v>
      </c>
      <c r="AH40" s="282">
        <f t="shared" ca="1" si="8"/>
        <v>57.052</v>
      </c>
      <c r="AI40" s="282">
        <f t="shared" ca="1" si="8"/>
        <v>59.335000000000001</v>
      </c>
      <c r="AJ40" s="282" t="str">
        <f t="shared" ca="1" si="8"/>
        <v/>
      </c>
      <c r="AK40" s="282" t="str">
        <f t="shared" ca="1" si="8"/>
        <v/>
      </c>
    </row>
    <row r="41" spans="1:37" x14ac:dyDescent="0.2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4"/>
        <v>89960</v>
      </c>
      <c r="H41" s="74">
        <f t="shared" ca="1" si="4"/>
        <v>94457</v>
      </c>
      <c r="I41" s="74">
        <f t="shared" ca="1" si="4"/>
        <v>99182</v>
      </c>
      <c r="J41" s="74">
        <f t="shared" ca="1" si="4"/>
        <v>106515</v>
      </c>
      <c r="K41" s="74">
        <f t="shared" ca="1" si="4"/>
        <v>109498</v>
      </c>
      <c r="L41" s="74">
        <f t="shared" ca="1" si="4"/>
        <v>112617</v>
      </c>
      <c r="M41" s="74">
        <f t="shared" ca="1" si="4"/>
        <v>0</v>
      </c>
      <c r="N41" s="72"/>
      <c r="P41" s="187" t="str">
        <f t="shared" si="12"/>
        <v>52810C</v>
      </c>
      <c r="Q41" s="191" t="s">
        <v>600</v>
      </c>
      <c r="R41" s="188" t="str">
        <f t="shared" si="13"/>
        <v xml:space="preserve">Construction Management Coordinator </v>
      </c>
      <c r="S41" s="189" t="str">
        <f t="shared" si="14"/>
        <v>33</v>
      </c>
      <c r="T41" s="186" cm="1">
        <f t="array" aca="1" ref="T41" ca="1">ROUND(IF($Q41="Y",VLOOKUP($P41, INDIRECT($Q$3),T$8,0)*INDIRECT($P$2),VLOOKUP($P41, INDIRECT($Q$3),T$8,0)),IF($E41="E",0,3))</f>
        <v>89960</v>
      </c>
      <c r="U41" s="186" cm="1">
        <f t="array" aca="1" ref="U41" ca="1">ROUND(IF($Q41="Y",VLOOKUP($P41, INDIRECT($Q$3),U$8,0)*INDIRECT($P$2),VLOOKUP($P41, INDIRECT($Q$3),U$8,0)),IF($E41="E",0,3))</f>
        <v>94457</v>
      </c>
      <c r="V41" s="186" cm="1">
        <f t="array" aca="1" ref="V41" ca="1">ROUND(IF($Q41="Y",VLOOKUP($P41, INDIRECT($Q$3),V$8,0)*INDIRECT($P$2),VLOOKUP($P41, INDIRECT($Q$3),V$8,0)),IF($E41="E",0,3))</f>
        <v>99182</v>
      </c>
      <c r="W41" s="186" cm="1">
        <f t="array" aca="1" ref="W41" ca="1">ROUND(IF($Q41="Y",VLOOKUP($P41, INDIRECT($Q$3),W$8,0)*INDIRECT($P$2),VLOOKUP($P41, INDIRECT($Q$3),W$8,0)),IF($E41="E",0,3))</f>
        <v>106515</v>
      </c>
      <c r="X41" s="186" cm="1">
        <f t="array" aca="1" ref="X41" ca="1">ROUND(IF($Q41="Y",VLOOKUP($P41, INDIRECT($Q$3),X$8,0)*INDIRECT($P$2),VLOOKUP($P41, INDIRECT($Q$3),X$8,0)),IF($E41="E",0,3))</f>
        <v>109498</v>
      </c>
      <c r="Y41" s="186" cm="1">
        <f t="array" aca="1" ref="Y41" ca="1">ROUND(IF($Q41="Y",VLOOKUP($P41, INDIRECT($Q$3),Y$8,0)*INDIRECT($P$2),VLOOKUP($P41, INDIRECT($Q$3),Y$8,0)),IF($E41="E",0,3))</f>
        <v>112617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5"/>
        <v>52810C</v>
      </c>
      <c r="AC41" s="130" t="str">
        <f t="shared" si="15"/>
        <v xml:space="preserve">Construction Management Coordinator </v>
      </c>
      <c r="AD41" s="284" t="str">
        <f t="shared" si="16"/>
        <v>33</v>
      </c>
      <c r="AE41" s="282">
        <f t="shared" ca="1" si="8"/>
        <v>43.25</v>
      </c>
      <c r="AF41" s="282">
        <f t="shared" ca="1" si="8"/>
        <v>45.412999999999997</v>
      </c>
      <c r="AG41" s="282">
        <f t="shared" ca="1" si="8"/>
        <v>47.683999999999997</v>
      </c>
      <c r="AH41" s="282">
        <f t="shared" ca="1" si="8"/>
        <v>51.21</v>
      </c>
      <c r="AI41" s="282">
        <f t="shared" ca="1" si="8"/>
        <v>52.643999999999998</v>
      </c>
      <c r="AJ41" s="282">
        <f t="shared" ca="1" si="8"/>
        <v>54.143000000000001</v>
      </c>
      <c r="AK41" s="282" t="str">
        <f t="shared" ca="1" si="8"/>
        <v/>
      </c>
    </row>
    <row r="42" spans="1:37" x14ac:dyDescent="0.2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4"/>
        <v>89960</v>
      </c>
      <c r="H42" s="74">
        <f t="shared" ca="1" si="4"/>
        <v>94457</v>
      </c>
      <c r="I42" s="74">
        <f t="shared" ca="1" si="4"/>
        <v>99182</v>
      </c>
      <c r="J42" s="74">
        <f t="shared" ca="1" si="4"/>
        <v>106515</v>
      </c>
      <c r="K42" s="74">
        <f t="shared" ca="1" si="4"/>
        <v>109498</v>
      </c>
      <c r="L42" s="74">
        <f t="shared" ca="1" si="4"/>
        <v>112617</v>
      </c>
      <c r="M42" s="74">
        <f t="shared" ca="1" si="4"/>
        <v>0</v>
      </c>
      <c r="N42" s="72"/>
      <c r="P42" s="187" t="str">
        <f t="shared" si="12"/>
        <v>02618C</v>
      </c>
      <c r="Q42" s="191" t="s">
        <v>600</v>
      </c>
      <c r="R42" s="188" t="str">
        <f t="shared" si="13"/>
        <v>Construction Management Coordinator - PW</v>
      </c>
      <c r="S42" s="189" t="str">
        <f t="shared" si="14"/>
        <v>33</v>
      </c>
      <c r="T42" s="186" cm="1">
        <f t="array" aca="1" ref="T42" ca="1">ROUND(IF($Q42="Y",VLOOKUP($P42, INDIRECT($Q$3),T$8,0)*INDIRECT($P$2),VLOOKUP($P42, INDIRECT($Q$3),T$8,0)),IF($E42="E",0,3))</f>
        <v>89960</v>
      </c>
      <c r="U42" s="186" cm="1">
        <f t="array" aca="1" ref="U42" ca="1">ROUND(IF($Q42="Y",VLOOKUP($P42, INDIRECT($Q$3),U$8,0)*INDIRECT($P$2),VLOOKUP($P42, INDIRECT($Q$3),U$8,0)),IF($E42="E",0,3))</f>
        <v>94457</v>
      </c>
      <c r="V42" s="186" cm="1">
        <f t="array" aca="1" ref="V42" ca="1">ROUND(IF($Q42="Y",VLOOKUP($P42, INDIRECT($Q$3),V$8,0)*INDIRECT($P$2),VLOOKUP($P42, INDIRECT($Q$3),V$8,0)),IF($E42="E",0,3))</f>
        <v>99182</v>
      </c>
      <c r="W42" s="186" cm="1">
        <f t="array" aca="1" ref="W42" ca="1">ROUND(IF($Q42="Y",VLOOKUP($P42, INDIRECT($Q$3),W$8,0)*INDIRECT($P$2),VLOOKUP($P42, INDIRECT($Q$3),W$8,0)),IF($E42="E",0,3))</f>
        <v>106515</v>
      </c>
      <c r="X42" s="186" cm="1">
        <f t="array" aca="1" ref="X42" ca="1">ROUND(IF($Q42="Y",VLOOKUP($P42, INDIRECT($Q$3),X$8,0)*INDIRECT($P$2),VLOOKUP($P42, INDIRECT($Q$3),X$8,0)),IF($E42="E",0,3))</f>
        <v>109498</v>
      </c>
      <c r="Y42" s="186" cm="1">
        <f t="array" aca="1" ref="Y42" ca="1">ROUND(IF($Q42="Y",VLOOKUP($P42, INDIRECT($Q$3),Y$8,0)*INDIRECT($P$2),VLOOKUP($P42, INDIRECT($Q$3),Y$8,0)),IF($E42="E",0,3))</f>
        <v>112617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5"/>
        <v>02618C</v>
      </c>
      <c r="AC42" s="130" t="str">
        <f t="shared" si="15"/>
        <v>Construction Management Coordinator - PW</v>
      </c>
      <c r="AD42" s="284" t="str">
        <f t="shared" si="16"/>
        <v>33</v>
      </c>
      <c r="AE42" s="282">
        <f t="shared" ca="1" si="8"/>
        <v>43.25</v>
      </c>
      <c r="AF42" s="282">
        <f t="shared" ca="1" si="8"/>
        <v>45.412999999999997</v>
      </c>
      <c r="AG42" s="282">
        <f t="shared" ca="1" si="8"/>
        <v>47.683999999999997</v>
      </c>
      <c r="AH42" s="282">
        <f t="shared" ca="1" si="8"/>
        <v>51.21</v>
      </c>
      <c r="AI42" s="282">
        <f t="shared" ca="1" si="8"/>
        <v>52.643999999999998</v>
      </c>
      <c r="AJ42" s="282">
        <f t="shared" ca="1" si="8"/>
        <v>54.143000000000001</v>
      </c>
      <c r="AK42" s="282" t="str">
        <f t="shared" ca="1" si="8"/>
        <v/>
      </c>
    </row>
    <row r="43" spans="1:37" x14ac:dyDescent="0.2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4"/>
        <v>86949</v>
      </c>
      <c r="H43" s="74">
        <f t="shared" ca="1" si="4"/>
        <v>91439</v>
      </c>
      <c r="I43" s="74">
        <f t="shared" ca="1" si="4"/>
        <v>96099</v>
      </c>
      <c r="J43" s="74">
        <f t="shared" ca="1" si="4"/>
        <v>102604</v>
      </c>
      <c r="K43" s="74">
        <f t="shared" ca="1" si="4"/>
        <v>105478</v>
      </c>
      <c r="L43" s="74">
        <f t="shared" ca="1" si="4"/>
        <v>108431</v>
      </c>
      <c r="M43" s="74">
        <f t="shared" ca="1" si="4"/>
        <v>111524</v>
      </c>
      <c r="N43" s="72"/>
      <c r="P43" s="187" t="str">
        <f t="shared" si="12"/>
        <v>02625C</v>
      </c>
      <c r="Q43" s="191" t="s">
        <v>600</v>
      </c>
      <c r="R43" s="188" t="str">
        <f t="shared" si="13"/>
        <v>Contract Administrator</v>
      </c>
      <c r="S43" s="189" t="str">
        <f t="shared" si="14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5"/>
        <v>02625C</v>
      </c>
      <c r="AC43" s="130" t="str">
        <f t="shared" si="15"/>
        <v>Contract Administrator</v>
      </c>
      <c r="AD43" s="284" t="str">
        <f t="shared" si="16"/>
        <v>34D</v>
      </c>
      <c r="AE43" s="282">
        <f t="shared" ca="1" si="8"/>
        <v>41.802999999999997</v>
      </c>
      <c r="AF43" s="282">
        <f t="shared" ca="1" si="8"/>
        <v>43.961999999999996</v>
      </c>
      <c r="AG43" s="282">
        <f t="shared" ca="1" si="8"/>
        <v>46.201999999999998</v>
      </c>
      <c r="AH43" s="282">
        <f t="shared" ca="1" si="8"/>
        <v>49.329000000000001</v>
      </c>
      <c r="AI43" s="282">
        <f t="shared" ca="1" si="8"/>
        <v>50.710999999999999</v>
      </c>
      <c r="AJ43" s="282">
        <f t="shared" ca="1" si="8"/>
        <v>52.131</v>
      </c>
      <c r="AK43" s="282">
        <f t="shared" ca="1" si="8"/>
        <v>53.617999999999995</v>
      </c>
    </row>
    <row r="44" spans="1:37" x14ac:dyDescent="0.2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ref="G44:M74" ca="1" si="17">IF(E44="E",ROUND(T44,0),ROUND(T44,3))</f>
        <v>75180</v>
      </c>
      <c r="H44" s="74">
        <f t="shared" ca="1" si="17"/>
        <v>79240</v>
      </c>
      <c r="I44" s="74">
        <f t="shared" ca="1" si="17"/>
        <v>84160</v>
      </c>
      <c r="J44" s="74">
        <f t="shared" ca="1" si="17"/>
        <v>89080</v>
      </c>
      <c r="K44" s="74">
        <f t="shared" ca="1" si="17"/>
        <v>91576</v>
      </c>
      <c r="L44" s="74">
        <f t="shared" ca="1" si="17"/>
        <v>94142</v>
      </c>
      <c r="M44" s="74">
        <f t="shared" ca="1" si="17"/>
        <v>96824</v>
      </c>
      <c r="N44" s="72"/>
      <c r="P44" s="187" t="str">
        <f t="shared" si="12"/>
        <v>02674C</v>
      </c>
      <c r="Q44" s="191" t="s">
        <v>600</v>
      </c>
      <c r="R44" s="188" t="str">
        <f t="shared" si="13"/>
        <v>Coordinator Health and Wellness</v>
      </c>
      <c r="S44" s="189" t="str">
        <f t="shared" si="14"/>
        <v>29</v>
      </c>
      <c r="T44" s="186" cm="1">
        <f t="array" aca="1" ref="T44" ca="1">ROUND(IF($Q44="Y",VLOOKUP($P44, INDIRECT($Q$3),T$8,0)*INDIRECT($P$2),VLOOKUP($P44, INDIRECT($Q$3),T$8,0)),IF($E44="E",0,3))</f>
        <v>75180</v>
      </c>
      <c r="U44" s="186" cm="1">
        <f t="array" aca="1" ref="U44" ca="1">ROUND(IF($Q44="Y",VLOOKUP($P44, INDIRECT($Q$3),U$8,0)*INDIRECT($P$2),VLOOKUP($P44, INDIRECT($Q$3),U$8,0)),IF($E44="E",0,3))</f>
        <v>79240</v>
      </c>
      <c r="V44" s="186" cm="1">
        <f t="array" aca="1" ref="V44" ca="1">ROUND(IF($Q44="Y",VLOOKUP($P44, INDIRECT($Q$3),V$8,0)*INDIRECT($P$2),VLOOKUP($P44, INDIRECT($Q$3),V$8,0)),IF($E44="E",0,3))</f>
        <v>84160</v>
      </c>
      <c r="W44" s="186" cm="1">
        <f t="array" aca="1" ref="W44" ca="1">ROUND(IF($Q44="Y",VLOOKUP($P44, INDIRECT($Q$3),W$8,0)*INDIRECT($P$2),VLOOKUP($P44, INDIRECT($Q$3),W$8,0)),IF($E44="E",0,3))</f>
        <v>89080</v>
      </c>
      <c r="X44" s="186" cm="1">
        <f t="array" aca="1" ref="X44" ca="1">ROUND(IF($Q44="Y",VLOOKUP($P44, INDIRECT($Q$3),X$8,0)*INDIRECT($P$2),VLOOKUP($P44, INDIRECT($Q$3),X$8,0)),IF($E44="E",0,3))</f>
        <v>91576</v>
      </c>
      <c r="Y44" s="186" cm="1">
        <f t="array" aca="1" ref="Y44" ca="1">ROUND(IF($Q44="Y",VLOOKUP($P44, INDIRECT($Q$3),Y$8,0)*INDIRECT($P$2),VLOOKUP($P44, INDIRECT($Q$3),Y$8,0)),IF($E44="E",0,3))</f>
        <v>94142</v>
      </c>
      <c r="Z44" s="186" cm="1">
        <f t="array" aca="1" ref="Z44" ca="1">ROUND(IF($Q44="Y",VLOOKUP($P44, INDIRECT($Q$3),Z$8,0)*INDIRECT($P$2),VLOOKUP($P44, INDIRECT($Q$3),Z$8,0)),IF($E44="E",0,3))</f>
        <v>96824</v>
      </c>
      <c r="AA44" s="186"/>
      <c r="AB44" s="282" t="str">
        <f t="shared" si="5"/>
        <v>02674C</v>
      </c>
      <c r="AC44" s="130" t="str">
        <f t="shared" si="15"/>
        <v>Coordinator Health and Wellness</v>
      </c>
      <c r="AD44" s="284" t="str">
        <f t="shared" si="16"/>
        <v>29</v>
      </c>
      <c r="AE44" s="282">
        <f t="shared" ref="AE44:AK74" ca="1" si="18">IF(T44=0,"",IF($E44="E",ROUNDUP(T44/2080,3),T44))</f>
        <v>36.144999999999996</v>
      </c>
      <c r="AF44" s="282">
        <f t="shared" ca="1" si="18"/>
        <v>38.096999999999994</v>
      </c>
      <c r="AG44" s="282">
        <f t="shared" ca="1" si="18"/>
        <v>40.461999999999996</v>
      </c>
      <c r="AH44" s="282">
        <f t="shared" ca="1" si="18"/>
        <v>42.826999999999998</v>
      </c>
      <c r="AI44" s="282">
        <f t="shared" ca="1" si="18"/>
        <v>44.027000000000001</v>
      </c>
      <c r="AJ44" s="282">
        <f t="shared" ca="1" si="18"/>
        <v>45.260999999999996</v>
      </c>
      <c r="AK44" s="282">
        <f t="shared" ca="1" si="18"/>
        <v>46.55</v>
      </c>
    </row>
    <row r="45" spans="1:37" x14ac:dyDescent="0.2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7"/>
        <v>79607</v>
      </c>
      <c r="H45" s="74">
        <f t="shared" ca="1" si="17"/>
        <v>83803</v>
      </c>
      <c r="I45" s="74">
        <f t="shared" ca="1" si="17"/>
        <v>88814</v>
      </c>
      <c r="J45" s="74">
        <f t="shared" ca="1" si="17"/>
        <v>93828</v>
      </c>
      <c r="K45" s="74">
        <f t="shared" ca="1" si="17"/>
        <v>96455</v>
      </c>
      <c r="L45" s="74">
        <f t="shared" ca="1" si="17"/>
        <v>99158</v>
      </c>
      <c r="M45" s="74">
        <f t="shared" ca="1" si="17"/>
        <v>101983</v>
      </c>
      <c r="N45" s="72"/>
      <c r="P45" s="187" t="str">
        <f t="shared" si="12"/>
        <v>02672C</v>
      </c>
      <c r="Q45" s="191" t="s">
        <v>600</v>
      </c>
      <c r="R45" s="188" t="str">
        <f t="shared" si="13"/>
        <v>Coordinator Legal Processes</v>
      </c>
      <c r="S45" s="189" t="str">
        <f t="shared" si="14"/>
        <v>25</v>
      </c>
      <c r="T45" s="186" cm="1">
        <f t="array" aca="1" ref="T45" ca="1">ROUND(IF($Q45="Y",VLOOKUP($P45, INDIRECT($Q$3),T$8,0)*INDIRECT($P$2),VLOOKUP($P45, INDIRECT($Q$3),T$8,0)),IF($E45="E",0,3))</f>
        <v>79607</v>
      </c>
      <c r="U45" s="186" cm="1">
        <f t="array" aca="1" ref="U45" ca="1">ROUND(IF($Q45="Y",VLOOKUP($P45, INDIRECT($Q$3),U$8,0)*INDIRECT($P$2),VLOOKUP($P45, INDIRECT($Q$3),U$8,0)),IF($E45="E",0,3))</f>
        <v>83803</v>
      </c>
      <c r="V45" s="186" cm="1">
        <f t="array" aca="1" ref="V45" ca="1">ROUND(IF($Q45="Y",VLOOKUP($P45, INDIRECT($Q$3),V$8,0)*INDIRECT($P$2),VLOOKUP($P45, INDIRECT($Q$3),V$8,0)),IF($E45="E",0,3))</f>
        <v>88814</v>
      </c>
      <c r="W45" s="186" cm="1">
        <f t="array" aca="1" ref="W45" ca="1">ROUND(IF($Q45="Y",VLOOKUP($P45, INDIRECT($Q$3),W$8,0)*INDIRECT($P$2),VLOOKUP($P45, INDIRECT($Q$3),W$8,0)),IF($E45="E",0,3))</f>
        <v>93828</v>
      </c>
      <c r="X45" s="186" cm="1">
        <f t="array" aca="1" ref="X45" ca="1">ROUND(IF($Q45="Y",VLOOKUP($P45, INDIRECT($Q$3),X$8,0)*INDIRECT($P$2),VLOOKUP($P45, INDIRECT($Q$3),X$8,0)),IF($E45="E",0,3))</f>
        <v>96455</v>
      </c>
      <c r="Y45" s="186" cm="1">
        <f t="array" aca="1" ref="Y45" ca="1">ROUND(IF($Q45="Y",VLOOKUP($P45, INDIRECT($Q$3),Y$8,0)*INDIRECT($P$2),VLOOKUP($P45, INDIRECT($Q$3),Y$8,0)),IF($E45="E",0,3))</f>
        <v>99158</v>
      </c>
      <c r="Z45" s="186" cm="1">
        <f t="array" aca="1" ref="Z45" ca="1">ROUND(IF($Q45="Y",VLOOKUP($P45, INDIRECT($Q$3),Z$8,0)*INDIRECT($P$2),VLOOKUP($P45, INDIRECT($Q$3),Z$8,0)),IF($E45="E",0,3))</f>
        <v>101983</v>
      </c>
      <c r="AA45" s="186"/>
      <c r="AB45" s="282" t="str">
        <f t="shared" si="5"/>
        <v>02672C</v>
      </c>
      <c r="AC45" s="130" t="str">
        <f t="shared" si="15"/>
        <v>Coordinator Legal Processes</v>
      </c>
      <c r="AD45" s="284" t="str">
        <f t="shared" si="16"/>
        <v>25</v>
      </c>
      <c r="AE45" s="282">
        <f t="shared" ca="1" si="18"/>
        <v>38.272999999999996</v>
      </c>
      <c r="AF45" s="282">
        <f t="shared" ca="1" si="18"/>
        <v>40.29</v>
      </c>
      <c r="AG45" s="282">
        <f t="shared" ca="1" si="18"/>
        <v>42.699999999999996</v>
      </c>
      <c r="AH45" s="282">
        <f t="shared" ca="1" si="18"/>
        <v>45.11</v>
      </c>
      <c r="AI45" s="282">
        <f t="shared" ca="1" si="18"/>
        <v>46.372999999999998</v>
      </c>
      <c r="AJ45" s="282">
        <f t="shared" ca="1" si="18"/>
        <v>47.672999999999995</v>
      </c>
      <c r="AK45" s="282">
        <f t="shared" ca="1" si="18"/>
        <v>49.030999999999999</v>
      </c>
    </row>
    <row r="46" spans="1:37" x14ac:dyDescent="0.2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ca="1" si="17"/>
        <v>82333</v>
      </c>
      <c r="H46" s="74">
        <f t="shared" ca="1" si="17"/>
        <v>86471</v>
      </c>
      <c r="I46" s="74">
        <f t="shared" ca="1" si="17"/>
        <v>91144</v>
      </c>
      <c r="J46" s="74">
        <f t="shared" ca="1" si="17"/>
        <v>98756</v>
      </c>
      <c r="K46" s="74">
        <f t="shared" ca="1" si="17"/>
        <v>101524</v>
      </c>
      <c r="L46" s="74">
        <f t="shared" ca="1" si="17"/>
        <v>106841</v>
      </c>
      <c r="M46" s="74">
        <f t="shared" ca="1" si="17"/>
        <v>112968</v>
      </c>
      <c r="N46" s="72"/>
      <c r="P46" s="187" t="str">
        <f t="shared" si="12"/>
        <v>01333C</v>
      </c>
      <c r="Q46" s="186" t="s">
        <v>600</v>
      </c>
      <c r="R46" s="188" t="str">
        <f t="shared" si="13"/>
        <v>CPED Interagency Coordinator</v>
      </c>
      <c r="S46" s="189" t="str">
        <f t="shared" si="14"/>
        <v>65</v>
      </c>
      <c r="T46" s="186" cm="1">
        <f t="array" aca="1" ref="T46" ca="1">ROUND(IF($Q46="Y",VLOOKUP($P46, INDIRECT($Q$3),T$8,0)*INDIRECT($P$2),VLOOKUP($P46, INDIRECT($Q$3),T$8,0)),IF($E46="E",0,3))</f>
        <v>82333</v>
      </c>
      <c r="U46" s="186" cm="1">
        <f t="array" aca="1" ref="U46" ca="1">ROUND(IF($Q46="Y",VLOOKUP($P46, INDIRECT($Q$3),U$8,0)*INDIRECT($P$2),VLOOKUP($P46, INDIRECT($Q$3),U$8,0)),IF($E46="E",0,3))</f>
        <v>86471</v>
      </c>
      <c r="V46" s="186" cm="1">
        <f t="array" aca="1" ref="V46" ca="1">ROUND(IF($Q46="Y",VLOOKUP($P46, INDIRECT($Q$3),V$8,0)*INDIRECT($P$2),VLOOKUP($P46, INDIRECT($Q$3),V$8,0)),IF($E46="E",0,3))</f>
        <v>91144</v>
      </c>
      <c r="W46" s="186" cm="1">
        <f t="array" aca="1" ref="W46" ca="1">ROUND(IF($Q46="Y",VLOOKUP($P46, INDIRECT($Q$3),W$8,0)*INDIRECT($P$2),VLOOKUP($P46, INDIRECT($Q$3),W$8,0)),IF($E46="E",0,3))</f>
        <v>98756</v>
      </c>
      <c r="X46" s="186" cm="1">
        <f t="array" aca="1" ref="X46" ca="1">ROUND(IF($Q46="Y",VLOOKUP($P46, INDIRECT($Q$3),X$8,0)*INDIRECT($P$2),VLOOKUP($P46, INDIRECT($Q$3),X$8,0)),IF($E46="E",0,3))</f>
        <v>101524</v>
      </c>
      <c r="Y46" s="186" cm="1">
        <f t="array" aca="1" ref="Y46" ca="1">ROUND(IF($Q46="Y",VLOOKUP($P46, INDIRECT($Q$3),Y$8,0)*INDIRECT($P$2),VLOOKUP($P46, INDIRECT($Q$3),Y$8,0)),IF($E46="E",0,3))</f>
        <v>106841</v>
      </c>
      <c r="Z46" s="186" cm="1">
        <f t="array" aca="1" ref="Z46" ca="1">ROUND(IF($Q46="Y",VLOOKUP($P46, INDIRECT($Q$3),Z$8,0)*INDIRECT($P$2),VLOOKUP($P46, INDIRECT($Q$3),Z$8,0)),IF($E46="E",0,3))</f>
        <v>112968</v>
      </c>
      <c r="AA46" s="186"/>
      <c r="AB46" s="282" t="str">
        <f t="shared" si="5"/>
        <v>01333C</v>
      </c>
      <c r="AC46" s="130" t="str">
        <f t="shared" si="15"/>
        <v>CPED Interagency Coordinator</v>
      </c>
      <c r="AD46" s="284" t="str">
        <f t="shared" si="16"/>
        <v>65</v>
      </c>
      <c r="AE46" s="282">
        <f t="shared" ca="1" si="18"/>
        <v>39.583999999999996</v>
      </c>
      <c r="AF46" s="282">
        <f t="shared" ca="1" si="18"/>
        <v>41.573</v>
      </c>
      <c r="AG46" s="282">
        <f t="shared" ca="1" si="18"/>
        <v>43.82</v>
      </c>
      <c r="AH46" s="282">
        <f t="shared" ca="1" si="18"/>
        <v>47.478999999999999</v>
      </c>
      <c r="AI46" s="282">
        <f t="shared" ca="1" si="18"/>
        <v>48.809999999999995</v>
      </c>
      <c r="AJ46" s="282">
        <f t="shared" ca="1" si="18"/>
        <v>51.366</v>
      </c>
      <c r="AK46" s="282">
        <f t="shared" ca="1" si="18"/>
        <v>54.311999999999998</v>
      </c>
    </row>
    <row r="47" spans="1:37" x14ac:dyDescent="0.2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ca="1" si="17"/>
        <v>103128</v>
      </c>
      <c r="H47" s="74">
        <f t="shared" ca="1" si="17"/>
        <v>108262</v>
      </c>
      <c r="I47" s="74">
        <f t="shared" ca="1" si="17"/>
        <v>113687</v>
      </c>
      <c r="J47" s="74">
        <f t="shared" ca="1" si="17"/>
        <v>121039</v>
      </c>
      <c r="K47" s="74">
        <f t="shared" ca="1" si="17"/>
        <v>124428</v>
      </c>
      <c r="L47" s="74">
        <f t="shared" ca="1" si="17"/>
        <v>127916</v>
      </c>
      <c r="M47" s="74">
        <f t="shared" ca="1" si="17"/>
        <v>131560</v>
      </c>
      <c r="N47" s="72"/>
      <c r="P47" s="187" t="str">
        <f t="shared" si="12"/>
        <v>53006C</v>
      </c>
      <c r="Q47" s="191" t="s">
        <v>600</v>
      </c>
      <c r="R47" s="188" t="str">
        <f t="shared" si="13"/>
        <v>Crime Analyst Supv-C</v>
      </c>
      <c r="S47" s="189" t="str">
        <f t="shared" si="14"/>
        <v>010</v>
      </c>
      <c r="T47" s="186" cm="1">
        <f t="array" aca="1" ref="T47" ca="1">ROUND(IF($Q47="Y",VLOOKUP($P47, INDIRECT($Q$3),T$8,0)*INDIRECT($P$2),VLOOKUP($P47, INDIRECT($Q$3),T$8,0)),IF($E47="E",0,3))</f>
        <v>103128</v>
      </c>
      <c r="U47" s="186" cm="1">
        <f t="array" aca="1" ref="U47" ca="1">ROUND(IF($Q47="Y",VLOOKUP($P47, INDIRECT($Q$3),U$8,0)*INDIRECT($P$2),VLOOKUP($P47, INDIRECT($Q$3),U$8,0)),IF($E47="E",0,3))</f>
        <v>108262</v>
      </c>
      <c r="V47" s="186" cm="1">
        <f t="array" aca="1" ref="V47" ca="1">ROUND(IF($Q47="Y",VLOOKUP($P47, INDIRECT($Q$3),V$8,0)*INDIRECT($P$2),VLOOKUP($P47, INDIRECT($Q$3),V$8,0)),IF($E47="E",0,3))</f>
        <v>113687</v>
      </c>
      <c r="W47" s="186" cm="1">
        <f t="array" aca="1" ref="W47" ca="1">ROUND(IF($Q47="Y",VLOOKUP($P47, INDIRECT($Q$3),W$8,0)*INDIRECT($P$2),VLOOKUP($P47, INDIRECT($Q$3),W$8,0)),IF($E47="E",0,3))</f>
        <v>121039</v>
      </c>
      <c r="X47" s="186" cm="1">
        <f t="array" aca="1" ref="X47" ca="1">ROUND(IF($Q47="Y",VLOOKUP($P47, INDIRECT($Q$3),X$8,0)*INDIRECT($P$2),VLOOKUP($P47, INDIRECT($Q$3),X$8,0)),IF($E47="E",0,3))</f>
        <v>124428</v>
      </c>
      <c r="Y47" s="186" cm="1">
        <f t="array" aca="1" ref="Y47" ca="1">ROUND(IF($Q47="Y",VLOOKUP($P47, INDIRECT($Q$3),Y$8,0)*INDIRECT($P$2),VLOOKUP($P47, INDIRECT($Q$3),Y$8,0)),IF($E47="E",0,3))</f>
        <v>127916</v>
      </c>
      <c r="Z47" s="186" cm="1">
        <f t="array" aca="1" ref="Z47" ca="1">ROUND(IF($Q47="Y",VLOOKUP($P47, INDIRECT($Q$3),Z$8,0)*INDIRECT($P$2),VLOOKUP($P47, INDIRECT($Q$3),Z$8,0)),IF($E47="E",0,3))</f>
        <v>131560</v>
      </c>
      <c r="AA47" s="186"/>
      <c r="AB47" s="282" t="str">
        <f t="shared" si="5"/>
        <v>53006C</v>
      </c>
      <c r="AC47" s="130" t="str">
        <f t="shared" si="15"/>
        <v>Crime Analyst Supv-C</v>
      </c>
      <c r="AD47" s="284" t="str">
        <f t="shared" si="16"/>
        <v>010</v>
      </c>
      <c r="AE47" s="282">
        <f t="shared" ca="1" si="18"/>
        <v>49.580999999999996</v>
      </c>
      <c r="AF47" s="282">
        <f t="shared" ca="1" si="18"/>
        <v>52.05</v>
      </c>
      <c r="AG47" s="282">
        <f t="shared" ca="1" si="18"/>
        <v>54.657999999999994</v>
      </c>
      <c r="AH47" s="282">
        <f t="shared" ca="1" si="18"/>
        <v>58.192</v>
      </c>
      <c r="AI47" s="282">
        <f t="shared" ca="1" si="18"/>
        <v>59.821999999999996</v>
      </c>
      <c r="AJ47" s="282">
        <f t="shared" ca="1" si="18"/>
        <v>61.498999999999995</v>
      </c>
      <c r="AK47" s="282">
        <f t="shared" ca="1" si="18"/>
        <v>63.25</v>
      </c>
    </row>
    <row r="48" spans="1:37" x14ac:dyDescent="0.2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17"/>
        <v>114665</v>
      </c>
      <c r="H48" s="74">
        <f t="shared" ca="1" si="17"/>
        <v>119256</v>
      </c>
      <c r="I48" s="74">
        <f t="shared" ca="1" si="17"/>
        <v>124030</v>
      </c>
      <c r="J48" s="74">
        <f t="shared" ca="1" si="17"/>
        <v>128996</v>
      </c>
      <c r="K48" s="74">
        <f t="shared" ca="1" si="17"/>
        <v>134163</v>
      </c>
      <c r="L48" s="74">
        <f t="shared" ca="1" si="17"/>
        <v>0</v>
      </c>
      <c r="M48" s="74">
        <f t="shared" ca="1" si="17"/>
        <v>0</v>
      </c>
      <c r="N48" s="72"/>
      <c r="P48" s="187" t="str">
        <f t="shared" si="12"/>
        <v>03016C</v>
      </c>
      <c r="Q48" s="191" t="s">
        <v>600</v>
      </c>
      <c r="R48" s="188" t="str">
        <f t="shared" si="13"/>
        <v>Deputy Controller</v>
      </c>
      <c r="S48" s="189" t="str">
        <f t="shared" si="14"/>
        <v>044</v>
      </c>
      <c r="T48" s="186" cm="1">
        <f t="array" aca="1" ref="T48" ca="1">ROUND(IF($Q48="Y",VLOOKUP($P48, INDIRECT($Q$3),T$8,0)*INDIRECT($P$2),VLOOKUP($P48, INDIRECT($Q$3),T$8,0)),IF($E48="E",0,3))</f>
        <v>114665</v>
      </c>
      <c r="U48" s="186" cm="1">
        <f t="array" aca="1" ref="U48" ca="1">ROUND(IF($Q48="Y",VLOOKUP($P48, INDIRECT($Q$3),U$8,0)*INDIRECT($P$2),VLOOKUP($P48, INDIRECT($Q$3),U$8,0)),IF($E48="E",0,3))</f>
        <v>119256</v>
      </c>
      <c r="V48" s="186" cm="1">
        <f t="array" aca="1" ref="V48" ca="1">ROUND(IF($Q48="Y",VLOOKUP($P48, INDIRECT($Q$3),V$8,0)*INDIRECT($P$2),VLOOKUP($P48, INDIRECT($Q$3),V$8,0)),IF($E48="E",0,3))</f>
        <v>124030</v>
      </c>
      <c r="W48" s="186" cm="1">
        <f t="array" aca="1" ref="W48" ca="1">ROUND(IF($Q48="Y",VLOOKUP($P48, INDIRECT($Q$3),W$8,0)*INDIRECT($P$2),VLOOKUP($P48, INDIRECT($Q$3),W$8,0)),IF($E48="E",0,3))</f>
        <v>128996</v>
      </c>
      <c r="X48" s="186" cm="1">
        <f t="array" aca="1" ref="X48" ca="1">ROUND(IF($Q48="Y",VLOOKUP($P48, INDIRECT($Q$3),X$8,0)*INDIRECT($P$2),VLOOKUP($P48, INDIRECT($Q$3),X$8,0)),IF($E48="E",0,3))</f>
        <v>134163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5"/>
        <v>03016C</v>
      </c>
      <c r="AC48" s="130" t="str">
        <f t="shared" si="15"/>
        <v>Deputy Controller</v>
      </c>
      <c r="AD48" s="284" t="str">
        <f t="shared" si="16"/>
        <v>044</v>
      </c>
      <c r="AE48" s="282">
        <f t="shared" ca="1" si="18"/>
        <v>55.128</v>
      </c>
      <c r="AF48" s="282">
        <f t="shared" ca="1" si="18"/>
        <v>57.335000000000001</v>
      </c>
      <c r="AG48" s="282">
        <f t="shared" ca="1" si="18"/>
        <v>59.629999999999995</v>
      </c>
      <c r="AH48" s="282">
        <f t="shared" ca="1" si="18"/>
        <v>62.018000000000001</v>
      </c>
      <c r="AI48" s="282">
        <f t="shared" ca="1" si="18"/>
        <v>64.50200000000001</v>
      </c>
      <c r="AJ48" s="282" t="str">
        <f t="shared" ca="1" si="18"/>
        <v/>
      </c>
      <c r="AK48" s="282" t="str">
        <f t="shared" ca="1" si="18"/>
        <v/>
      </c>
    </row>
    <row r="49" spans="1:38" x14ac:dyDescent="0.2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17"/>
        <v>86949</v>
      </c>
      <c r="H49" s="74">
        <f t="shared" ca="1" si="17"/>
        <v>91439</v>
      </c>
      <c r="I49" s="74">
        <f t="shared" ca="1" si="17"/>
        <v>96099</v>
      </c>
      <c r="J49" s="74">
        <f t="shared" ca="1" si="17"/>
        <v>102604</v>
      </c>
      <c r="K49" s="74">
        <f t="shared" ca="1" si="17"/>
        <v>105478</v>
      </c>
      <c r="L49" s="74">
        <f t="shared" ca="1" si="17"/>
        <v>108431</v>
      </c>
      <c r="M49" s="74">
        <f t="shared" ca="1" si="17"/>
        <v>111524</v>
      </c>
      <c r="N49" s="72"/>
      <c r="P49" s="187" t="str">
        <f t="shared" si="12"/>
        <v>03057C</v>
      </c>
      <c r="Q49" s="191" t="s">
        <v>600</v>
      </c>
      <c r="R49" s="188" t="str">
        <f t="shared" si="13"/>
        <v>Development Coordinator III</v>
      </c>
      <c r="S49" s="189" t="str">
        <f t="shared" si="14"/>
        <v>34D</v>
      </c>
      <c r="T49" s="186" cm="1">
        <f t="array" aca="1" ref="T49" ca="1">ROUND(IF($Q49="Y",VLOOKUP($P49, INDIRECT($Q$3),T$8,0)*INDIRECT($P$2),VLOOKUP($P49, INDIRECT($Q$3),T$8,0)),IF($E49="E",0,3))</f>
        <v>86949</v>
      </c>
      <c r="U49" s="186" cm="1">
        <f t="array" aca="1" ref="U49" ca="1">ROUND(IF($Q49="Y",VLOOKUP($P49, INDIRECT($Q$3),U$8,0)*INDIRECT($P$2),VLOOKUP($P49, INDIRECT($Q$3),U$8,0)),IF($E49="E",0,3))</f>
        <v>91439</v>
      </c>
      <c r="V49" s="186" cm="1">
        <f t="array" aca="1" ref="V49" ca="1">ROUND(IF($Q49="Y",VLOOKUP($P49, INDIRECT($Q$3),V$8,0)*INDIRECT($P$2),VLOOKUP($P49, INDIRECT($Q$3),V$8,0)),IF($E49="E",0,3))</f>
        <v>96099</v>
      </c>
      <c r="W49" s="186" cm="1">
        <f t="array" aca="1" ref="W49" ca="1">ROUND(IF($Q49="Y",VLOOKUP($P49, INDIRECT($Q$3),W$8,0)*INDIRECT($P$2),VLOOKUP($P49, INDIRECT($Q$3),W$8,0)),IF($E49="E",0,3))</f>
        <v>102604</v>
      </c>
      <c r="X49" s="186" cm="1">
        <f t="array" aca="1" ref="X49" ca="1">ROUND(IF($Q49="Y",VLOOKUP($P49, INDIRECT($Q$3),X$8,0)*INDIRECT($P$2),VLOOKUP($P49, INDIRECT($Q$3),X$8,0)),IF($E49="E",0,3))</f>
        <v>105478</v>
      </c>
      <c r="Y49" s="186" cm="1">
        <f t="array" aca="1" ref="Y49" ca="1">ROUND(IF($Q49="Y",VLOOKUP($P49, INDIRECT($Q$3),Y$8,0)*INDIRECT($P$2),VLOOKUP($P49, INDIRECT($Q$3),Y$8,0)),IF($E49="E",0,3))</f>
        <v>108431</v>
      </c>
      <c r="Z49" s="186" cm="1">
        <f t="array" aca="1" ref="Z49" ca="1">ROUND(IF($Q49="Y",VLOOKUP($P49, INDIRECT($Q$3),Z$8,0)*INDIRECT($P$2),VLOOKUP($P49, INDIRECT($Q$3),Z$8,0)),IF($E49="E",0,3))</f>
        <v>111524</v>
      </c>
      <c r="AA49" s="186"/>
      <c r="AB49" s="282" t="str">
        <f t="shared" si="5"/>
        <v>03057C</v>
      </c>
      <c r="AC49" s="130" t="str">
        <f t="shared" si="15"/>
        <v>Development Coordinator III</v>
      </c>
      <c r="AD49" s="284" t="str">
        <f t="shared" si="16"/>
        <v>34D</v>
      </c>
      <c r="AE49" s="282">
        <f t="shared" ca="1" si="18"/>
        <v>41.802999999999997</v>
      </c>
      <c r="AF49" s="282">
        <f t="shared" ca="1" si="18"/>
        <v>43.961999999999996</v>
      </c>
      <c r="AG49" s="282">
        <f t="shared" ca="1" si="18"/>
        <v>46.201999999999998</v>
      </c>
      <c r="AH49" s="282">
        <f t="shared" ca="1" si="18"/>
        <v>49.329000000000001</v>
      </c>
      <c r="AI49" s="282">
        <f t="shared" ca="1" si="18"/>
        <v>50.710999999999999</v>
      </c>
      <c r="AJ49" s="282">
        <f t="shared" ca="1" si="18"/>
        <v>52.131</v>
      </c>
      <c r="AK49" s="282">
        <f t="shared" ca="1" si="18"/>
        <v>53.617999999999995</v>
      </c>
    </row>
    <row r="50" spans="1:38" x14ac:dyDescent="0.2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17"/>
        <v>19.145</v>
      </c>
      <c r="H50" s="74">
        <f t="shared" ca="1" si="17"/>
        <v>19.690999999999999</v>
      </c>
      <c r="I50" s="74">
        <f t="shared" ca="1" si="17"/>
        <v>0</v>
      </c>
      <c r="J50" s="74">
        <f t="shared" ca="1" si="17"/>
        <v>0</v>
      </c>
      <c r="K50" s="74">
        <f t="shared" ca="1" si="17"/>
        <v>0</v>
      </c>
      <c r="L50" s="74">
        <f t="shared" ca="1" si="17"/>
        <v>0</v>
      </c>
      <c r="M50" s="74">
        <f t="shared" ca="1" si="17"/>
        <v>0</v>
      </c>
      <c r="N50" s="72"/>
      <c r="P50" s="187" t="str">
        <f t="shared" si="12"/>
        <v>03800C</v>
      </c>
      <c r="Q50" s="191" t="s">
        <v>600</v>
      </c>
      <c r="R50" s="188" t="str">
        <f t="shared" si="13"/>
        <v>Election Helper</v>
      </c>
      <c r="S50" s="189" t="str">
        <f t="shared" si="14"/>
        <v>05</v>
      </c>
      <c r="T50" s="186" cm="1">
        <f t="array" aca="1" ref="T50" ca="1">ROUND(IF($Q50="Y",VLOOKUP($P50, INDIRECT($Q$3),T$8,0)*INDIRECT($P$2),VLOOKUP($P50, INDIRECT($Q$3),T$8,0)),IF($E50="E",0,3))</f>
        <v>19.145</v>
      </c>
      <c r="U50" s="186" cm="1">
        <f t="array" aca="1" ref="U50" ca="1">ROUND(IF($Q50="Y",VLOOKUP($P50, INDIRECT($Q$3),U$8,0)*INDIRECT($P$2),VLOOKUP($P50, INDIRECT($Q$3),U$8,0)),IF($E50="E",0,3))</f>
        <v>19.690999999999999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5"/>
        <v>03800C</v>
      </c>
      <c r="AC50" s="130" t="str">
        <f t="shared" si="15"/>
        <v>Election Helper</v>
      </c>
      <c r="AD50" s="284" t="str">
        <f t="shared" si="16"/>
        <v>05</v>
      </c>
      <c r="AE50" s="282">
        <f t="shared" ca="1" si="18"/>
        <v>19.145</v>
      </c>
      <c r="AF50" s="282">
        <f t="shared" ca="1" si="18"/>
        <v>19.690999999999999</v>
      </c>
      <c r="AG50" s="282" t="str">
        <f t="shared" ca="1" si="18"/>
        <v/>
      </c>
      <c r="AH50" s="282" t="str">
        <f t="shared" ca="1" si="18"/>
        <v/>
      </c>
      <c r="AI50" s="282" t="str">
        <f t="shared" ca="1" si="18"/>
        <v/>
      </c>
      <c r="AJ50" s="282" t="str">
        <f t="shared" ca="1" si="18"/>
        <v/>
      </c>
      <c r="AK50" s="282" t="str">
        <f t="shared" ca="1" si="18"/>
        <v/>
      </c>
    </row>
    <row r="51" spans="1:38" x14ac:dyDescent="0.2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ca="1" si="17"/>
        <v>96597</v>
      </c>
      <c r="H51" s="74">
        <f t="shared" ca="1" si="17"/>
        <v>100466</v>
      </c>
      <c r="I51" s="74">
        <f t="shared" ca="1" si="17"/>
        <v>104488</v>
      </c>
      <c r="J51" s="74">
        <f t="shared" ca="1" si="17"/>
        <v>108673</v>
      </c>
      <c r="K51" s="74">
        <f t="shared" ca="1" si="17"/>
        <v>113024</v>
      </c>
      <c r="L51" s="74">
        <f t="shared" ca="1" si="17"/>
        <v>0</v>
      </c>
      <c r="M51" s="74">
        <f t="shared" ca="1" si="17"/>
        <v>0</v>
      </c>
      <c r="N51" s="72"/>
      <c r="P51" s="187" t="str">
        <f t="shared" si="12"/>
        <v>59485C</v>
      </c>
      <c r="Q51" s="191" t="s">
        <v>600</v>
      </c>
      <c r="R51" s="188" t="str">
        <f t="shared" si="13"/>
        <v>Emergency Management Manager</v>
      </c>
      <c r="S51" s="189" t="str">
        <f t="shared" si="14"/>
        <v>148</v>
      </c>
      <c r="T51" s="186" cm="1">
        <f t="array" aca="1" ref="T51" ca="1">ROUND(IF($Q51="Y",VLOOKUP($P51, INDIRECT($Q$3),T$8,0)*INDIRECT($P$2),VLOOKUP($P51, INDIRECT($Q$3),T$8,0)),IF($E51="E",0,3))</f>
        <v>96597</v>
      </c>
      <c r="U51" s="186" cm="1">
        <f t="array" aca="1" ref="U51" ca="1">ROUND(IF($Q51="Y",VLOOKUP($P51, INDIRECT($Q$3),U$8,0)*INDIRECT($P$2),VLOOKUP($P51, INDIRECT($Q$3),U$8,0)),IF($E51="E",0,3))</f>
        <v>100466</v>
      </c>
      <c r="V51" s="186" cm="1">
        <f t="array" aca="1" ref="V51" ca="1">ROUND(IF($Q51="Y",VLOOKUP($P51, INDIRECT($Q$3),V$8,0)*INDIRECT($P$2),VLOOKUP($P51, INDIRECT($Q$3),V$8,0)),IF($E51="E",0,3))</f>
        <v>104488</v>
      </c>
      <c r="W51" s="186" cm="1">
        <f t="array" aca="1" ref="W51" ca="1">ROUND(IF($Q51="Y",VLOOKUP($P51, INDIRECT($Q$3),W$8,0)*INDIRECT($P$2),VLOOKUP($P51, INDIRECT($Q$3),W$8,0)),IF($E51="E",0,3))</f>
        <v>108673</v>
      </c>
      <c r="X51" s="186" cm="1">
        <f t="array" aca="1" ref="X51" ca="1">ROUND(IF($Q51="Y",VLOOKUP($P51, INDIRECT($Q$3),X$8,0)*INDIRECT($P$2),VLOOKUP($P51, INDIRECT($Q$3),X$8,0)),IF($E51="E",0,3))</f>
        <v>113024</v>
      </c>
      <c r="Y51" s="186" cm="1">
        <f t="array" aca="1" ref="Y51" ca="1">ROUND(IF($Q51="Y",VLOOKUP($P51, INDIRECT($Q$3),Y$8,0)*INDIRECT($P$2),VLOOKUP($P51, INDIRECT($Q$3),Y$8,0)),IF($E51="E",0,3))</f>
        <v>0</v>
      </c>
      <c r="Z51" s="186" cm="1">
        <f t="array" aca="1" ref="Z51" ca="1">ROUND(IF($Q51="Y",VLOOKUP($P51, INDIRECT($Q$3),Z$8,0)*INDIRECT($P$2),VLOOKUP($P51, INDIRECT($Q$3),Z$8,0)),IF($E51="E",0,3))</f>
        <v>0</v>
      </c>
      <c r="AA51" s="186"/>
      <c r="AB51" s="282" t="str">
        <f t="shared" si="5"/>
        <v>59485C</v>
      </c>
      <c r="AC51" s="130" t="str">
        <f t="shared" si="15"/>
        <v>Emergency Management Manager</v>
      </c>
      <c r="AD51" s="284" t="str">
        <f t="shared" si="16"/>
        <v>148</v>
      </c>
      <c r="AE51" s="282">
        <f t="shared" ca="1" si="18"/>
        <v>46.440999999999995</v>
      </c>
      <c r="AF51" s="282">
        <f t="shared" ca="1" si="18"/>
        <v>48.300999999999995</v>
      </c>
      <c r="AG51" s="282">
        <f t="shared" ca="1" si="18"/>
        <v>50.234999999999999</v>
      </c>
      <c r="AH51" s="282">
        <f t="shared" ca="1" si="18"/>
        <v>52.247</v>
      </c>
      <c r="AI51" s="282">
        <f t="shared" ca="1" si="18"/>
        <v>54.338999999999999</v>
      </c>
      <c r="AJ51" s="282" t="str">
        <f t="shared" ca="1" si="18"/>
        <v/>
      </c>
      <c r="AK51" s="282" t="str">
        <f t="shared" ca="1" si="18"/>
        <v/>
      </c>
    </row>
    <row r="52" spans="1:38" x14ac:dyDescent="0.2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17"/>
        <v>95950</v>
      </c>
      <c r="H52" s="74">
        <f t="shared" ca="1" si="17"/>
        <v>101002</v>
      </c>
      <c r="I52" s="74">
        <f t="shared" ca="1" si="17"/>
        <v>106315</v>
      </c>
      <c r="J52" s="74">
        <f t="shared" ca="1" si="17"/>
        <v>113545</v>
      </c>
      <c r="K52" s="74">
        <f t="shared" ca="1" si="17"/>
        <v>116726</v>
      </c>
      <c r="L52" s="74">
        <f t="shared" ca="1" si="17"/>
        <v>119996</v>
      </c>
      <c r="M52" s="74">
        <f t="shared" ca="1" si="17"/>
        <v>123415</v>
      </c>
      <c r="N52" s="72"/>
      <c r="P52" s="187" t="str">
        <f t="shared" si="12"/>
        <v>03951C</v>
      </c>
      <c r="Q52" s="191" t="s">
        <v>600</v>
      </c>
      <c r="R52" s="188" t="str">
        <f t="shared" si="13"/>
        <v>Emergency Management Planning Administrative Supervisor</v>
      </c>
      <c r="S52" s="189" t="str">
        <f t="shared" si="14"/>
        <v>41C</v>
      </c>
      <c r="T52" s="186" cm="1">
        <f t="array" aca="1" ref="T52" ca="1">ROUND(IF($Q52="Y",VLOOKUP($P52, INDIRECT($Q$3),T$8,0)*INDIRECT($P$2),VLOOKUP($P52, INDIRECT($Q$3),T$8,0)),IF($E52="E",0,3))</f>
        <v>95950</v>
      </c>
      <c r="U52" s="186" cm="1">
        <f t="array" aca="1" ref="U52" ca="1">ROUND(IF($Q52="Y",VLOOKUP($P52, INDIRECT($Q$3),U$8,0)*INDIRECT($P$2),VLOOKUP($P52, INDIRECT($Q$3),U$8,0)),IF($E52="E",0,3))</f>
        <v>101002</v>
      </c>
      <c r="V52" s="186" cm="1">
        <f t="array" aca="1" ref="V52" ca="1">ROUND(IF($Q52="Y",VLOOKUP($P52, INDIRECT($Q$3),V$8,0)*INDIRECT($P$2),VLOOKUP($P52, INDIRECT($Q$3),V$8,0)),IF($E52="E",0,3))</f>
        <v>106315</v>
      </c>
      <c r="W52" s="186" cm="1">
        <f t="array" aca="1" ref="W52" ca="1">ROUND(IF($Q52="Y",VLOOKUP($P52, INDIRECT($Q$3),W$8,0)*INDIRECT($P$2),VLOOKUP($P52, INDIRECT($Q$3),W$8,0)),IF($E52="E",0,3))</f>
        <v>113545</v>
      </c>
      <c r="X52" s="186" cm="1">
        <f t="array" aca="1" ref="X52" ca="1">ROUND(IF($Q52="Y",VLOOKUP($P52, INDIRECT($Q$3),X$8,0)*INDIRECT($P$2),VLOOKUP($P52, INDIRECT($Q$3),X$8,0)),IF($E52="E",0,3))</f>
        <v>116726</v>
      </c>
      <c r="Y52" s="186" cm="1">
        <f t="array" aca="1" ref="Y52" ca="1">ROUND(IF($Q52="Y",VLOOKUP($P52, INDIRECT($Q$3),Y$8,0)*INDIRECT($P$2),VLOOKUP($P52, INDIRECT($Q$3),Y$8,0)),IF($E52="E",0,3))</f>
        <v>119996</v>
      </c>
      <c r="Z52" s="186" cm="1">
        <f t="array" aca="1" ref="Z52" ca="1">ROUND(IF($Q52="Y",VLOOKUP($P52, INDIRECT($Q$3),Z$8,0)*INDIRECT($P$2),VLOOKUP($P52, INDIRECT($Q$3),Z$8,0)),IF($E52="E",0,3))</f>
        <v>123415</v>
      </c>
      <c r="AA52" s="186"/>
      <c r="AB52" s="282" t="str">
        <f t="shared" si="5"/>
        <v>03951C</v>
      </c>
      <c r="AC52" s="130" t="str">
        <f t="shared" si="15"/>
        <v>Emergency Management Planning Administrative Supervisor</v>
      </c>
      <c r="AD52" s="284" t="str">
        <f t="shared" si="16"/>
        <v>41C</v>
      </c>
      <c r="AE52" s="282">
        <f t="shared" ca="1" si="18"/>
        <v>46.129999999999995</v>
      </c>
      <c r="AF52" s="282">
        <f t="shared" ca="1" si="18"/>
        <v>48.558999999999997</v>
      </c>
      <c r="AG52" s="282">
        <f t="shared" ca="1" si="18"/>
        <v>51.113</v>
      </c>
      <c r="AH52" s="282">
        <f t="shared" ca="1" si="18"/>
        <v>54.588999999999999</v>
      </c>
      <c r="AI52" s="282">
        <f t="shared" ca="1" si="18"/>
        <v>56.119</v>
      </c>
      <c r="AJ52" s="282">
        <f t="shared" ca="1" si="18"/>
        <v>57.690999999999995</v>
      </c>
      <c r="AK52" s="282">
        <f t="shared" ca="1" si="18"/>
        <v>59.335000000000001</v>
      </c>
    </row>
    <row r="53" spans="1:38" x14ac:dyDescent="0.2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17"/>
        <v>92160</v>
      </c>
      <c r="H53" s="74">
        <f t="shared" ca="1" si="17"/>
        <v>97009</v>
      </c>
      <c r="I53" s="74">
        <f t="shared" ca="1" si="17"/>
        <v>102114</v>
      </c>
      <c r="J53" s="74">
        <f t="shared" ca="1" si="17"/>
        <v>107490</v>
      </c>
      <c r="K53" s="74">
        <f t="shared" ca="1" si="17"/>
        <v>110496</v>
      </c>
      <c r="L53" s="74">
        <f t="shared" ca="1" si="17"/>
        <v>113594</v>
      </c>
      <c r="M53" s="74">
        <f t="shared" ca="1" si="17"/>
        <v>116832</v>
      </c>
      <c r="N53" s="72"/>
      <c r="P53" s="187" t="str">
        <f t="shared" si="12"/>
        <v>04066C</v>
      </c>
      <c r="Q53" s="191" t="s">
        <v>600</v>
      </c>
      <c r="R53" s="188" t="str">
        <f t="shared" si="13"/>
        <v>Engineering Applications Manager</v>
      </c>
      <c r="S53" s="189" t="str">
        <f t="shared" si="14"/>
        <v>83</v>
      </c>
      <c r="T53" s="186" cm="1">
        <f t="array" aca="1" ref="T53" ca="1">ROUND(IF($Q53="Y",VLOOKUP($P53, INDIRECT($Q$3),T$8,0)*INDIRECT($P$2),VLOOKUP($P53, INDIRECT($Q$3),T$8,0)),IF($E53="E",0,3))</f>
        <v>92160</v>
      </c>
      <c r="U53" s="186" cm="1">
        <f t="array" aca="1" ref="U53" ca="1">ROUND(IF($Q53="Y",VLOOKUP($P53, INDIRECT($Q$3),U$8,0)*INDIRECT($P$2),VLOOKUP($P53, INDIRECT($Q$3),U$8,0)),IF($E53="E",0,3))</f>
        <v>97009</v>
      </c>
      <c r="V53" s="186" cm="1">
        <f t="array" aca="1" ref="V53" ca="1">ROUND(IF($Q53="Y",VLOOKUP($P53, INDIRECT($Q$3),V$8,0)*INDIRECT($P$2),VLOOKUP($P53, INDIRECT($Q$3),V$8,0)),IF($E53="E",0,3))</f>
        <v>102114</v>
      </c>
      <c r="W53" s="186" cm="1">
        <f t="array" aca="1" ref="W53" ca="1">ROUND(IF($Q53="Y",VLOOKUP($P53, INDIRECT($Q$3),W$8,0)*INDIRECT($P$2),VLOOKUP($P53, INDIRECT($Q$3),W$8,0)),IF($E53="E",0,3))</f>
        <v>107490</v>
      </c>
      <c r="X53" s="186" cm="1">
        <f t="array" aca="1" ref="X53" ca="1">ROUND(IF($Q53="Y",VLOOKUP($P53, INDIRECT($Q$3),X$8,0)*INDIRECT($P$2),VLOOKUP($P53, INDIRECT($Q$3),X$8,0)),IF($E53="E",0,3))</f>
        <v>110496</v>
      </c>
      <c r="Y53" s="186" cm="1">
        <f t="array" aca="1" ref="Y53" ca="1">ROUND(IF($Q53="Y",VLOOKUP($P53, INDIRECT($Q$3),Y$8,0)*INDIRECT($P$2),VLOOKUP($P53, INDIRECT($Q$3),Y$8,0)),IF($E53="E",0,3))</f>
        <v>113594</v>
      </c>
      <c r="Z53" s="186" cm="1">
        <f t="array" aca="1" ref="Z53" ca="1">ROUND(IF($Q53="Y",VLOOKUP($P53, INDIRECT($Q$3),Z$8,0)*INDIRECT($P$2),VLOOKUP($P53, INDIRECT($Q$3),Z$8,0)),IF($E53="E",0,3))</f>
        <v>116832</v>
      </c>
      <c r="AA53" s="186"/>
      <c r="AB53" s="282" t="str">
        <f t="shared" si="5"/>
        <v>04066C</v>
      </c>
      <c r="AC53" s="130" t="str">
        <f t="shared" si="15"/>
        <v>Engineering Applications Manager</v>
      </c>
      <c r="AD53" s="284" t="str">
        <f t="shared" si="16"/>
        <v>83</v>
      </c>
      <c r="AE53" s="282">
        <f t="shared" ca="1" si="18"/>
        <v>44.308</v>
      </c>
      <c r="AF53" s="282">
        <f t="shared" ca="1" si="18"/>
        <v>46.638999999999996</v>
      </c>
      <c r="AG53" s="282">
        <f t="shared" ca="1" si="18"/>
        <v>49.094000000000001</v>
      </c>
      <c r="AH53" s="282">
        <f t="shared" ca="1" si="18"/>
        <v>51.677999999999997</v>
      </c>
      <c r="AI53" s="282">
        <f t="shared" ca="1" si="18"/>
        <v>53.123999999999995</v>
      </c>
      <c r="AJ53" s="282">
        <f t="shared" ca="1" si="18"/>
        <v>54.613</v>
      </c>
      <c r="AK53" s="282">
        <f t="shared" ca="1" si="18"/>
        <v>56.169999999999995</v>
      </c>
    </row>
    <row r="54" spans="1:38" x14ac:dyDescent="0.2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17"/>
        <v>91439</v>
      </c>
      <c r="H54" s="74">
        <f t="shared" ca="1" si="17"/>
        <v>96099</v>
      </c>
      <c r="I54" s="74">
        <f t="shared" ca="1" si="17"/>
        <v>102604</v>
      </c>
      <c r="J54" s="74">
        <f t="shared" ca="1" si="17"/>
        <v>105478</v>
      </c>
      <c r="K54" s="74">
        <f t="shared" ca="1" si="17"/>
        <v>108431</v>
      </c>
      <c r="L54" s="74">
        <f t="shared" ca="1" si="17"/>
        <v>111524</v>
      </c>
      <c r="M54" s="74">
        <f t="shared" ca="1" si="17"/>
        <v>114664</v>
      </c>
      <c r="N54" s="72"/>
      <c r="P54" s="187" t="str">
        <f t="shared" si="12"/>
        <v>04103C</v>
      </c>
      <c r="Q54" s="186" t="s">
        <v>600</v>
      </c>
      <c r="R54" s="188" t="str">
        <f t="shared" si="13"/>
        <v>Enterprise Contract Adminstrator</v>
      </c>
      <c r="S54" s="189" t="str">
        <f t="shared" si="14"/>
        <v>90</v>
      </c>
      <c r="T54" s="186" cm="1">
        <f t="array" aca="1" ref="T54" ca="1">ROUND(IF($Q54="Y",VLOOKUP($P54, INDIRECT($Q$3),T$8,0)*INDIRECT($P$2),VLOOKUP($P54, INDIRECT($Q$3),T$8,0)),IF($E54="E",0,3))</f>
        <v>91439</v>
      </c>
      <c r="U54" s="186" cm="1">
        <f t="array" aca="1" ref="U54" ca="1">ROUND(IF($Q54="Y",VLOOKUP($P54, INDIRECT($Q$3),U$8,0)*INDIRECT($P$2),VLOOKUP($P54, INDIRECT($Q$3),U$8,0)),IF($E54="E",0,3))</f>
        <v>96099</v>
      </c>
      <c r="V54" s="186" cm="1">
        <f t="array" aca="1" ref="V54" ca="1">ROUND(IF($Q54="Y",VLOOKUP($P54, INDIRECT($Q$3),V$8,0)*INDIRECT($P$2),VLOOKUP($P54, INDIRECT($Q$3),V$8,0)),IF($E54="E",0,3))</f>
        <v>102604</v>
      </c>
      <c r="W54" s="186" cm="1">
        <f t="array" aca="1" ref="W54" ca="1">ROUND(IF($Q54="Y",VLOOKUP($P54, INDIRECT($Q$3),W$8,0)*INDIRECT($P$2),VLOOKUP($P54, INDIRECT($Q$3),W$8,0)),IF($E54="E",0,3))</f>
        <v>105478</v>
      </c>
      <c r="X54" s="186" cm="1">
        <f t="array" aca="1" ref="X54" ca="1">ROUND(IF($Q54="Y",VLOOKUP($P54, INDIRECT($Q$3),X$8,0)*INDIRECT($P$2),VLOOKUP($P54, INDIRECT($Q$3),X$8,0)),IF($E54="E",0,3))</f>
        <v>108431</v>
      </c>
      <c r="Y54" s="186" cm="1">
        <f t="array" aca="1" ref="Y54" ca="1">ROUND(IF($Q54="Y",VLOOKUP($P54, INDIRECT($Q$3),Y$8,0)*INDIRECT($P$2),VLOOKUP($P54, INDIRECT($Q$3),Y$8,0)),IF($E54="E",0,3))</f>
        <v>111524</v>
      </c>
      <c r="Z54" s="186" cm="1">
        <f t="array" aca="1" ref="Z54" ca="1">ROUND(IF($Q54="Y",VLOOKUP($P54, INDIRECT($Q$3),Z$8,0)*INDIRECT($P$2),VLOOKUP($P54, INDIRECT($Q$3),Z$8,0)),IF($E54="E",0,3))</f>
        <v>114664</v>
      </c>
      <c r="AA54" s="186"/>
      <c r="AB54" s="282" t="str">
        <f t="shared" si="5"/>
        <v>04103C</v>
      </c>
      <c r="AC54" s="130" t="str">
        <f t="shared" si="15"/>
        <v>Enterprise Contract Adminstrator</v>
      </c>
      <c r="AD54" s="284" t="str">
        <f t="shared" si="16"/>
        <v>90</v>
      </c>
      <c r="AE54" s="282">
        <f t="shared" ca="1" si="18"/>
        <v>43.961999999999996</v>
      </c>
      <c r="AF54" s="282">
        <f t="shared" ca="1" si="18"/>
        <v>46.201999999999998</v>
      </c>
      <c r="AG54" s="282">
        <f t="shared" ca="1" si="18"/>
        <v>49.329000000000001</v>
      </c>
      <c r="AH54" s="282">
        <f t="shared" ca="1" si="18"/>
        <v>50.710999999999999</v>
      </c>
      <c r="AI54" s="282">
        <f t="shared" ca="1" si="18"/>
        <v>52.131</v>
      </c>
      <c r="AJ54" s="282">
        <f t="shared" ca="1" si="18"/>
        <v>53.617999999999995</v>
      </c>
      <c r="AK54" s="282">
        <f t="shared" ca="1" si="18"/>
        <v>55.126999999999995</v>
      </c>
    </row>
    <row r="55" spans="1:38" x14ac:dyDescent="0.2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ca="1" si="17"/>
        <v>105497</v>
      </c>
      <c r="H55" s="74">
        <f t="shared" ca="1" si="17"/>
        <v>109713</v>
      </c>
      <c r="I55" s="74">
        <f t="shared" ca="1" si="17"/>
        <v>114105</v>
      </c>
      <c r="J55" s="74">
        <f t="shared" ca="1" si="17"/>
        <v>118668</v>
      </c>
      <c r="K55" s="74">
        <f t="shared" ca="1" si="17"/>
        <v>123415</v>
      </c>
      <c r="L55" s="74">
        <f t="shared" ca="1" si="17"/>
        <v>0</v>
      </c>
      <c r="M55" s="74">
        <f t="shared" ca="1" si="17"/>
        <v>0</v>
      </c>
      <c r="N55" s="72"/>
      <c r="P55" s="187" t="str">
        <f t="shared" si="12"/>
        <v>53085C</v>
      </c>
      <c r="Q55" s="186" t="s">
        <v>600</v>
      </c>
      <c r="R55" s="188" t="str">
        <f t="shared" si="13"/>
        <v>Enterprise Information Management Analyst - Supervisory</v>
      </c>
      <c r="S55" s="189" t="str">
        <f t="shared" si="14"/>
        <v>152</v>
      </c>
      <c r="T55" s="186" cm="1">
        <f t="array" aca="1" ref="T55" ca="1">ROUND(IF($Q55="Y",VLOOKUP($P55, INDIRECT($Q$3),T$8,0)*INDIRECT($P$2),VLOOKUP($P55, INDIRECT($Q$3),T$8,0)),IF($E55="E",0,3))</f>
        <v>105497</v>
      </c>
      <c r="U55" s="186" cm="1">
        <f t="array" aca="1" ref="U55" ca="1">ROUND(IF($Q55="Y",VLOOKUP($P55, INDIRECT($Q$3),U$8,0)*INDIRECT($P$2),VLOOKUP($P55, INDIRECT($Q$3),U$8,0)),IF($E55="E",0,3))</f>
        <v>109713</v>
      </c>
      <c r="V55" s="186" cm="1">
        <f t="array" aca="1" ref="V55" ca="1">ROUND(IF($Q55="Y",VLOOKUP($P55, INDIRECT($Q$3),V$8,0)*INDIRECT($P$2),VLOOKUP($P55, INDIRECT($Q$3),V$8,0)),IF($E55="E",0,3))</f>
        <v>114105</v>
      </c>
      <c r="W55" s="186" cm="1">
        <f t="array" aca="1" ref="W55" ca="1">ROUND(IF($Q55="Y",VLOOKUP($P55, INDIRECT($Q$3),W$8,0)*INDIRECT($P$2),VLOOKUP($P55, INDIRECT($Q$3),W$8,0)),IF($E55="E",0,3))</f>
        <v>118668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5"/>
        <v>53085C</v>
      </c>
      <c r="AC55" s="130" t="str">
        <f t="shared" si="15"/>
        <v>Enterprise Information Management Analyst - Supervisory</v>
      </c>
      <c r="AD55" s="284" t="str">
        <f t="shared" si="16"/>
        <v>152</v>
      </c>
      <c r="AE55" s="282">
        <f t="shared" ca="1" si="18"/>
        <v>50.72</v>
      </c>
      <c r="AF55" s="282">
        <f t="shared" ca="1" si="18"/>
        <v>52.747</v>
      </c>
      <c r="AG55" s="282">
        <f t="shared" ca="1" si="18"/>
        <v>54.858999999999995</v>
      </c>
      <c r="AH55" s="282">
        <f t="shared" ca="1" si="18"/>
        <v>57.052</v>
      </c>
      <c r="AI55" s="282">
        <f t="shared" ca="1" si="18"/>
        <v>59.335000000000001</v>
      </c>
      <c r="AJ55" s="282" t="str">
        <f t="shared" ca="1" si="18"/>
        <v/>
      </c>
      <c r="AK55" s="282" t="str">
        <f t="shared" ca="1" si="18"/>
        <v/>
      </c>
    </row>
    <row r="56" spans="1:38" x14ac:dyDescent="0.2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17"/>
        <v>88597</v>
      </c>
      <c r="H56" s="74">
        <f t="shared" ca="1" si="17"/>
        <v>93007</v>
      </c>
      <c r="I56" s="74">
        <f t="shared" ca="1" si="17"/>
        <v>97670</v>
      </c>
      <c r="J56" s="74">
        <f t="shared" ca="1" si="17"/>
        <v>103985</v>
      </c>
      <c r="K56" s="74">
        <f t="shared" ca="1" si="17"/>
        <v>106894</v>
      </c>
      <c r="L56" s="74">
        <f t="shared" ca="1" si="17"/>
        <v>109891</v>
      </c>
      <c r="M56" s="74">
        <f t="shared" ca="1" si="17"/>
        <v>113023</v>
      </c>
      <c r="N56" s="72"/>
      <c r="P56" s="187" t="str">
        <f t="shared" si="12"/>
        <v>04112C</v>
      </c>
      <c r="Q56" s="191" t="s">
        <v>600</v>
      </c>
      <c r="R56" s="188" t="str">
        <f t="shared" si="13"/>
        <v>Enterprise Procurement Specialist</v>
      </c>
      <c r="S56" s="189" t="str">
        <f t="shared" si="14"/>
        <v>34M</v>
      </c>
      <c r="T56" s="186" cm="1">
        <f t="array" aca="1" ref="T56" ca="1">ROUND(IF($Q56="Y",VLOOKUP($P56, INDIRECT($Q$3),T$8,0)*INDIRECT($P$2),VLOOKUP($P56, INDIRECT($Q$3),T$8,0)),IF($E56="E",0,3))</f>
        <v>88597</v>
      </c>
      <c r="U56" s="186" cm="1">
        <f t="array" aca="1" ref="U56" ca="1">ROUND(IF($Q56="Y",VLOOKUP($P56, INDIRECT($Q$3),U$8,0)*INDIRECT($P$2),VLOOKUP($P56, INDIRECT($Q$3),U$8,0)),IF($E56="E",0,3))</f>
        <v>93007</v>
      </c>
      <c r="V56" s="186" cm="1">
        <f t="array" aca="1" ref="V56" ca="1">ROUND(IF($Q56="Y",VLOOKUP($P56, INDIRECT($Q$3),V$8,0)*INDIRECT($P$2),VLOOKUP($P56, INDIRECT($Q$3),V$8,0)),IF($E56="E",0,3))</f>
        <v>97670</v>
      </c>
      <c r="W56" s="186" cm="1">
        <f t="array" aca="1" ref="W56" ca="1">ROUND(IF($Q56="Y",VLOOKUP($P56, INDIRECT($Q$3),W$8,0)*INDIRECT($P$2),VLOOKUP($P56, INDIRECT($Q$3),W$8,0)),IF($E56="E",0,3))</f>
        <v>103985</v>
      </c>
      <c r="X56" s="186" cm="1">
        <f t="array" aca="1" ref="X56" ca="1">ROUND(IF($Q56="Y",VLOOKUP($P56, INDIRECT($Q$3),X$8,0)*INDIRECT($P$2),VLOOKUP($P56, INDIRECT($Q$3),X$8,0)),IF($E56="E",0,3))</f>
        <v>106894</v>
      </c>
      <c r="Y56" s="186" cm="1">
        <f t="array" aca="1" ref="Y56" ca="1">ROUND(IF($Q56="Y",VLOOKUP($P56, INDIRECT($Q$3),Y$8,0)*INDIRECT($P$2),VLOOKUP($P56, INDIRECT($Q$3),Y$8,0)),IF($E56="E",0,3))</f>
        <v>109891</v>
      </c>
      <c r="Z56" s="186" cm="1">
        <f t="array" aca="1" ref="Z56" ca="1">ROUND(IF($Q56="Y",VLOOKUP($P56, INDIRECT($Q$3),Z$8,0)*INDIRECT($P$2),VLOOKUP($P56, INDIRECT($Q$3),Z$8,0)),IF($E56="E",0,3))</f>
        <v>113023</v>
      </c>
      <c r="AA56" s="186"/>
      <c r="AB56" s="282" t="str">
        <f t="shared" si="5"/>
        <v>04112C</v>
      </c>
      <c r="AC56" s="130" t="str">
        <f t="shared" si="15"/>
        <v>Enterprise Procurement Specialist</v>
      </c>
      <c r="AD56" s="284" t="str">
        <f t="shared" si="16"/>
        <v>34M</v>
      </c>
      <c r="AE56" s="282">
        <f t="shared" ca="1" si="18"/>
        <v>42.594999999999999</v>
      </c>
      <c r="AF56" s="282">
        <f t="shared" ca="1" si="18"/>
        <v>44.714999999999996</v>
      </c>
      <c r="AG56" s="282">
        <f t="shared" ca="1" si="18"/>
        <v>46.957000000000001</v>
      </c>
      <c r="AH56" s="282">
        <f t="shared" ca="1" si="18"/>
        <v>49.992999999999995</v>
      </c>
      <c r="AI56" s="282">
        <f t="shared" ca="1" si="18"/>
        <v>51.391999999999996</v>
      </c>
      <c r="AJ56" s="282">
        <f t="shared" ca="1" si="18"/>
        <v>52.832999999999998</v>
      </c>
      <c r="AK56" s="282">
        <f t="shared" ca="1" si="18"/>
        <v>54.338000000000001</v>
      </c>
    </row>
    <row r="57" spans="1:38" x14ac:dyDescent="0.2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17"/>
        <v>103898</v>
      </c>
      <c r="H57" s="74">
        <f t="shared" ca="1" si="17"/>
        <v>109093</v>
      </c>
      <c r="I57" s="74">
        <f t="shared" ca="1" si="17"/>
        <v>114546</v>
      </c>
      <c r="J57" s="74">
        <f t="shared" ca="1" si="17"/>
        <v>122028</v>
      </c>
      <c r="K57" s="74">
        <f t="shared" ca="1" si="17"/>
        <v>125447</v>
      </c>
      <c r="L57" s="74">
        <f t="shared" ca="1" si="17"/>
        <v>128962</v>
      </c>
      <c r="M57" s="74">
        <f t="shared" ca="1" si="17"/>
        <v>132635</v>
      </c>
      <c r="N57" s="72"/>
      <c r="P57" s="187" t="str">
        <f t="shared" si="12"/>
        <v>52906C</v>
      </c>
      <c r="Q57" s="191" t="s">
        <v>600</v>
      </c>
      <c r="R57" s="188" t="str">
        <f t="shared" si="13"/>
        <v>Epidemiology, Research, Evaluation &amp; Emergency Response Manager</v>
      </c>
      <c r="S57" s="189" t="str">
        <f t="shared" si="14"/>
        <v>50</v>
      </c>
      <c r="T57" s="186" cm="1">
        <f t="array" aca="1" ref="T57" ca="1">ROUND(IF($Q57="Y",VLOOKUP($P57, INDIRECT($Q$3),T$8,0)*INDIRECT($P$2),VLOOKUP($P57, INDIRECT($Q$3),T$8,0)),IF($E57="E",0,3))</f>
        <v>103898</v>
      </c>
      <c r="U57" s="186" cm="1">
        <f t="array" aca="1" ref="U57" ca="1">ROUND(IF($Q57="Y",VLOOKUP($P57, INDIRECT($Q$3),U$8,0)*INDIRECT($P$2),VLOOKUP($P57, INDIRECT($Q$3),U$8,0)),IF($E57="E",0,3))</f>
        <v>109093</v>
      </c>
      <c r="V57" s="186" cm="1">
        <f t="array" aca="1" ref="V57" ca="1">ROUND(IF($Q57="Y",VLOOKUP($P57, INDIRECT($Q$3),V$8,0)*INDIRECT($P$2),VLOOKUP($P57, INDIRECT($Q$3),V$8,0)),IF($E57="E",0,3))</f>
        <v>114546</v>
      </c>
      <c r="W57" s="186" cm="1">
        <f t="array" aca="1" ref="W57" ca="1">ROUND(IF($Q57="Y",VLOOKUP($P57, INDIRECT($Q$3),W$8,0)*INDIRECT($P$2),VLOOKUP($P57, INDIRECT($Q$3),W$8,0)),IF($E57="E",0,3))</f>
        <v>122028</v>
      </c>
      <c r="X57" s="186" cm="1">
        <f t="array" aca="1" ref="X57" ca="1">ROUND(IF($Q57="Y",VLOOKUP($P57, INDIRECT($Q$3),X$8,0)*INDIRECT($P$2),VLOOKUP($P57, INDIRECT($Q$3),X$8,0)),IF($E57="E",0,3))</f>
        <v>125447</v>
      </c>
      <c r="Y57" s="186" cm="1">
        <f t="array" aca="1" ref="Y57" ca="1">ROUND(IF($Q57="Y",VLOOKUP($P57, INDIRECT($Q$3),Y$8,0)*INDIRECT($P$2),VLOOKUP($P57, INDIRECT($Q$3),Y$8,0)),IF($E57="E",0,3))</f>
        <v>128962</v>
      </c>
      <c r="Z57" s="186" cm="1">
        <f t="array" aca="1" ref="Z57" ca="1">ROUND(IF($Q57="Y",VLOOKUP($P57, INDIRECT($Q$3),Z$8,0)*INDIRECT($P$2),VLOOKUP($P57, INDIRECT($Q$3),Z$8,0)),IF($E57="E",0,3))</f>
        <v>132635</v>
      </c>
      <c r="AA57" s="186"/>
      <c r="AB57" s="282" t="str">
        <f t="shared" si="5"/>
        <v>52906C</v>
      </c>
      <c r="AC57" s="130" t="str">
        <f t="shared" si="15"/>
        <v>Epidemiology, Research, Evaluation &amp; Emergency Response Manager</v>
      </c>
      <c r="AD57" s="284" t="str">
        <f t="shared" si="16"/>
        <v>50</v>
      </c>
      <c r="AE57" s="282">
        <f t="shared" ca="1" si="18"/>
        <v>49.951000000000001</v>
      </c>
      <c r="AF57" s="282">
        <f t="shared" ca="1" si="18"/>
        <v>52.448999999999998</v>
      </c>
      <c r="AG57" s="282">
        <f t="shared" ca="1" si="18"/>
        <v>55.070999999999998</v>
      </c>
      <c r="AH57" s="282">
        <f t="shared" ca="1" si="18"/>
        <v>58.667999999999999</v>
      </c>
      <c r="AI57" s="282">
        <f t="shared" ca="1" si="18"/>
        <v>60.311999999999998</v>
      </c>
      <c r="AJ57" s="282">
        <f t="shared" ca="1" si="18"/>
        <v>62.000999999999998</v>
      </c>
      <c r="AK57" s="282">
        <f t="shared" ca="1" si="18"/>
        <v>63.766999999999996</v>
      </c>
    </row>
    <row r="58" spans="1:38" x14ac:dyDescent="0.2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17"/>
        <v>81403</v>
      </c>
      <c r="H58" s="74">
        <f t="shared" ca="1" si="17"/>
        <v>84664</v>
      </c>
      <c r="I58" s="74">
        <f t="shared" ca="1" si="17"/>
        <v>88052</v>
      </c>
      <c r="J58" s="74">
        <f t="shared" ca="1" si="17"/>
        <v>91577</v>
      </c>
      <c r="K58" s="74">
        <f t="shared" ca="1" si="17"/>
        <v>95246</v>
      </c>
      <c r="L58" s="74">
        <f t="shared" ca="1" si="17"/>
        <v>0</v>
      </c>
      <c r="M58" s="74">
        <f t="shared" ca="1" si="17"/>
        <v>0</v>
      </c>
      <c r="N58" s="72"/>
      <c r="P58" s="187" t="str">
        <f t="shared" si="12"/>
        <v>04245C</v>
      </c>
      <c r="Q58" s="186" t="s">
        <v>600</v>
      </c>
      <c r="R58" s="188" t="str">
        <f t="shared" si="13"/>
        <v xml:space="preserve">Executive Assistant to Police Chief </v>
      </c>
      <c r="S58" s="189" t="str">
        <f t="shared" si="14"/>
        <v>099</v>
      </c>
      <c r="T58" s="186" cm="1">
        <f t="array" aca="1" ref="T58" ca="1">ROUND(IF($Q58="Y",VLOOKUP($P58, INDIRECT($Q$3),T$8,0)*INDIRECT($P$2),VLOOKUP($P58, INDIRECT($Q$3),T$8,0)),IF($E58="E",0,3))</f>
        <v>81403</v>
      </c>
      <c r="U58" s="186" cm="1">
        <f t="array" aca="1" ref="U58" ca="1">ROUND(IF($Q58="Y",VLOOKUP($P58, INDIRECT($Q$3),U$8,0)*INDIRECT($P$2),VLOOKUP($P58, INDIRECT($Q$3),U$8,0)),IF($E58="E",0,3))</f>
        <v>84664</v>
      </c>
      <c r="V58" s="186" cm="1">
        <f t="array" aca="1" ref="V58" ca="1">ROUND(IF($Q58="Y",VLOOKUP($P58, INDIRECT($Q$3),V$8,0)*INDIRECT($P$2),VLOOKUP($P58, INDIRECT($Q$3),V$8,0)),IF($E58="E",0,3))</f>
        <v>88052</v>
      </c>
      <c r="W58" s="186" cm="1">
        <f t="array" aca="1" ref="W58" ca="1">ROUND(IF($Q58="Y",VLOOKUP($P58, INDIRECT($Q$3),W$8,0)*INDIRECT($P$2),VLOOKUP($P58, INDIRECT($Q$3),W$8,0)),IF($E58="E",0,3))</f>
        <v>91577</v>
      </c>
      <c r="X58" s="186" cm="1">
        <f t="array" aca="1" ref="X58" ca="1">ROUND(IF($Q58="Y",VLOOKUP($P58, INDIRECT($Q$3),X$8,0)*INDIRECT($P$2),VLOOKUP($P58, INDIRECT($Q$3),X$8,0)),IF($E58="E",0,3))</f>
        <v>95246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5"/>
        <v>04245C</v>
      </c>
      <c r="AC58" s="130" t="str">
        <f t="shared" si="15"/>
        <v xml:space="preserve">Executive Assistant to Police Chief </v>
      </c>
      <c r="AD58" s="284" t="str">
        <f t="shared" si="16"/>
        <v>099</v>
      </c>
      <c r="AE58" s="282">
        <f t="shared" ca="1" si="18"/>
        <v>39.137</v>
      </c>
      <c r="AF58" s="282">
        <f t="shared" ca="1" si="18"/>
        <v>40.704000000000001</v>
      </c>
      <c r="AG58" s="282">
        <f t="shared" ca="1" si="18"/>
        <v>42.332999999999998</v>
      </c>
      <c r="AH58" s="282">
        <f t="shared" ca="1" si="18"/>
        <v>44.027999999999999</v>
      </c>
      <c r="AI58" s="282">
        <f t="shared" ca="1" si="18"/>
        <v>45.791999999999994</v>
      </c>
      <c r="AJ58" s="282" t="str">
        <f t="shared" ca="1" si="18"/>
        <v/>
      </c>
      <c r="AK58" s="282" t="str">
        <f t="shared" ca="1" si="18"/>
        <v/>
      </c>
    </row>
    <row r="59" spans="1:38" x14ac:dyDescent="0.2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17"/>
        <v>118725</v>
      </c>
      <c r="H59" s="74">
        <f t="shared" ca="1" si="17"/>
        <v>123472</v>
      </c>
      <c r="I59" s="74">
        <f t="shared" ca="1" si="17"/>
        <v>128412</v>
      </c>
      <c r="J59" s="74">
        <f t="shared" ca="1" si="17"/>
        <v>133548</v>
      </c>
      <c r="K59" s="74">
        <f t="shared" ca="1" si="17"/>
        <v>138891</v>
      </c>
      <c r="L59" s="74">
        <f t="shared" ca="1" si="17"/>
        <v>0</v>
      </c>
      <c r="M59" s="74">
        <f t="shared" ca="1" si="17"/>
        <v>0</v>
      </c>
      <c r="N59" s="72"/>
      <c r="P59" s="187" t="str">
        <f t="shared" si="12"/>
        <v>03400C</v>
      </c>
      <c r="Q59" s="191" t="s">
        <v>600</v>
      </c>
      <c r="R59" s="188" t="str">
        <f t="shared" si="13"/>
        <v>Executive Manager Minneapolis Employment and Training Program</v>
      </c>
      <c r="S59" s="189" t="str">
        <f t="shared" si="14"/>
        <v>63</v>
      </c>
      <c r="T59" s="186" cm="1">
        <f t="array" aca="1" ref="T59" ca="1">ROUND(IF($Q59="Y",VLOOKUP($P59, INDIRECT($Q$3),T$8,0)*INDIRECT($P$2),VLOOKUP($P59, INDIRECT($Q$3),T$8,0)),IF($E59="E",0,3))</f>
        <v>118725</v>
      </c>
      <c r="U59" s="186" cm="1">
        <f t="array" aca="1" ref="U59" ca="1">ROUND(IF($Q59="Y",VLOOKUP($P59, INDIRECT($Q$3),U$8,0)*INDIRECT($P$2),VLOOKUP($P59, INDIRECT($Q$3),U$8,0)),IF($E59="E",0,3))</f>
        <v>123472</v>
      </c>
      <c r="V59" s="186" cm="1">
        <f t="array" aca="1" ref="V59" ca="1">ROUND(IF($Q59="Y",VLOOKUP($P59, INDIRECT($Q$3),V$8,0)*INDIRECT($P$2),VLOOKUP($P59, INDIRECT($Q$3),V$8,0)),IF($E59="E",0,3))</f>
        <v>128412</v>
      </c>
      <c r="W59" s="186" cm="1">
        <f t="array" aca="1" ref="W59" ca="1">ROUND(IF($Q59="Y",VLOOKUP($P59, INDIRECT($Q$3),W$8,0)*INDIRECT($P$2),VLOOKUP($P59, INDIRECT($Q$3),W$8,0)),IF($E59="E",0,3))</f>
        <v>133548</v>
      </c>
      <c r="X59" s="186" cm="1">
        <f t="array" aca="1" ref="X59" ca="1">ROUND(IF($Q59="Y",VLOOKUP($P59, INDIRECT($Q$3),X$8,0)*INDIRECT($P$2),VLOOKUP($P59, INDIRECT($Q$3),X$8,0)),IF($E59="E",0,3))</f>
        <v>138891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5"/>
        <v>03400C</v>
      </c>
      <c r="AC59" s="130" t="str">
        <f t="shared" si="15"/>
        <v>Executive Manager Minneapolis Employment and Training Program</v>
      </c>
      <c r="AD59" s="284" t="str">
        <f t="shared" si="16"/>
        <v>63</v>
      </c>
      <c r="AE59" s="282">
        <f t="shared" ca="1" si="18"/>
        <v>57.08</v>
      </c>
      <c r="AF59" s="282">
        <f t="shared" ca="1" si="18"/>
        <v>59.361999999999995</v>
      </c>
      <c r="AG59" s="282">
        <f t="shared" ca="1" si="18"/>
        <v>61.736999999999995</v>
      </c>
      <c r="AH59" s="282">
        <f t="shared" ca="1" si="18"/>
        <v>64.206000000000003</v>
      </c>
      <c r="AI59" s="282">
        <f t="shared" ca="1" si="18"/>
        <v>66.775000000000006</v>
      </c>
      <c r="AJ59" s="282" t="str">
        <f t="shared" ca="1" si="18"/>
        <v/>
      </c>
      <c r="AK59" s="282" t="str">
        <f t="shared" ca="1" si="18"/>
        <v/>
      </c>
    </row>
    <row r="60" spans="1:38" x14ac:dyDescent="0.2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17"/>
        <v>105479</v>
      </c>
      <c r="H60" s="74">
        <f t="shared" ca="1" si="17"/>
        <v>109702</v>
      </c>
      <c r="I60" s="74">
        <f t="shared" ca="1" si="17"/>
        <v>114096</v>
      </c>
      <c r="J60" s="74">
        <f t="shared" ca="1" si="17"/>
        <v>118664</v>
      </c>
      <c r="K60" s="74">
        <f t="shared" ca="1" si="17"/>
        <v>123415</v>
      </c>
      <c r="L60" s="74">
        <f t="shared" ca="1" si="17"/>
        <v>0</v>
      </c>
      <c r="M60" s="74">
        <f t="shared" ca="1" si="17"/>
        <v>0</v>
      </c>
      <c r="N60" s="72"/>
      <c r="P60" s="187" t="str">
        <f t="shared" si="12"/>
        <v>04239C</v>
      </c>
      <c r="Q60" s="191" t="s">
        <v>600</v>
      </c>
      <c r="R60" s="188" t="str">
        <f t="shared" si="13"/>
        <v>Executive Manager of Arts</v>
      </c>
      <c r="S60" s="189" t="str">
        <f t="shared" si="14"/>
        <v>041</v>
      </c>
      <c r="T60" s="186" cm="1">
        <f t="array" aca="1" ref="T60" ca="1">ROUND(IF($Q60="Y",VLOOKUP($P60, INDIRECT($Q$3),T$8,0)*INDIRECT($P$2),VLOOKUP($P60, INDIRECT($Q$3),T$8,0)),IF($E60="E",0,3))</f>
        <v>105479</v>
      </c>
      <c r="U60" s="186" cm="1">
        <f t="array" aca="1" ref="U60" ca="1">ROUND(IF($Q60="Y",VLOOKUP($P60, INDIRECT($Q$3),U$8,0)*INDIRECT($P$2),VLOOKUP($P60, INDIRECT($Q$3),U$8,0)),IF($E60="E",0,3))</f>
        <v>109702</v>
      </c>
      <c r="V60" s="186" cm="1">
        <f t="array" aca="1" ref="V60" ca="1">ROUND(IF($Q60="Y",VLOOKUP($P60, INDIRECT($Q$3),V$8,0)*INDIRECT($P$2),VLOOKUP($P60, INDIRECT($Q$3),V$8,0)),IF($E60="E",0,3))</f>
        <v>114096</v>
      </c>
      <c r="W60" s="186" cm="1">
        <f t="array" aca="1" ref="W60" ca="1">ROUND(IF($Q60="Y",VLOOKUP($P60, INDIRECT($Q$3),W$8,0)*INDIRECT($P$2),VLOOKUP($P60, INDIRECT($Q$3),W$8,0)),IF($E60="E",0,3))</f>
        <v>118664</v>
      </c>
      <c r="X60" s="186" cm="1">
        <f t="array" aca="1" ref="X60" ca="1">ROUND(IF($Q60="Y",VLOOKUP($P60, INDIRECT($Q$3),X$8,0)*INDIRECT($P$2),VLOOKUP($P60, INDIRECT($Q$3),X$8,0)),IF($E60="E",0,3))</f>
        <v>123415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5"/>
        <v>04239C</v>
      </c>
      <c r="AC60" s="130" t="str">
        <f t="shared" si="15"/>
        <v>Executive Manager of Arts</v>
      </c>
      <c r="AD60" s="284" t="str">
        <f t="shared" si="16"/>
        <v>041</v>
      </c>
      <c r="AE60" s="282">
        <f t="shared" ca="1" si="18"/>
        <v>50.711999999999996</v>
      </c>
      <c r="AF60" s="282">
        <f t="shared" ca="1" si="18"/>
        <v>52.741999999999997</v>
      </c>
      <c r="AG60" s="282">
        <f t="shared" ca="1" si="18"/>
        <v>54.853999999999999</v>
      </c>
      <c r="AH60" s="282">
        <f t="shared" ca="1" si="18"/>
        <v>57.05</v>
      </c>
      <c r="AI60" s="282">
        <f t="shared" ca="1" si="18"/>
        <v>59.335000000000001</v>
      </c>
      <c r="AJ60" s="282" t="str">
        <f t="shared" ca="1" si="18"/>
        <v/>
      </c>
      <c r="AK60" s="282" t="str">
        <f t="shared" ca="1" si="18"/>
        <v/>
      </c>
    </row>
    <row r="61" spans="1:38" x14ac:dyDescent="0.2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17"/>
        <v>118725</v>
      </c>
      <c r="H61" s="74">
        <f t="shared" ca="1" si="17"/>
        <v>123472</v>
      </c>
      <c r="I61" s="74">
        <f t="shared" ca="1" si="17"/>
        <v>128412</v>
      </c>
      <c r="J61" s="74">
        <f t="shared" ca="1" si="17"/>
        <v>133548</v>
      </c>
      <c r="K61" s="74">
        <f t="shared" ca="1" si="17"/>
        <v>138891</v>
      </c>
      <c r="L61" s="74">
        <f t="shared" ca="1" si="17"/>
        <v>0</v>
      </c>
      <c r="M61" s="74">
        <f t="shared" ca="1" si="17"/>
        <v>0</v>
      </c>
      <c r="N61" s="72"/>
      <c r="P61" s="187" t="str">
        <f t="shared" si="12"/>
        <v>04295C</v>
      </c>
      <c r="Q61" s="191" t="s">
        <v>600</v>
      </c>
      <c r="R61" s="188" t="str">
        <f t="shared" si="13"/>
        <v>Facility Manager</v>
      </c>
      <c r="S61" s="189" t="str">
        <f t="shared" si="14"/>
        <v>63</v>
      </c>
      <c r="T61" s="186" cm="1">
        <f t="array" aca="1" ref="T61" ca="1">ROUND(IF($Q61="Y",VLOOKUP($P61, INDIRECT($Q$3),T$8,0)*INDIRECT($P$2),VLOOKUP($P61, INDIRECT($Q$3),T$8,0)),IF($E61="E",0,3))</f>
        <v>118725</v>
      </c>
      <c r="U61" s="186" cm="1">
        <f t="array" aca="1" ref="U61" ca="1">ROUND(IF($Q61="Y",VLOOKUP($P61, INDIRECT($Q$3),U$8,0)*INDIRECT($P$2),VLOOKUP($P61, INDIRECT($Q$3),U$8,0)),IF($E61="E",0,3))</f>
        <v>123472</v>
      </c>
      <c r="V61" s="186" cm="1">
        <f t="array" aca="1" ref="V61" ca="1">ROUND(IF($Q61="Y",VLOOKUP($P61, INDIRECT($Q$3),V$8,0)*INDIRECT($P$2),VLOOKUP($P61, INDIRECT($Q$3),V$8,0)),IF($E61="E",0,3))</f>
        <v>128412</v>
      </c>
      <c r="W61" s="186" cm="1">
        <f t="array" aca="1" ref="W61" ca="1">ROUND(IF($Q61="Y",VLOOKUP($P61, INDIRECT($Q$3),W$8,0)*INDIRECT($P$2),VLOOKUP($P61, INDIRECT($Q$3),W$8,0)),IF($E61="E",0,3))</f>
        <v>133548</v>
      </c>
      <c r="X61" s="186" cm="1">
        <f t="array" aca="1" ref="X61" ca="1">ROUND(IF($Q61="Y",VLOOKUP($P61, INDIRECT($Q$3),X$8,0)*INDIRECT($P$2),VLOOKUP($P61, INDIRECT($Q$3),X$8,0)),IF($E61="E",0,3))</f>
        <v>138891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5"/>
        <v>04295C</v>
      </c>
      <c r="AC61" s="130" t="str">
        <f t="shared" si="15"/>
        <v>Facility Manager</v>
      </c>
      <c r="AD61" s="284" t="str">
        <f t="shared" si="16"/>
        <v>63</v>
      </c>
      <c r="AE61" s="282">
        <f t="shared" ca="1" si="18"/>
        <v>57.08</v>
      </c>
      <c r="AF61" s="282">
        <f t="shared" ca="1" si="18"/>
        <v>59.361999999999995</v>
      </c>
      <c r="AG61" s="282">
        <f t="shared" ca="1" si="18"/>
        <v>61.736999999999995</v>
      </c>
      <c r="AH61" s="282">
        <f t="shared" ca="1" si="18"/>
        <v>64.206000000000003</v>
      </c>
      <c r="AI61" s="282">
        <f t="shared" ca="1" si="18"/>
        <v>66.775000000000006</v>
      </c>
      <c r="AJ61" s="282" t="str">
        <f t="shared" ca="1" si="18"/>
        <v/>
      </c>
      <c r="AK61" s="282" t="str">
        <f t="shared" ca="1" si="18"/>
        <v/>
      </c>
    </row>
    <row r="62" spans="1:38" s="73" customFormat="1" x14ac:dyDescent="0.2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17"/>
        <v>22.495000000000001</v>
      </c>
      <c r="H62" s="74">
        <f t="shared" ca="1" si="17"/>
        <v>23.312999999999999</v>
      </c>
      <c r="I62" s="74">
        <f t="shared" ca="1" si="17"/>
        <v>24.158000000000001</v>
      </c>
      <c r="J62" s="74">
        <f t="shared" ca="1" si="17"/>
        <v>0</v>
      </c>
      <c r="K62" s="74">
        <f t="shared" ca="1" si="17"/>
        <v>0</v>
      </c>
      <c r="L62" s="74">
        <f t="shared" ca="1" si="17"/>
        <v>0</v>
      </c>
      <c r="M62" s="74">
        <f t="shared" ca="1" si="17"/>
        <v>0</v>
      </c>
      <c r="N62" s="72"/>
      <c r="O62" s="71"/>
      <c r="P62" s="187" t="str">
        <f t="shared" si="12"/>
        <v>02230C</v>
      </c>
      <c r="Q62" s="191" t="s">
        <v>600</v>
      </c>
      <c r="R62" s="188" t="str">
        <f t="shared" si="13"/>
        <v xml:space="preserve">Guest Services Ambassador </v>
      </c>
      <c r="S62" s="189" t="str">
        <f t="shared" si="14"/>
        <v>110</v>
      </c>
      <c r="T62" s="186" cm="1">
        <f t="array" aca="1" ref="T62" ca="1">ROUND(IF($Q62="Y",VLOOKUP($P62, INDIRECT($Q$3),T$8,0)*INDIRECT($P$2),VLOOKUP($P62, INDIRECT($Q$3),T$8,0)),IF($E62="E",0,3))</f>
        <v>22.495000000000001</v>
      </c>
      <c r="U62" s="186" cm="1">
        <f t="array" aca="1" ref="U62" ca="1">ROUND(IF($Q62="Y",VLOOKUP($P62, INDIRECT($Q$3),U$8,0)*INDIRECT($P$2),VLOOKUP($P62, INDIRECT($Q$3),U$8,0)),IF($E62="E",0,3))</f>
        <v>23.312999999999999</v>
      </c>
      <c r="V62" s="186" cm="1">
        <f t="array" aca="1" ref="V62" ca="1">ROUND(IF($Q62="Y",VLOOKUP($P62, INDIRECT($Q$3),V$8,0)*INDIRECT($P$2),VLOOKUP($P62, INDIRECT($Q$3),V$8,0)),IF($E62="E",0,3))</f>
        <v>24.158000000000001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5"/>
        <v>02230C</v>
      </c>
      <c r="AC62" s="130" t="str">
        <f t="shared" si="15"/>
        <v xml:space="preserve">Guest Services Ambassador </v>
      </c>
      <c r="AD62" s="284" t="str">
        <f t="shared" si="16"/>
        <v>110</v>
      </c>
      <c r="AE62" s="282">
        <f t="shared" ca="1" si="18"/>
        <v>22.495000000000001</v>
      </c>
      <c r="AF62" s="282">
        <f t="shared" ca="1" si="18"/>
        <v>23.312999999999999</v>
      </c>
      <c r="AG62" s="282">
        <f t="shared" ca="1" si="18"/>
        <v>24.158000000000001</v>
      </c>
      <c r="AH62" s="282" t="str">
        <f t="shared" ca="1" si="18"/>
        <v/>
      </c>
      <c r="AI62" s="282" t="str">
        <f t="shared" ca="1" si="18"/>
        <v/>
      </c>
      <c r="AJ62" s="282" t="str">
        <f t="shared" ca="1" si="18"/>
        <v/>
      </c>
      <c r="AK62" s="282" t="str">
        <f t="shared" ca="1" si="18"/>
        <v/>
      </c>
      <c r="AL62" s="129"/>
    </row>
    <row r="63" spans="1:38" x14ac:dyDescent="0.2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17"/>
        <v>88597</v>
      </c>
      <c r="H63" s="74">
        <f t="shared" ca="1" si="17"/>
        <v>93007</v>
      </c>
      <c r="I63" s="74">
        <f t="shared" ca="1" si="17"/>
        <v>97670</v>
      </c>
      <c r="J63" s="74">
        <f t="shared" ca="1" si="17"/>
        <v>103985</v>
      </c>
      <c r="K63" s="74">
        <f t="shared" ca="1" si="17"/>
        <v>106894</v>
      </c>
      <c r="L63" s="74">
        <f t="shared" ca="1" si="17"/>
        <v>109891</v>
      </c>
      <c r="M63" s="74">
        <f t="shared" ca="1" si="17"/>
        <v>113023</v>
      </c>
      <c r="N63" s="60"/>
      <c r="O63" s="73"/>
      <c r="P63" s="187" t="str">
        <f t="shared" si="12"/>
        <v>52991C</v>
      </c>
      <c r="Q63" s="191" t="s">
        <v>600</v>
      </c>
      <c r="R63" s="188" t="str">
        <f t="shared" si="13"/>
        <v>Health Equity Manager</v>
      </c>
      <c r="S63" s="189" t="str">
        <f t="shared" si="14"/>
        <v>34M</v>
      </c>
      <c r="T63" s="186" cm="1">
        <f t="array" aca="1" ref="T63" ca="1">ROUND(IF($Q63="Y",VLOOKUP($P63, INDIRECT($Q$3),T$8,0)*INDIRECT($P$2),VLOOKUP($P63, INDIRECT($Q$3),T$8,0)),IF($E63="E",0,3))</f>
        <v>88597</v>
      </c>
      <c r="U63" s="186" cm="1">
        <f t="array" aca="1" ref="U63" ca="1">ROUND(IF($Q63="Y",VLOOKUP($P63, INDIRECT($Q$3),U$8,0)*INDIRECT($P$2),VLOOKUP($P63, INDIRECT($Q$3),U$8,0)),IF($E63="E",0,3))</f>
        <v>93007</v>
      </c>
      <c r="V63" s="186" cm="1">
        <f t="array" aca="1" ref="V63" ca="1">ROUND(IF($Q63="Y",VLOOKUP($P63, INDIRECT($Q$3),V$8,0)*INDIRECT($P$2),VLOOKUP($P63, INDIRECT($Q$3),V$8,0)),IF($E63="E",0,3))</f>
        <v>97670</v>
      </c>
      <c r="W63" s="186" cm="1">
        <f t="array" aca="1" ref="W63" ca="1">ROUND(IF($Q63="Y",VLOOKUP($P63, INDIRECT($Q$3),W$8,0)*INDIRECT($P$2),VLOOKUP($P63, INDIRECT($Q$3),W$8,0)),IF($E63="E",0,3))</f>
        <v>103985</v>
      </c>
      <c r="X63" s="186" cm="1">
        <f t="array" aca="1" ref="X63" ca="1">ROUND(IF($Q63="Y",VLOOKUP($P63, INDIRECT($Q$3),X$8,0)*INDIRECT($P$2),VLOOKUP($P63, INDIRECT($Q$3),X$8,0)),IF($E63="E",0,3))</f>
        <v>106894</v>
      </c>
      <c r="Y63" s="186" cm="1">
        <f t="array" aca="1" ref="Y63" ca="1">ROUND(IF($Q63="Y",VLOOKUP($P63, INDIRECT($Q$3),Y$8,0)*INDIRECT($P$2),VLOOKUP($P63, INDIRECT($Q$3),Y$8,0)),IF($E63="E",0,3))</f>
        <v>109891</v>
      </c>
      <c r="Z63" s="186" cm="1">
        <f t="array" aca="1" ref="Z63" ca="1">ROUND(IF($Q63="Y",VLOOKUP($P63, INDIRECT($Q$3),Z$8,0)*INDIRECT($P$2),VLOOKUP($P63, INDIRECT($Q$3),Z$8,0)),IF($E63="E",0,3))</f>
        <v>113023</v>
      </c>
      <c r="AA63" s="186"/>
      <c r="AB63" s="282" t="str">
        <f t="shared" si="5"/>
        <v>52991C</v>
      </c>
      <c r="AC63" s="130" t="str">
        <f t="shared" si="15"/>
        <v>Health Equity Manager</v>
      </c>
      <c r="AD63" s="284" t="str">
        <f t="shared" si="16"/>
        <v>34M</v>
      </c>
      <c r="AE63" s="282">
        <f t="shared" ca="1" si="18"/>
        <v>42.594999999999999</v>
      </c>
      <c r="AF63" s="282">
        <f t="shared" ca="1" si="18"/>
        <v>44.714999999999996</v>
      </c>
      <c r="AG63" s="282">
        <f t="shared" ca="1" si="18"/>
        <v>46.957000000000001</v>
      </c>
      <c r="AH63" s="282">
        <f t="shared" ca="1" si="18"/>
        <v>49.992999999999995</v>
      </c>
      <c r="AI63" s="282">
        <f t="shared" ca="1" si="18"/>
        <v>51.391999999999996</v>
      </c>
      <c r="AJ63" s="282">
        <f t="shared" ca="1" si="18"/>
        <v>52.832999999999998</v>
      </c>
      <c r="AK63" s="282">
        <f t="shared" ca="1" si="18"/>
        <v>54.338000000000001</v>
      </c>
    </row>
    <row r="64" spans="1:38" x14ac:dyDescent="0.2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17"/>
        <v>96549</v>
      </c>
      <c r="H64" s="74">
        <f t="shared" ca="1" si="17"/>
        <v>100416</v>
      </c>
      <c r="I64" s="74">
        <f t="shared" ca="1" si="17"/>
        <v>104438</v>
      </c>
      <c r="J64" s="74">
        <f t="shared" ca="1" si="17"/>
        <v>108617</v>
      </c>
      <c r="K64" s="74">
        <f t="shared" ca="1" si="17"/>
        <v>112968</v>
      </c>
      <c r="L64" s="74">
        <f t="shared" ca="1" si="17"/>
        <v>0</v>
      </c>
      <c r="M64" s="74">
        <f t="shared" ca="1" si="17"/>
        <v>0</v>
      </c>
      <c r="N64" s="72"/>
      <c r="P64" s="187" t="str">
        <f t="shared" si="12"/>
        <v>52946C</v>
      </c>
      <c r="Q64" s="191" t="s">
        <v>600</v>
      </c>
      <c r="R64" s="188" t="str">
        <f t="shared" si="13"/>
        <v>Health Program Coordinator</v>
      </c>
      <c r="S64" s="189" t="str">
        <f t="shared" si="14"/>
        <v>065</v>
      </c>
      <c r="T64" s="186" cm="1">
        <f t="array" aca="1" ref="T64" ca="1">ROUND(IF($Q64="Y",VLOOKUP($P64, INDIRECT($Q$3),T$8,0)*INDIRECT($P$2),VLOOKUP($P64, INDIRECT($Q$3),T$8,0)),IF($E64="E",0,3))</f>
        <v>96549</v>
      </c>
      <c r="U64" s="186" cm="1">
        <f t="array" aca="1" ref="U64" ca="1">ROUND(IF($Q64="Y",VLOOKUP($P64, INDIRECT($Q$3),U$8,0)*INDIRECT($P$2),VLOOKUP($P64, INDIRECT($Q$3),U$8,0)),IF($E64="E",0,3))</f>
        <v>100416</v>
      </c>
      <c r="V64" s="186" cm="1">
        <f t="array" aca="1" ref="V64" ca="1">ROUND(IF($Q64="Y",VLOOKUP($P64, INDIRECT($Q$3),V$8,0)*INDIRECT($P$2),VLOOKUP($P64, INDIRECT($Q$3),V$8,0)),IF($E64="E",0,3))</f>
        <v>104438</v>
      </c>
      <c r="W64" s="186" cm="1">
        <f t="array" aca="1" ref="W64" ca="1">ROUND(IF($Q64="Y",VLOOKUP($P64, INDIRECT($Q$3),W$8,0)*INDIRECT($P$2),VLOOKUP($P64, INDIRECT($Q$3),W$8,0)),IF($E64="E",0,3))</f>
        <v>108617</v>
      </c>
      <c r="X64" s="186" cm="1">
        <f t="array" aca="1" ref="X64" ca="1">ROUND(IF($Q64="Y",VLOOKUP($P64, INDIRECT($Q$3),X$8,0)*INDIRECT($P$2),VLOOKUP($P64, INDIRECT($Q$3),X$8,0)),IF($E64="E",0,3))</f>
        <v>112968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5"/>
        <v>52946C</v>
      </c>
      <c r="AC64" s="130" t="str">
        <f t="shared" si="15"/>
        <v>Health Program Coordinator</v>
      </c>
      <c r="AD64" s="284" t="str">
        <f t="shared" si="16"/>
        <v>065</v>
      </c>
      <c r="AE64" s="282">
        <f t="shared" ca="1" si="18"/>
        <v>46.417999999999999</v>
      </c>
      <c r="AF64" s="282">
        <f t="shared" ca="1" si="18"/>
        <v>48.277000000000001</v>
      </c>
      <c r="AG64" s="282">
        <f t="shared" ca="1" si="18"/>
        <v>50.210999999999999</v>
      </c>
      <c r="AH64" s="282">
        <f t="shared" ca="1" si="18"/>
        <v>52.22</v>
      </c>
      <c r="AI64" s="282">
        <f t="shared" ca="1" si="18"/>
        <v>54.311999999999998</v>
      </c>
      <c r="AJ64" s="282" t="str">
        <f t="shared" ca="1" si="18"/>
        <v/>
      </c>
      <c r="AK64" s="282" t="str">
        <f t="shared" ca="1" si="18"/>
        <v/>
      </c>
    </row>
    <row r="65" spans="1:37" x14ac:dyDescent="0.2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ref="G65:M66" ca="1" si="19">IF(E65="E",ROUND(T65,0),ROUND(T65,3))</f>
        <v>88597</v>
      </c>
      <c r="H65" s="74">
        <f t="shared" ca="1" si="19"/>
        <v>93007</v>
      </c>
      <c r="I65" s="74">
        <f t="shared" ca="1" si="19"/>
        <v>97670</v>
      </c>
      <c r="J65" s="74">
        <f t="shared" ca="1" si="19"/>
        <v>103985</v>
      </c>
      <c r="K65" s="74">
        <f t="shared" ca="1" si="19"/>
        <v>106894</v>
      </c>
      <c r="L65" s="74">
        <f t="shared" ca="1" si="19"/>
        <v>109891</v>
      </c>
      <c r="M65" s="74">
        <f t="shared" ca="1" si="19"/>
        <v>113023</v>
      </c>
      <c r="N65" s="72"/>
      <c r="P65" s="187" t="str">
        <f>A65</f>
        <v>05403C</v>
      </c>
      <c r="Q65" s="191" t="s">
        <v>600</v>
      </c>
      <c r="R65" s="188" t="str">
        <f>F65</f>
        <v xml:space="preserve">Health Program Manager </v>
      </c>
      <c r="S65" s="189" t="str">
        <f>C65</f>
        <v>34M</v>
      </c>
      <c r="T65" s="186" cm="1">
        <f t="array" aca="1" ref="T65" ca="1">ROUND(IF($Q65="Y",VLOOKUP($P65, INDIRECT($Q$3),T$8,0)*INDIRECT($P$2),VLOOKUP($P65, INDIRECT($Q$3),T$8,0)),IF($E65="E",0,3))</f>
        <v>88597</v>
      </c>
      <c r="U65" s="186" cm="1">
        <f t="array" aca="1" ref="U65" ca="1">ROUND(IF($Q65="Y",VLOOKUP($P65, INDIRECT($Q$3),U$8,0)*INDIRECT($P$2),VLOOKUP($P65, INDIRECT($Q$3),U$8,0)),IF($E65="E",0,3))</f>
        <v>93007</v>
      </c>
      <c r="V65" s="186" cm="1">
        <f t="array" aca="1" ref="V65" ca="1">ROUND(IF($Q65="Y",VLOOKUP($P65, INDIRECT($Q$3),V$8,0)*INDIRECT($P$2),VLOOKUP($P65, INDIRECT($Q$3),V$8,0)),IF($E65="E",0,3))</f>
        <v>97670</v>
      </c>
      <c r="W65" s="186" cm="1">
        <f t="array" aca="1" ref="W65" ca="1">ROUND(IF($Q65="Y",VLOOKUP($P65, INDIRECT($Q$3),W$8,0)*INDIRECT($P$2),VLOOKUP($P65, INDIRECT($Q$3),W$8,0)),IF($E65="E",0,3))</f>
        <v>103985</v>
      </c>
      <c r="X65" s="186" cm="1">
        <f t="array" aca="1" ref="X65" ca="1">ROUND(IF($Q65="Y",VLOOKUP($P65, INDIRECT($Q$3),X$8,0)*INDIRECT($P$2),VLOOKUP($P65, INDIRECT($Q$3),X$8,0)),IF($E65="E",0,3))</f>
        <v>106894</v>
      </c>
      <c r="Y65" s="186" cm="1">
        <f t="array" aca="1" ref="Y65" ca="1">ROUND(IF($Q65="Y",VLOOKUP($P65, INDIRECT($Q$3),Y$8,0)*INDIRECT($P$2),VLOOKUP($P65, INDIRECT($Q$3),Y$8,0)),IF($E65="E",0,3))</f>
        <v>109891</v>
      </c>
      <c r="Z65" s="186" cm="1">
        <f t="array" aca="1" ref="Z65" ca="1">ROUND(IF($Q65="Y",VLOOKUP($P65, INDIRECT($Q$3),Z$8,0)*INDIRECT($P$2),VLOOKUP($P65, INDIRECT($Q$3),Z$8,0)),IF($E65="E",0,3))</f>
        <v>113023</v>
      </c>
      <c r="AA65" s="186"/>
      <c r="AB65" s="282" t="str">
        <f>A65</f>
        <v>05403C</v>
      </c>
      <c r="AC65" s="130" t="str">
        <f>F65</f>
        <v xml:space="preserve">Health Program Manager </v>
      </c>
      <c r="AD65" s="284" t="str">
        <f>C65</f>
        <v>34M</v>
      </c>
      <c r="AE65" s="282">
        <f t="shared" ref="AE65:AK66" ca="1" si="20">IF(T65=0,"",IF($E65="E",ROUNDUP(T65/2080,3),T65))</f>
        <v>42.594999999999999</v>
      </c>
      <c r="AF65" s="282">
        <f t="shared" ca="1" si="20"/>
        <v>44.714999999999996</v>
      </c>
      <c r="AG65" s="282">
        <f t="shared" ca="1" si="20"/>
        <v>46.957000000000001</v>
      </c>
      <c r="AH65" s="282">
        <f t="shared" ca="1" si="20"/>
        <v>49.992999999999995</v>
      </c>
      <c r="AI65" s="282">
        <f t="shared" ca="1" si="20"/>
        <v>51.391999999999996</v>
      </c>
      <c r="AJ65" s="282">
        <f t="shared" ca="1" si="20"/>
        <v>52.832999999999998</v>
      </c>
      <c r="AK65" s="282">
        <f t="shared" ca="1" si="20"/>
        <v>54.338000000000001</v>
      </c>
    </row>
    <row r="66" spans="1:37" x14ac:dyDescent="0.2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ca="1" si="19"/>
        <v>37.121000000000002</v>
      </c>
      <c r="H66" s="74">
        <f t="shared" ca="1" si="19"/>
        <v>39.075000000000003</v>
      </c>
      <c r="I66" s="74">
        <f t="shared" ca="1" si="19"/>
        <v>40.168999999999997</v>
      </c>
      <c r="J66" s="74">
        <f t="shared" ca="1" si="19"/>
        <v>41.292999999999999</v>
      </c>
      <c r="K66" s="74">
        <f t="shared" ca="1" si="19"/>
        <v>42.945</v>
      </c>
      <c r="L66" s="74">
        <f t="shared" ca="1" si="19"/>
        <v>0</v>
      </c>
      <c r="M66" s="74">
        <f t="shared" ca="1" si="19"/>
        <v>0</v>
      </c>
      <c r="N66" s="72"/>
      <c r="P66" s="187" t="str">
        <f>A66</f>
        <v>53029C</v>
      </c>
      <c r="Q66" s="191" t="s">
        <v>600</v>
      </c>
      <c r="R66" s="188" t="str">
        <f>F66</f>
        <v>HR Administrative Specialist</v>
      </c>
      <c r="S66" s="189" t="str">
        <f>C66</f>
        <v>108</v>
      </c>
      <c r="T66" s="186" cm="1">
        <f t="array" aca="1" ref="T66" ca="1">ROUND(IF($Q66="Y",VLOOKUP($P66, INDIRECT($Q$3),T$8,0)*INDIRECT($P$2),VLOOKUP($P66, INDIRECT($Q$3),T$8,0)),IF($E66="E",0,3))</f>
        <v>37.121000000000002</v>
      </c>
      <c r="U66" s="186" cm="1">
        <f t="array" aca="1" ref="U66" ca="1">ROUND(IF($Q66="Y",VLOOKUP($P66, INDIRECT($Q$3),U$8,0)*INDIRECT($P$2),VLOOKUP($P66, INDIRECT($Q$3),U$8,0)),IF($E66="E",0,3))</f>
        <v>39.075000000000003</v>
      </c>
      <c r="V66" s="186" cm="1">
        <f t="array" aca="1" ref="V66" ca="1">ROUND(IF($Q66="Y",VLOOKUP($P66, INDIRECT($Q$3),V$8,0)*INDIRECT($P$2),VLOOKUP($P66, INDIRECT($Q$3),V$8,0)),IF($E66="E",0,3))</f>
        <v>40.168999999999997</v>
      </c>
      <c r="W66" s="186" cm="1">
        <f t="array" aca="1" ref="W66" ca="1">ROUND(IF($Q66="Y",VLOOKUP($P66, INDIRECT($Q$3),W$8,0)*INDIRECT($P$2),VLOOKUP($P66, INDIRECT($Q$3),W$8,0)),IF($E66="E",0,3))</f>
        <v>41.292999999999999</v>
      </c>
      <c r="X66" s="186" cm="1">
        <f t="array" aca="1" ref="X66" ca="1">ROUND(IF($Q66="Y",VLOOKUP($P66, INDIRECT($Q$3),X$8,0)*INDIRECT($P$2),VLOOKUP($P66, INDIRECT($Q$3),X$8,0)),IF($E66="E",0,3))</f>
        <v>42.945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>A66</f>
        <v>53029C</v>
      </c>
      <c r="AC66" s="130" t="str">
        <f>F66</f>
        <v>HR Administrative Specialist</v>
      </c>
      <c r="AD66" s="284" t="str">
        <f>C66</f>
        <v>108</v>
      </c>
      <c r="AE66" s="282">
        <f t="shared" ca="1" si="20"/>
        <v>37.121000000000002</v>
      </c>
      <c r="AF66" s="282">
        <f t="shared" ca="1" si="20"/>
        <v>39.075000000000003</v>
      </c>
      <c r="AG66" s="282">
        <f t="shared" ca="1" si="20"/>
        <v>40.168999999999997</v>
      </c>
      <c r="AH66" s="282">
        <f t="shared" ca="1" si="20"/>
        <v>41.292999999999999</v>
      </c>
      <c r="AI66" s="282">
        <f t="shared" ca="1" si="20"/>
        <v>42.945</v>
      </c>
      <c r="AJ66" s="282" t="str">
        <f t="shared" ca="1" si="20"/>
        <v/>
      </c>
      <c r="AK66" s="282" t="str">
        <f t="shared" ca="1" si="20"/>
        <v/>
      </c>
    </row>
    <row r="67" spans="1:37" x14ac:dyDescent="0.2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17"/>
        <v>36.588999999999999</v>
      </c>
      <c r="H67" s="74">
        <f t="shared" ca="1" si="17"/>
        <v>38.055</v>
      </c>
      <c r="I67" s="74">
        <f t="shared" ca="1" si="17"/>
        <v>39.576999999999998</v>
      </c>
      <c r="J67" s="74">
        <f t="shared" ca="1" si="17"/>
        <v>41.162999999999997</v>
      </c>
      <c r="K67" s="74">
        <f t="shared" ca="1" si="17"/>
        <v>42.81</v>
      </c>
      <c r="L67" s="74">
        <f t="shared" ca="1" si="17"/>
        <v>0</v>
      </c>
      <c r="M67" s="74">
        <f t="shared" ca="1" si="17"/>
        <v>0</v>
      </c>
      <c r="N67" s="72"/>
      <c r="P67" s="187" t="str">
        <f t="shared" si="12"/>
        <v>05416C</v>
      </c>
      <c r="Q67" s="191" t="s">
        <v>600</v>
      </c>
      <c r="R67" s="188" t="str">
        <f t="shared" si="13"/>
        <v>HR Associate Representative</v>
      </c>
      <c r="S67" s="189" t="str">
        <f t="shared" si="14"/>
        <v>059</v>
      </c>
      <c r="T67" s="186" cm="1">
        <f t="array" aca="1" ref="T67" ca="1">ROUND(IF($Q67="Y",VLOOKUP($P67, INDIRECT($Q$3),T$8,0)*INDIRECT($P$2),VLOOKUP($P67, INDIRECT($Q$3),T$8,0)),IF($E67="E",0,3))</f>
        <v>36.588999999999999</v>
      </c>
      <c r="U67" s="186" cm="1">
        <f t="array" aca="1" ref="U67" ca="1">ROUND(IF($Q67="Y",VLOOKUP($P67, INDIRECT($Q$3),U$8,0)*INDIRECT($P$2),VLOOKUP($P67, INDIRECT($Q$3),U$8,0)),IF($E67="E",0,3))</f>
        <v>38.055</v>
      </c>
      <c r="V67" s="186" cm="1">
        <f t="array" aca="1" ref="V67" ca="1">ROUND(IF($Q67="Y",VLOOKUP($P67, INDIRECT($Q$3),V$8,0)*INDIRECT($P$2),VLOOKUP($P67, INDIRECT($Q$3),V$8,0)),IF($E67="E",0,3))</f>
        <v>39.576999999999998</v>
      </c>
      <c r="W67" s="186" cm="1">
        <f t="array" aca="1" ref="W67" ca="1">ROUND(IF($Q67="Y",VLOOKUP($P67, INDIRECT($Q$3),W$8,0)*INDIRECT($P$2),VLOOKUP($P67, INDIRECT($Q$3),W$8,0)),IF($E67="E",0,3))</f>
        <v>41.162999999999997</v>
      </c>
      <c r="X67" s="186" cm="1">
        <f t="array" aca="1" ref="X67" ca="1">ROUND(IF($Q67="Y",VLOOKUP($P67, INDIRECT($Q$3),X$8,0)*INDIRECT($P$2),VLOOKUP($P67, INDIRECT($Q$3),X$8,0)),IF($E67="E",0,3))</f>
        <v>42.81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5"/>
        <v>05416C</v>
      </c>
      <c r="AC67" s="130" t="str">
        <f t="shared" si="15"/>
        <v>HR Associate Representative</v>
      </c>
      <c r="AD67" s="284" t="str">
        <f t="shared" si="16"/>
        <v>059</v>
      </c>
      <c r="AE67" s="282">
        <f t="shared" ca="1" si="18"/>
        <v>36.588999999999999</v>
      </c>
      <c r="AF67" s="282">
        <f t="shared" ca="1" si="18"/>
        <v>38.055</v>
      </c>
      <c r="AG67" s="282">
        <f t="shared" ca="1" si="18"/>
        <v>39.576999999999998</v>
      </c>
      <c r="AH67" s="282">
        <f t="shared" ca="1" si="18"/>
        <v>41.162999999999997</v>
      </c>
      <c r="AI67" s="282">
        <f t="shared" ca="1" si="18"/>
        <v>42.81</v>
      </c>
      <c r="AJ67" s="282" t="str">
        <f t="shared" ca="1" si="18"/>
        <v/>
      </c>
      <c r="AK67" s="282" t="str">
        <f t="shared" ca="1" si="18"/>
        <v/>
      </c>
    </row>
    <row r="68" spans="1:37" x14ac:dyDescent="0.2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17"/>
        <v>24.295000000000002</v>
      </c>
      <c r="H68" s="74">
        <f t="shared" ca="1" si="17"/>
        <v>25.178000000000001</v>
      </c>
      <c r="I68" s="74">
        <f t="shared" ca="1" si="17"/>
        <v>26.091999999999999</v>
      </c>
      <c r="J68" s="74">
        <f t="shared" ca="1" si="17"/>
        <v>0</v>
      </c>
      <c r="K68" s="74">
        <f t="shared" ca="1" si="17"/>
        <v>0</v>
      </c>
      <c r="L68" s="74">
        <f t="shared" ca="1" si="17"/>
        <v>0</v>
      </c>
      <c r="M68" s="74">
        <f t="shared" ca="1" si="17"/>
        <v>0</v>
      </c>
      <c r="N68" s="72"/>
      <c r="P68" s="187" t="str">
        <f t="shared" si="12"/>
        <v>52908C</v>
      </c>
      <c r="Q68" s="191" t="s">
        <v>600</v>
      </c>
      <c r="R68" s="188" t="str">
        <f t="shared" si="13"/>
        <v>HR Associate Trainee</v>
      </c>
      <c r="S68" s="189" t="str">
        <f t="shared" si="14"/>
        <v>134</v>
      </c>
      <c r="T68" s="186" cm="1">
        <f t="array" aca="1" ref="T68" ca="1">ROUND(IF($Q68="Y",VLOOKUP($P68, INDIRECT($Q$3),T$8,0)*INDIRECT($P$2),VLOOKUP($P68, INDIRECT($Q$3),T$8,0)),IF($E68="E",0,3))</f>
        <v>24.295000000000002</v>
      </c>
      <c r="U68" s="186" cm="1">
        <f t="array" aca="1" ref="U68" ca="1">ROUND(IF($Q68="Y",VLOOKUP($P68, INDIRECT($Q$3),U$8,0)*INDIRECT($P$2),VLOOKUP($P68, INDIRECT($Q$3),U$8,0)),IF($E68="E",0,3))</f>
        <v>25.178000000000001</v>
      </c>
      <c r="V68" s="186" cm="1">
        <f t="array" aca="1" ref="V68" ca="1">ROUND(IF($Q68="Y",VLOOKUP($P68, INDIRECT($Q$3),V$8,0)*INDIRECT($P$2),VLOOKUP($P68, INDIRECT($Q$3),V$8,0)),IF($E68="E",0,3))</f>
        <v>26.091999999999999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5"/>
        <v>52908C</v>
      </c>
      <c r="AC68" s="130" t="str">
        <f t="shared" si="15"/>
        <v>HR Associate Trainee</v>
      </c>
      <c r="AD68" s="284" t="str">
        <f t="shared" si="16"/>
        <v>134</v>
      </c>
      <c r="AE68" s="282">
        <f t="shared" ca="1" si="18"/>
        <v>24.295000000000002</v>
      </c>
      <c r="AF68" s="282">
        <f t="shared" ca="1" si="18"/>
        <v>25.178000000000001</v>
      </c>
      <c r="AG68" s="282">
        <f t="shared" ca="1" si="18"/>
        <v>26.091999999999999</v>
      </c>
      <c r="AH68" s="282" t="str">
        <f t="shared" ca="1" si="18"/>
        <v/>
      </c>
      <c r="AI68" s="282" t="str">
        <f t="shared" ca="1" si="18"/>
        <v/>
      </c>
      <c r="AJ68" s="282" t="str">
        <f t="shared" ca="1" si="18"/>
        <v/>
      </c>
      <c r="AK68" s="282" t="str">
        <f t="shared" ca="1" si="18"/>
        <v/>
      </c>
    </row>
    <row r="69" spans="1:37" x14ac:dyDescent="0.2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ca="1" si="17"/>
        <v>113936</v>
      </c>
      <c r="H69" s="74">
        <f t="shared" ca="1" si="17"/>
        <v>118490</v>
      </c>
      <c r="I69" s="74">
        <f t="shared" ca="1" si="17"/>
        <v>123233</v>
      </c>
      <c r="J69" s="74">
        <f t="shared" ca="1" si="17"/>
        <v>128161</v>
      </c>
      <c r="K69" s="74">
        <f t="shared" ca="1" si="17"/>
        <v>133288</v>
      </c>
      <c r="L69" s="74">
        <f t="shared" ca="1" si="17"/>
        <v>0</v>
      </c>
      <c r="M69" s="74">
        <f t="shared" ca="1" si="17"/>
        <v>0</v>
      </c>
      <c r="N69" s="72"/>
      <c r="P69" s="187" t="str">
        <f t="shared" si="12"/>
        <v>52969C</v>
      </c>
      <c r="Q69" s="191" t="s">
        <v>600</v>
      </c>
      <c r="R69" s="188" t="str">
        <f t="shared" si="13"/>
        <v>HR Benefits Manager</v>
      </c>
      <c r="S69" s="189" t="str">
        <f t="shared" si="14"/>
        <v>133</v>
      </c>
      <c r="T69" s="186" cm="1">
        <f t="array" aca="1" ref="T69" ca="1">ROUND(IF($Q69="Y",VLOOKUP($P69, INDIRECT($Q$3),T$8,0)*INDIRECT($P$2),VLOOKUP($P69, INDIRECT($Q$3),T$8,0)),IF($E69="E",0,3))</f>
        <v>113936</v>
      </c>
      <c r="U69" s="186" cm="1">
        <f t="array" aca="1" ref="U69" ca="1">ROUND(IF($Q69="Y",VLOOKUP($P69, INDIRECT($Q$3),U$8,0)*INDIRECT($P$2),VLOOKUP($P69, INDIRECT($Q$3),U$8,0)),IF($E69="E",0,3))</f>
        <v>118490</v>
      </c>
      <c r="V69" s="186" cm="1">
        <f t="array" aca="1" ref="V69" ca="1">ROUND(IF($Q69="Y",VLOOKUP($P69, INDIRECT($Q$3),V$8,0)*INDIRECT($P$2),VLOOKUP($P69, INDIRECT($Q$3),V$8,0)),IF($E69="E",0,3))</f>
        <v>123233</v>
      </c>
      <c r="W69" s="186" cm="1">
        <f t="array" aca="1" ref="W69" ca="1">ROUND(IF($Q69="Y",VLOOKUP($P69, INDIRECT($Q$3),W$8,0)*INDIRECT($P$2),VLOOKUP($P69, INDIRECT($Q$3),W$8,0)),IF($E69="E",0,3))</f>
        <v>128161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5"/>
        <v>52969C</v>
      </c>
      <c r="AC69" s="130" t="str">
        <f t="shared" si="15"/>
        <v>HR Benefits Manager</v>
      </c>
      <c r="AD69" s="284" t="str">
        <f t="shared" si="16"/>
        <v>133</v>
      </c>
      <c r="AE69" s="282">
        <f t="shared" ca="1" si="18"/>
        <v>54.777000000000001</v>
      </c>
      <c r="AF69" s="282">
        <f t="shared" ca="1" si="18"/>
        <v>56.966999999999999</v>
      </c>
      <c r="AG69" s="282">
        <f t="shared" ca="1" si="18"/>
        <v>59.247</v>
      </c>
      <c r="AH69" s="282">
        <f t="shared" ca="1" si="18"/>
        <v>61.616</v>
      </c>
      <c r="AI69" s="282">
        <f t="shared" ca="1" si="18"/>
        <v>64.081000000000003</v>
      </c>
      <c r="AJ69" s="282" t="str">
        <f t="shared" ca="1" si="18"/>
        <v/>
      </c>
      <c r="AK69" s="282" t="str">
        <f t="shared" ca="1" si="18"/>
        <v/>
      </c>
    </row>
    <row r="70" spans="1:37" x14ac:dyDescent="0.2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17"/>
        <v>37.121000000000002</v>
      </c>
      <c r="H70" s="74">
        <f t="shared" ca="1" si="17"/>
        <v>39.075000000000003</v>
      </c>
      <c r="I70" s="74">
        <f t="shared" ca="1" si="17"/>
        <v>40.168999999999997</v>
      </c>
      <c r="J70" s="74">
        <f t="shared" ca="1" si="17"/>
        <v>41.292999999999999</v>
      </c>
      <c r="K70" s="74">
        <f t="shared" ca="1" si="17"/>
        <v>42.945</v>
      </c>
      <c r="L70" s="74">
        <f t="shared" ca="1" si="17"/>
        <v>0</v>
      </c>
      <c r="M70" s="74">
        <f t="shared" ca="1" si="17"/>
        <v>0</v>
      </c>
      <c r="N70" s="72"/>
      <c r="P70" s="187" t="str">
        <f t="shared" si="12"/>
        <v>52952C</v>
      </c>
      <c r="Q70" s="191" t="s">
        <v>600</v>
      </c>
      <c r="R70" s="188" t="str">
        <f t="shared" si="13"/>
        <v>HR Benefits Specialist</v>
      </c>
      <c r="S70" s="189" t="str">
        <f t="shared" si="14"/>
        <v>108</v>
      </c>
      <c r="T70" s="186" cm="1">
        <f t="array" aca="1" ref="T70" ca="1">ROUND(IF($Q70="Y",VLOOKUP($P70, INDIRECT($Q$3),T$8,0)*INDIRECT($P$2),VLOOKUP($P70, INDIRECT($Q$3),T$8,0)),IF($E70="E",0,3))</f>
        <v>37.121000000000002</v>
      </c>
      <c r="U70" s="186" cm="1">
        <f t="array" aca="1" ref="U70" ca="1">ROUND(IF($Q70="Y",VLOOKUP($P70, INDIRECT($Q$3),U$8,0)*INDIRECT($P$2),VLOOKUP($P70, INDIRECT($Q$3),U$8,0)),IF($E70="E",0,3))</f>
        <v>39.075000000000003</v>
      </c>
      <c r="V70" s="186" cm="1">
        <f t="array" aca="1" ref="V70" ca="1">ROUND(IF($Q70="Y",VLOOKUP($P70, INDIRECT($Q$3),V$8,0)*INDIRECT($P$2),VLOOKUP($P70, INDIRECT($Q$3),V$8,0)),IF($E70="E",0,3))</f>
        <v>40.168999999999997</v>
      </c>
      <c r="W70" s="186" cm="1">
        <f t="array" aca="1" ref="W70" ca="1">ROUND(IF($Q70="Y",VLOOKUP($P70, INDIRECT($Q$3),W$8,0)*INDIRECT($P$2),VLOOKUP($P70, INDIRECT($Q$3),W$8,0)),IF($E70="E",0,3))</f>
        <v>41.292999999999999</v>
      </c>
      <c r="X70" s="186" cm="1">
        <f t="array" aca="1" ref="X70" ca="1">ROUND(IF($Q70="Y",VLOOKUP($P70, INDIRECT($Q$3),X$8,0)*INDIRECT($P$2),VLOOKUP($P70, INDIRECT($Q$3),X$8,0)),IF($E70="E",0,3))</f>
        <v>42.945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5"/>
        <v>52952C</v>
      </c>
      <c r="AC70" s="130" t="str">
        <f t="shared" si="15"/>
        <v>HR Benefits Specialist</v>
      </c>
      <c r="AD70" s="284" t="str">
        <f t="shared" si="16"/>
        <v>108</v>
      </c>
      <c r="AE70" s="282">
        <f t="shared" ca="1" si="18"/>
        <v>37.121000000000002</v>
      </c>
      <c r="AF70" s="282">
        <f t="shared" ca="1" si="18"/>
        <v>39.075000000000003</v>
      </c>
      <c r="AG70" s="282">
        <f t="shared" ca="1" si="18"/>
        <v>40.168999999999997</v>
      </c>
      <c r="AH70" s="282">
        <f t="shared" ca="1" si="18"/>
        <v>41.292999999999999</v>
      </c>
      <c r="AI70" s="282">
        <f t="shared" ca="1" si="18"/>
        <v>42.945</v>
      </c>
      <c r="AJ70" s="282" t="str">
        <f t="shared" ca="1" si="18"/>
        <v/>
      </c>
      <c r="AK70" s="282" t="str">
        <f t="shared" ca="1" si="18"/>
        <v/>
      </c>
    </row>
    <row r="71" spans="1:37" x14ac:dyDescent="0.2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17"/>
        <v>106193</v>
      </c>
      <c r="H71" s="74">
        <f t="shared" ca="1" si="17"/>
        <v>109169</v>
      </c>
      <c r="I71" s="74">
        <f t="shared" ca="1" si="17"/>
        <v>112224</v>
      </c>
      <c r="J71" s="74">
        <f t="shared" ca="1" si="17"/>
        <v>115366</v>
      </c>
      <c r="K71" s="74">
        <f t="shared" ca="1" si="17"/>
        <v>118595</v>
      </c>
      <c r="L71" s="74">
        <f t="shared" ca="1" si="17"/>
        <v>121921</v>
      </c>
      <c r="M71" s="74">
        <f t="shared" ca="1" si="17"/>
        <v>125391</v>
      </c>
      <c r="N71" s="72"/>
      <c r="P71" s="187" t="str">
        <f t="shared" si="12"/>
        <v>05420C</v>
      </c>
      <c r="Q71" s="191" t="s">
        <v>600</v>
      </c>
      <c r="R71" s="188" t="str">
        <f t="shared" si="13"/>
        <v>HR Business Partner</v>
      </c>
      <c r="S71" s="189" t="str">
        <f t="shared" si="14"/>
        <v>135</v>
      </c>
      <c r="T71" s="186" cm="1">
        <f t="array" aca="1" ref="T71" ca="1">ROUND(IF($Q71="Y",VLOOKUP($P71, INDIRECT($Q$3),T$8,0)*INDIRECT($P$2),VLOOKUP($P71, INDIRECT($Q$3),T$8,0)),IF($E71="E",0,3))</f>
        <v>106193</v>
      </c>
      <c r="U71" s="186" cm="1">
        <f t="array" aca="1" ref="U71" ca="1">ROUND(IF($Q71="Y",VLOOKUP($P71, INDIRECT($Q$3),U$8,0)*INDIRECT($P$2),VLOOKUP($P71, INDIRECT($Q$3),U$8,0)),IF($E71="E",0,3))</f>
        <v>109169</v>
      </c>
      <c r="V71" s="186" cm="1">
        <f t="array" aca="1" ref="V71" ca="1">ROUND(IF($Q71="Y",VLOOKUP($P71, INDIRECT($Q$3),V$8,0)*INDIRECT($P$2),VLOOKUP($P71, INDIRECT($Q$3),V$8,0)),IF($E71="E",0,3))</f>
        <v>112224</v>
      </c>
      <c r="W71" s="186" cm="1">
        <f t="array" aca="1" ref="W71" ca="1">ROUND(IF($Q71="Y",VLOOKUP($P71, INDIRECT($Q$3),W$8,0)*INDIRECT($P$2),VLOOKUP($P71, INDIRECT($Q$3),W$8,0)),IF($E71="E",0,3))</f>
        <v>115366</v>
      </c>
      <c r="X71" s="186" cm="1">
        <f t="array" aca="1" ref="X71" ca="1">ROUND(IF($Q71="Y",VLOOKUP($P71, INDIRECT($Q$3),X$8,0)*INDIRECT($P$2),VLOOKUP($P71, INDIRECT($Q$3),X$8,0)),IF($E71="E",0,3))</f>
        <v>118595</v>
      </c>
      <c r="Y71" s="186" cm="1">
        <f t="array" aca="1" ref="Y71" ca="1">ROUND(IF($Q71="Y",VLOOKUP($P71, INDIRECT($Q$3),Y$8,0)*INDIRECT($P$2),VLOOKUP($P71, INDIRECT($Q$3),Y$8,0)),IF($E71="E",0,3))</f>
        <v>121921</v>
      </c>
      <c r="Z71" s="186" cm="1">
        <f t="array" aca="1" ref="Z71" ca="1">ROUND(IF($Q71="Y",VLOOKUP($P71, INDIRECT($Q$3),Z$8,0)*INDIRECT($P$2),VLOOKUP($P71, INDIRECT($Q$3),Z$8,0)),IF($E71="E",0,3))</f>
        <v>125391</v>
      </c>
      <c r="AA71" s="186"/>
      <c r="AB71" s="282" t="str">
        <f t="shared" si="5"/>
        <v>05420C</v>
      </c>
      <c r="AC71" s="130" t="str">
        <f t="shared" si="15"/>
        <v>HR Business Partner</v>
      </c>
      <c r="AD71" s="284" t="str">
        <f t="shared" si="16"/>
        <v>135</v>
      </c>
      <c r="AE71" s="282">
        <f t="shared" ca="1" si="18"/>
        <v>51.055</v>
      </c>
      <c r="AF71" s="282">
        <f t="shared" ca="1" si="18"/>
        <v>52.485999999999997</v>
      </c>
      <c r="AG71" s="282">
        <f t="shared" ca="1" si="18"/>
        <v>53.954000000000001</v>
      </c>
      <c r="AH71" s="282">
        <f t="shared" ca="1" si="18"/>
        <v>55.464999999999996</v>
      </c>
      <c r="AI71" s="282">
        <f t="shared" ca="1" si="18"/>
        <v>57.016999999999996</v>
      </c>
      <c r="AJ71" s="282">
        <f t="shared" ca="1" si="18"/>
        <v>58.616</v>
      </c>
      <c r="AK71" s="282">
        <f t="shared" ca="1" si="18"/>
        <v>60.284999999999997</v>
      </c>
    </row>
    <row r="72" spans="1:37" x14ac:dyDescent="0.2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17"/>
        <v>90003</v>
      </c>
      <c r="H72" s="74">
        <f t="shared" ca="1" si="17"/>
        <v>93606</v>
      </c>
      <c r="I72" s="74">
        <f t="shared" ca="1" si="17"/>
        <v>97353</v>
      </c>
      <c r="J72" s="74">
        <f t="shared" ca="1" si="17"/>
        <v>101253</v>
      </c>
      <c r="K72" s="74">
        <f t="shared" ca="1" si="17"/>
        <v>105307</v>
      </c>
      <c r="L72" s="74">
        <f t="shared" ca="1" si="17"/>
        <v>0</v>
      </c>
      <c r="M72" s="74">
        <f t="shared" ca="1" si="17"/>
        <v>0</v>
      </c>
      <c r="N72" s="72"/>
      <c r="P72" s="187" t="str">
        <f t="shared" si="12"/>
        <v>53008C</v>
      </c>
      <c r="Q72" s="191" t="s">
        <v>600</v>
      </c>
      <c r="R72" s="188" t="str">
        <f t="shared" si="13"/>
        <v>HR Classification &amp; Compensation Anlyst I</v>
      </c>
      <c r="S72" s="189" t="str">
        <f t="shared" si="14"/>
        <v>112</v>
      </c>
      <c r="T72" s="186" cm="1">
        <f t="array" aca="1" ref="T72" ca="1">ROUND(IF($Q72="Y",VLOOKUP($P72, INDIRECT($Q$3),T$8,0)*INDIRECT($P$2),VLOOKUP($P72, INDIRECT($Q$3),T$8,0)),IF($E72="E",0,3))</f>
        <v>90003</v>
      </c>
      <c r="U72" s="186" cm="1">
        <f t="array" aca="1" ref="U72" ca="1">ROUND(IF($Q72="Y",VLOOKUP($P72, INDIRECT($Q$3),U$8,0)*INDIRECT($P$2),VLOOKUP($P72, INDIRECT($Q$3),U$8,0)),IF($E72="E",0,3))</f>
        <v>93606</v>
      </c>
      <c r="V72" s="186" cm="1">
        <f t="array" aca="1" ref="V72" ca="1">ROUND(IF($Q72="Y",VLOOKUP($P72, INDIRECT($Q$3),V$8,0)*INDIRECT($P$2),VLOOKUP($P72, INDIRECT($Q$3),V$8,0)),IF($E72="E",0,3))</f>
        <v>97353</v>
      </c>
      <c r="W72" s="186" cm="1">
        <f t="array" aca="1" ref="W72" ca="1">ROUND(IF($Q72="Y",VLOOKUP($P72, INDIRECT($Q$3),W$8,0)*INDIRECT($P$2),VLOOKUP($P72, INDIRECT($Q$3),W$8,0)),IF($E72="E",0,3))</f>
        <v>101253</v>
      </c>
      <c r="X72" s="186" cm="1">
        <f t="array" aca="1" ref="X72" ca="1">ROUND(IF($Q72="Y",VLOOKUP($P72, INDIRECT($Q$3),X$8,0)*INDIRECT($P$2),VLOOKUP($P72, INDIRECT($Q$3),X$8,0)),IF($E72="E",0,3))</f>
        <v>105307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5"/>
        <v>53008C</v>
      </c>
      <c r="AC72" s="130" t="str">
        <f t="shared" si="15"/>
        <v>HR Classification &amp; Compensation Anlyst I</v>
      </c>
      <c r="AD72" s="284" t="str">
        <f t="shared" si="16"/>
        <v>112</v>
      </c>
      <c r="AE72" s="282">
        <f t="shared" ca="1" si="18"/>
        <v>43.271000000000001</v>
      </c>
      <c r="AF72" s="282">
        <f t="shared" ca="1" si="18"/>
        <v>45.003</v>
      </c>
      <c r="AG72" s="282">
        <f t="shared" ca="1" si="18"/>
        <v>46.805</v>
      </c>
      <c r="AH72" s="282">
        <f t="shared" ca="1" si="18"/>
        <v>48.68</v>
      </c>
      <c r="AI72" s="282">
        <f t="shared" ca="1" si="18"/>
        <v>50.628999999999998</v>
      </c>
      <c r="AJ72" s="282" t="str">
        <f t="shared" ca="1" si="18"/>
        <v/>
      </c>
      <c r="AK72" s="282" t="str">
        <f t="shared" ca="1" si="18"/>
        <v/>
      </c>
    </row>
    <row r="73" spans="1:37" x14ac:dyDescent="0.2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17"/>
        <v>104274</v>
      </c>
      <c r="H73" s="74">
        <f t="shared" ca="1" si="17"/>
        <v>108449</v>
      </c>
      <c r="I73" s="74">
        <f t="shared" ca="1" si="17"/>
        <v>112793</v>
      </c>
      <c r="J73" s="74">
        <f t="shared" ca="1" si="17"/>
        <v>117307</v>
      </c>
      <c r="K73" s="74">
        <f t="shared" ca="1" si="17"/>
        <v>122004</v>
      </c>
      <c r="L73" s="74">
        <f t="shared" ca="1" si="17"/>
        <v>0</v>
      </c>
      <c r="M73" s="74">
        <f t="shared" ca="1" si="17"/>
        <v>0</v>
      </c>
      <c r="N73" s="72"/>
      <c r="P73" s="187" t="str">
        <f t="shared" si="12"/>
        <v>52966C</v>
      </c>
      <c r="Q73" s="191" t="s">
        <v>600</v>
      </c>
      <c r="R73" s="188" t="str">
        <f t="shared" si="13"/>
        <v>HR Classification &amp; Compensation Anlyst II</v>
      </c>
      <c r="S73" s="189" t="str">
        <f t="shared" si="14"/>
        <v>131</v>
      </c>
      <c r="T73" s="186" cm="1">
        <f t="array" aca="1" ref="T73" ca="1">ROUND(IF($Q73="Y",VLOOKUP($P73, INDIRECT($Q$3),T$8,0)*INDIRECT($P$2),VLOOKUP($P73, INDIRECT($Q$3),T$8,0)),IF($E73="E",0,3))</f>
        <v>104274</v>
      </c>
      <c r="U73" s="186" cm="1">
        <f t="array" aca="1" ref="U73" ca="1">ROUND(IF($Q73="Y",VLOOKUP($P73, INDIRECT($Q$3),U$8,0)*INDIRECT($P$2),VLOOKUP($P73, INDIRECT($Q$3),U$8,0)),IF($E73="E",0,3))</f>
        <v>108449</v>
      </c>
      <c r="V73" s="186" cm="1">
        <f t="array" aca="1" ref="V73" ca="1">ROUND(IF($Q73="Y",VLOOKUP($P73, INDIRECT($Q$3),V$8,0)*INDIRECT($P$2),VLOOKUP($P73, INDIRECT($Q$3),V$8,0)),IF($E73="E",0,3))</f>
        <v>112793</v>
      </c>
      <c r="W73" s="186" cm="1">
        <f t="array" aca="1" ref="W73" ca="1">ROUND(IF($Q73="Y",VLOOKUP($P73, INDIRECT($Q$3),W$8,0)*INDIRECT($P$2),VLOOKUP($P73, INDIRECT($Q$3),W$8,0)),IF($E73="E",0,3))</f>
        <v>117307</v>
      </c>
      <c r="X73" s="186" cm="1">
        <f t="array" aca="1" ref="X73" ca="1">ROUND(IF($Q73="Y",VLOOKUP($P73, INDIRECT($Q$3),X$8,0)*INDIRECT($P$2),VLOOKUP($P73, INDIRECT($Q$3),X$8,0)),IF($E73="E",0,3))</f>
        <v>122004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5"/>
        <v>52966C</v>
      </c>
      <c r="AC73" s="130" t="str">
        <f t="shared" si="15"/>
        <v>HR Classification &amp; Compensation Anlyst II</v>
      </c>
      <c r="AD73" s="284" t="str">
        <f t="shared" si="16"/>
        <v>131</v>
      </c>
      <c r="AE73" s="282">
        <f t="shared" ca="1" si="18"/>
        <v>50.131999999999998</v>
      </c>
      <c r="AF73" s="282">
        <f t="shared" ca="1" si="18"/>
        <v>52.138999999999996</v>
      </c>
      <c r="AG73" s="282">
        <f t="shared" ca="1" si="18"/>
        <v>54.227999999999994</v>
      </c>
      <c r="AH73" s="282">
        <f t="shared" ca="1" si="18"/>
        <v>56.397999999999996</v>
      </c>
      <c r="AI73" s="282">
        <f t="shared" ca="1" si="18"/>
        <v>58.655999999999999</v>
      </c>
      <c r="AJ73" s="282" t="str">
        <f t="shared" ca="1" si="18"/>
        <v/>
      </c>
      <c r="AK73" s="282" t="str">
        <f t="shared" ca="1" si="18"/>
        <v/>
      </c>
    </row>
    <row r="74" spans="1:37" x14ac:dyDescent="0.2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17"/>
        <v>122428</v>
      </c>
      <c r="H74" s="74">
        <f t="shared" ca="1" si="17"/>
        <v>127330</v>
      </c>
      <c r="I74" s="74">
        <f t="shared" ca="1" si="17"/>
        <v>132428</v>
      </c>
      <c r="J74" s="74">
        <f t="shared" ca="1" si="17"/>
        <v>137731</v>
      </c>
      <c r="K74" s="74">
        <f t="shared" ca="1" si="17"/>
        <v>143246</v>
      </c>
      <c r="L74" s="74">
        <f t="shared" ca="1" si="17"/>
        <v>0</v>
      </c>
      <c r="M74" s="74">
        <f t="shared" ca="1" si="17"/>
        <v>0</v>
      </c>
      <c r="N74" s="72"/>
      <c r="P74" s="187" t="str">
        <f t="shared" si="12"/>
        <v>52967C</v>
      </c>
      <c r="Q74" s="191" t="s">
        <v>600</v>
      </c>
      <c r="R74" s="188" t="str">
        <f t="shared" si="13"/>
        <v>HR Classification &amp; Compensation Manager</v>
      </c>
      <c r="S74" s="189" t="str">
        <f t="shared" si="14"/>
        <v>129</v>
      </c>
      <c r="T74" s="186" cm="1">
        <f t="array" aca="1" ref="T74" ca="1">ROUND(IF($Q74="Y",VLOOKUP($P74, INDIRECT($Q$3),T$8,0)*INDIRECT($P$2),VLOOKUP($P74, INDIRECT($Q$3),T$8,0)),IF($E74="E",0,3))</f>
        <v>122428</v>
      </c>
      <c r="U74" s="186" cm="1">
        <f t="array" aca="1" ref="U74" ca="1">ROUND(IF($Q74="Y",VLOOKUP($P74, INDIRECT($Q$3),U$8,0)*INDIRECT($P$2),VLOOKUP($P74, INDIRECT($Q$3),U$8,0)),IF($E74="E",0,3))</f>
        <v>127330</v>
      </c>
      <c r="V74" s="186" cm="1">
        <f t="array" aca="1" ref="V74" ca="1">ROUND(IF($Q74="Y",VLOOKUP($P74, INDIRECT($Q$3),V$8,0)*INDIRECT($P$2),VLOOKUP($P74, INDIRECT($Q$3),V$8,0)),IF($E74="E",0,3))</f>
        <v>132428</v>
      </c>
      <c r="W74" s="186" cm="1">
        <f t="array" aca="1" ref="W74" ca="1">ROUND(IF($Q74="Y",VLOOKUP($P74, INDIRECT($Q$3),W$8,0)*INDIRECT($P$2),VLOOKUP($P74, INDIRECT($Q$3),W$8,0)),IF($E74="E",0,3))</f>
        <v>137731</v>
      </c>
      <c r="X74" s="186" cm="1">
        <f t="array" aca="1" ref="X74" ca="1">ROUND(IF($Q74="Y",VLOOKUP($P74, INDIRECT($Q$3),X$8,0)*INDIRECT($P$2),VLOOKUP($P74, INDIRECT($Q$3),X$8,0)),IF($E74="E",0,3))</f>
        <v>143246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5"/>
        <v>52967C</v>
      </c>
      <c r="AC74" s="130" t="str">
        <f t="shared" si="15"/>
        <v>HR Classification &amp; Compensation Manager</v>
      </c>
      <c r="AD74" s="284" t="str">
        <f t="shared" si="16"/>
        <v>129</v>
      </c>
      <c r="AE74" s="282">
        <f t="shared" ca="1" si="18"/>
        <v>58.86</v>
      </c>
      <c r="AF74" s="282">
        <f t="shared" ca="1" si="18"/>
        <v>61.216999999999999</v>
      </c>
      <c r="AG74" s="282">
        <f t="shared" ca="1" si="18"/>
        <v>63.667999999999999</v>
      </c>
      <c r="AH74" s="282">
        <f t="shared" ca="1" si="18"/>
        <v>66.216999999999999</v>
      </c>
      <c r="AI74" s="282">
        <f t="shared" ca="1" si="18"/>
        <v>68.869</v>
      </c>
      <c r="AJ74" s="282" t="str">
        <f t="shared" ca="1" si="18"/>
        <v/>
      </c>
      <c r="AK74" s="282" t="str">
        <f t="shared" ca="1" si="18"/>
        <v/>
      </c>
    </row>
    <row r="75" spans="1:37" x14ac:dyDescent="0.2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ref="G75:M108" ca="1" si="21">IF(E75="E",ROUND(T75,0),ROUND(T75,3))</f>
        <v>113937</v>
      </c>
      <c r="H75" s="74">
        <f t="shared" ca="1" si="21"/>
        <v>118491</v>
      </c>
      <c r="I75" s="74">
        <f t="shared" ca="1" si="21"/>
        <v>123234</v>
      </c>
      <c r="J75" s="74">
        <f t="shared" ca="1" si="21"/>
        <v>128162</v>
      </c>
      <c r="K75" s="74">
        <f t="shared" ca="1" si="21"/>
        <v>133288</v>
      </c>
      <c r="L75" s="74"/>
      <c r="M75" s="74"/>
      <c r="N75" s="72"/>
      <c r="P75" s="187" t="str">
        <f t="shared" si="12"/>
        <v>53060C</v>
      </c>
      <c r="Q75" s="191" t="s">
        <v>600</v>
      </c>
      <c r="R75" s="188" t="str">
        <f t="shared" si="13"/>
        <v>HR Classification &amp; Compensation Principal Consultant</v>
      </c>
      <c r="S75" s="189" t="str">
        <f t="shared" si="14"/>
        <v>140</v>
      </c>
      <c r="T75" s="186" cm="1">
        <f t="array" aca="1" ref="T75" ca="1">ROUND(IF($Q75="Y",VLOOKUP($P75, INDIRECT($Q$3),T$8,0)*INDIRECT($P$2),VLOOKUP($P75, INDIRECT($Q$3),T$8,0)),IF($E75="E",0,3))</f>
        <v>113937</v>
      </c>
      <c r="U75" s="186" cm="1">
        <f t="array" aca="1" ref="U75" ca="1">ROUND(IF($Q75="Y",VLOOKUP($P75, INDIRECT($Q$3),U$8,0)*INDIRECT($P$2),VLOOKUP($P75, INDIRECT($Q$3),U$8,0)),IF($E75="E",0,3))</f>
        <v>118491</v>
      </c>
      <c r="V75" s="186" cm="1">
        <f t="array" aca="1" ref="V75" ca="1">ROUND(IF($Q75="Y",VLOOKUP($P75, INDIRECT($Q$3),V$8,0)*INDIRECT($P$2),VLOOKUP($P75, INDIRECT($Q$3),V$8,0)),IF($E75="E",0,3))</f>
        <v>123234</v>
      </c>
      <c r="W75" s="186" cm="1">
        <f t="array" aca="1" ref="W75" ca="1">ROUND(IF($Q75="Y",VLOOKUP($P75, INDIRECT($Q$3),W$8,0)*INDIRECT($P$2),VLOOKUP($P75, INDIRECT($Q$3),W$8,0)),IF($E75="E",0,3))</f>
        <v>128162</v>
      </c>
      <c r="X75" s="186" cm="1">
        <f t="array" aca="1" ref="X75" ca="1">ROUND(IF($Q75="Y",VLOOKUP($P75, INDIRECT($Q$3),X$8,0)*INDIRECT($P$2),VLOOKUP($P75, INDIRECT($Q$3),X$8,0)),IF($E75="E",0,3))</f>
        <v>133288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5"/>
        <v>53060C</v>
      </c>
      <c r="AC75" s="130" t="str">
        <f t="shared" si="15"/>
        <v>HR Classification &amp; Compensation Principal Consultant</v>
      </c>
      <c r="AD75" s="284" t="str">
        <f t="shared" si="16"/>
        <v>140</v>
      </c>
      <c r="AE75" s="282">
        <f t="shared" ref="AE75:AK108" ca="1" si="22">IF(T75=0,"",IF($E75="E",ROUNDUP(T75/2080,3),T75))</f>
        <v>54.777999999999999</v>
      </c>
      <c r="AF75" s="282">
        <f t="shared" ca="1" si="22"/>
        <v>56.966999999999999</v>
      </c>
      <c r="AG75" s="282">
        <f t="shared" ca="1" si="22"/>
        <v>59.247999999999998</v>
      </c>
      <c r="AH75" s="282">
        <f t="shared" ca="1" si="22"/>
        <v>61.616999999999997</v>
      </c>
      <c r="AI75" s="282">
        <f t="shared" ca="1" si="22"/>
        <v>64.081000000000003</v>
      </c>
      <c r="AJ75" s="282"/>
      <c r="AK75" s="282"/>
    </row>
    <row r="76" spans="1:37" x14ac:dyDescent="0.2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21"/>
        <v>84561</v>
      </c>
      <c r="H76" s="74">
        <f t="shared" ca="1" si="21"/>
        <v>89013</v>
      </c>
      <c r="I76" s="74">
        <f t="shared" ca="1" si="21"/>
        <v>93843</v>
      </c>
      <c r="J76" s="74">
        <f t="shared" ca="1" si="21"/>
        <v>98628</v>
      </c>
      <c r="K76" s="74">
        <f t="shared" ca="1" si="21"/>
        <v>103819</v>
      </c>
      <c r="L76" s="74">
        <f t="shared" ca="1" si="21"/>
        <v>109453</v>
      </c>
      <c r="M76" s="74">
        <f t="shared" ca="1" si="21"/>
        <v>115087</v>
      </c>
      <c r="N76" s="72"/>
      <c r="P76" s="187" t="s">
        <v>948</v>
      </c>
      <c r="Q76" s="191" t="s">
        <v>600</v>
      </c>
      <c r="R76" s="188" t="str">
        <f t="shared" si="13"/>
        <v>HR Communications Coordinator</v>
      </c>
      <c r="S76" s="189" t="str">
        <f t="shared" si="14"/>
        <v>138</v>
      </c>
      <c r="T76" s="186" cm="1">
        <f t="array" aca="1" ref="T76" ca="1">ROUND(IF($Q76="Y",VLOOKUP($P76, INDIRECT($Q$3),T$8,0)*INDIRECT($P$2),VLOOKUP($P76, INDIRECT($Q$3),T$8,0)),IF($E76="E",0,3))</f>
        <v>84561</v>
      </c>
      <c r="U76" s="186" cm="1">
        <f t="array" aca="1" ref="U76" ca="1">ROUND(IF($Q76="Y",VLOOKUP($P76, INDIRECT($Q$3),U$8,0)*INDIRECT($P$2),VLOOKUP($P76, INDIRECT($Q$3),U$8,0)),IF($E76="E",0,3))</f>
        <v>89013</v>
      </c>
      <c r="V76" s="186" cm="1">
        <f t="array" aca="1" ref="V76" ca="1">ROUND(IF($Q76="Y",VLOOKUP($P76, INDIRECT($Q$3),V$8,0)*INDIRECT($P$2),VLOOKUP($P76, INDIRECT($Q$3),V$8,0)),IF($E76="E",0,3))</f>
        <v>93843</v>
      </c>
      <c r="W76" s="186" cm="1">
        <f t="array" aca="1" ref="W76" ca="1">ROUND(IF($Q76="Y",VLOOKUP($P76, INDIRECT($Q$3),W$8,0)*INDIRECT($P$2),VLOOKUP($P76, INDIRECT($Q$3),W$8,0)),IF($E76="E",0,3))</f>
        <v>98628</v>
      </c>
      <c r="X76" s="186" cm="1">
        <f t="array" aca="1" ref="X76" ca="1">ROUND(IF($Q76="Y",VLOOKUP($P76, INDIRECT($Q$3),X$8,0)*INDIRECT($P$2),VLOOKUP($P76, INDIRECT($Q$3),X$8,0)),IF($E76="E",0,3))</f>
        <v>103819</v>
      </c>
      <c r="Y76" s="186" cm="1">
        <f t="array" aca="1" ref="Y76" ca="1">ROUND(IF($Q76="Y",VLOOKUP($P76, INDIRECT($Q$3),Y$8,0)*INDIRECT($P$2),VLOOKUP($P76, INDIRECT($Q$3),Y$8,0)),IF($E76="E",0,3))</f>
        <v>109453</v>
      </c>
      <c r="Z76" s="186" cm="1">
        <f t="array" aca="1" ref="Z76" ca="1">ROUND(IF($Q76="Y",VLOOKUP($P76, INDIRECT($Q$3),Z$8,0)*INDIRECT($P$2),VLOOKUP($P76, INDIRECT($Q$3),Z$8,0)),IF($E76="E",0,3))</f>
        <v>115087</v>
      </c>
      <c r="AA76" s="186"/>
      <c r="AB76" s="282" t="str">
        <f t="shared" si="5"/>
        <v>53046C</v>
      </c>
      <c r="AC76" s="130" t="str">
        <f t="shared" si="15"/>
        <v>HR Communications Coordinator</v>
      </c>
      <c r="AD76" s="284" t="str">
        <f t="shared" si="16"/>
        <v>138</v>
      </c>
      <c r="AE76" s="282">
        <f t="shared" ca="1" si="22"/>
        <v>40.655000000000001</v>
      </c>
      <c r="AF76" s="282">
        <f t="shared" ca="1" si="22"/>
        <v>42.794999999999995</v>
      </c>
      <c r="AG76" s="282">
        <f t="shared" ca="1" si="22"/>
        <v>45.116999999999997</v>
      </c>
      <c r="AH76" s="282">
        <f t="shared" ca="1" si="22"/>
        <v>47.417999999999999</v>
      </c>
      <c r="AI76" s="282">
        <f t="shared" ca="1" si="22"/>
        <v>49.912999999999997</v>
      </c>
      <c r="AJ76" s="282">
        <f t="shared" ca="1" si="22"/>
        <v>52.622</v>
      </c>
      <c r="AK76" s="282">
        <f t="shared" ca="1" si="22"/>
        <v>55.330999999999996</v>
      </c>
    </row>
    <row r="77" spans="1:37" x14ac:dyDescent="0.2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ref="G77" ca="1" si="23">IF(E77="E",ROUND(T77,0),ROUND(T77,3))</f>
        <v>35.521999999999998</v>
      </c>
      <c r="H77" s="74">
        <f t="shared" ref="H77" ca="1" si="24">IF(F77="E",ROUND(U77,0),ROUND(U77,3))</f>
        <v>37.392000000000003</v>
      </c>
      <c r="I77" s="74">
        <f t="shared" ref="I77" ca="1" si="25">IF(G77="E",ROUND(V77,0),ROUND(V77,3))</f>
        <v>38.439</v>
      </c>
      <c r="J77" s="74">
        <f t="shared" ref="J77" ca="1" si="26">IF(H77="E",ROUND(W77,0),ROUND(W77,3))</f>
        <v>39.515000000000001</v>
      </c>
      <c r="K77" s="74">
        <f t="shared" ref="K77" ca="1" si="27">IF(I77="E",ROUND(X77,0),ROUND(X77,3))</f>
        <v>40.642000000000003</v>
      </c>
      <c r="L77" s="74">
        <f t="shared" ref="L77" ca="1" si="28">IF(J77="E",ROUND(Y77,0),ROUND(Y77,3))</f>
        <v>0</v>
      </c>
      <c r="M77" s="74">
        <f t="shared" ref="M77" ca="1" si="29">IF(K77="E",ROUND(Z77,0),ROUND(Z77,3))</f>
        <v>0</v>
      </c>
      <c r="N77" s="72"/>
      <c r="P77" s="187" t="str">
        <f>A77</f>
        <v>52955C</v>
      </c>
      <c r="Q77" s="191" t="s">
        <v>600</v>
      </c>
      <c r="R77" s="188" t="str">
        <f t="shared" si="13"/>
        <v>HR Coordinator</v>
      </c>
      <c r="S77" s="189" t="str">
        <f t="shared" si="14"/>
        <v>081</v>
      </c>
      <c r="T77" s="186" cm="1">
        <f t="array" aca="1" ref="T77" ca="1">ROUND(IF($Q77="Y",VLOOKUP($P77, INDIRECT($Q$3),T$8,0)*INDIRECT($P$2),VLOOKUP($P77, INDIRECT($Q$3),T$8,0)),IF($E77="E",0,3))</f>
        <v>35.521999999999998</v>
      </c>
      <c r="U77" s="186" cm="1">
        <f t="array" aca="1" ref="U77" ca="1">ROUND(IF($Q77="Y",VLOOKUP($P77, INDIRECT($Q$3),U$8,0)*INDIRECT($P$2),VLOOKUP($P77, INDIRECT($Q$3),U$8,0)),IF($E77="E",0,3))</f>
        <v>37.392000000000003</v>
      </c>
      <c r="V77" s="186" cm="1">
        <f t="array" aca="1" ref="V77" ca="1">ROUND(IF($Q77="Y",VLOOKUP($P77, INDIRECT($Q$3),V$8,0)*INDIRECT($P$2),VLOOKUP($P77, INDIRECT($Q$3),V$8,0)),IF($E77="E",0,3))</f>
        <v>38.439</v>
      </c>
      <c r="W77" s="186" cm="1">
        <f t="array" aca="1" ref="W77" ca="1">ROUND(IF($Q77="Y",VLOOKUP($P77, INDIRECT($Q$3),W$8,0)*INDIRECT($P$2),VLOOKUP($P77, INDIRECT($Q$3),W$8,0)),IF($E77="E",0,3))</f>
        <v>39.515000000000001</v>
      </c>
      <c r="X77" s="186" cm="1">
        <f t="array" aca="1" ref="X77" ca="1">ROUND(IF($Q77="Y",VLOOKUP($P77, INDIRECT($Q$3),X$8,0)*INDIRECT($P$2),VLOOKUP($P77, INDIRECT($Q$3),X$8,0)),IF($E77="E",0,3))</f>
        <v>40.642000000000003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"/>
        <v>52955C</v>
      </c>
      <c r="AC77" s="130" t="str">
        <f t="shared" si="15"/>
        <v>HR Coordinator</v>
      </c>
      <c r="AD77" s="284" t="str">
        <f t="shared" si="16"/>
        <v>081</v>
      </c>
      <c r="AE77" s="282">
        <f t="shared" ref="AE77" ca="1" si="30">IF(T77=0,"",IF($E77="E",ROUNDUP(T77/2080,3),T77))</f>
        <v>35.521999999999998</v>
      </c>
      <c r="AF77" s="282">
        <f t="shared" ref="AF77" ca="1" si="31">IF(U77=0,"",IF($E77="E",ROUNDUP(U77/2080,3),U77))</f>
        <v>37.392000000000003</v>
      </c>
      <c r="AG77" s="282">
        <f t="shared" ref="AG77" ca="1" si="32">IF(V77=0,"",IF($E77="E",ROUNDUP(V77/2080,3),V77))</f>
        <v>38.439</v>
      </c>
      <c r="AH77" s="282">
        <f t="shared" ref="AH77" ca="1" si="33">IF(W77=0,"",IF($E77="E",ROUNDUP(W77/2080,3),W77))</f>
        <v>39.515000000000001</v>
      </c>
      <c r="AI77" s="282">
        <f t="shared" ref="AI77" ca="1" si="34">IF(X77=0,"",IF($E77="E",ROUNDUP(X77/2080,3),X77))</f>
        <v>40.642000000000003</v>
      </c>
      <c r="AJ77" s="282" t="str">
        <f t="shared" ref="AJ77" ca="1" si="35">IF(Y77=0,"",IF($E77="E",ROUNDUP(Y77/2080,3),Y77))</f>
        <v/>
      </c>
      <c r="AK77" s="282" t="str">
        <f t="shared" ref="AK77" ca="1" si="36">IF(Z77=0,"",IF($E77="E",ROUNDUP(Z77/2080,3),Z77))</f>
        <v/>
      </c>
    </row>
    <row r="78" spans="1:37" x14ac:dyDescent="0.2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ca="1" si="21"/>
        <v>37.121000000000002</v>
      </c>
      <c r="H78" s="74">
        <f t="shared" ca="1" si="21"/>
        <v>39.075000000000003</v>
      </c>
      <c r="I78" s="74">
        <f t="shared" ca="1" si="21"/>
        <v>40.168999999999997</v>
      </c>
      <c r="J78" s="74">
        <f t="shared" ca="1" si="21"/>
        <v>41.292999999999999</v>
      </c>
      <c r="K78" s="74">
        <f t="shared" ca="1" si="21"/>
        <v>42.945</v>
      </c>
      <c r="L78" s="74">
        <f t="shared" ca="1" si="21"/>
        <v>0</v>
      </c>
      <c r="M78" s="74">
        <f t="shared" ca="1" si="21"/>
        <v>0</v>
      </c>
      <c r="N78" s="72"/>
      <c r="P78" s="187" t="str">
        <f t="shared" ref="P78:P143" si="37">A78</f>
        <v>52989C</v>
      </c>
      <c r="Q78" s="191" t="s">
        <v>600</v>
      </c>
      <c r="R78" s="188" t="str">
        <f t="shared" si="13"/>
        <v>HR Investigations Specialist</v>
      </c>
      <c r="S78" s="189" t="str">
        <f t="shared" si="14"/>
        <v>108</v>
      </c>
      <c r="T78" s="186" cm="1">
        <f t="array" aca="1" ref="T78" ca="1">ROUND(IF($Q78="Y",VLOOKUP($P78, INDIRECT($Q$3),T$8,0)*INDIRECT($P$2),VLOOKUP($P78, INDIRECT($Q$3),T$8,0)),IF($E78="E",0,3))</f>
        <v>37.121000000000002</v>
      </c>
      <c r="U78" s="186" cm="1">
        <f t="array" aca="1" ref="U78" ca="1">ROUND(IF($Q78="Y",VLOOKUP($P78, INDIRECT($Q$3),U$8,0)*INDIRECT($P$2),VLOOKUP($P78, INDIRECT($Q$3),U$8,0)),IF($E78="E",0,3))</f>
        <v>39.075000000000003</v>
      </c>
      <c r="V78" s="186" cm="1">
        <f t="array" aca="1" ref="V78" ca="1">ROUND(IF($Q78="Y",VLOOKUP($P78, INDIRECT($Q$3),V$8,0)*INDIRECT($P$2),VLOOKUP($P78, INDIRECT($Q$3),V$8,0)),IF($E78="E",0,3))</f>
        <v>40.168999999999997</v>
      </c>
      <c r="W78" s="186" cm="1">
        <f t="array" aca="1" ref="W78" ca="1">ROUND(IF($Q78="Y",VLOOKUP($P78, INDIRECT($Q$3),W$8,0)*INDIRECT($P$2),VLOOKUP($P78, INDIRECT($Q$3),W$8,0)),IF($E78="E",0,3))</f>
        <v>41.292999999999999</v>
      </c>
      <c r="X78" s="186" cm="1">
        <f t="array" aca="1" ref="X78" ca="1">ROUND(IF($Q78="Y",VLOOKUP($P78, INDIRECT($Q$3),X$8,0)*INDIRECT($P$2),VLOOKUP($P78, INDIRECT($Q$3),X$8,0)),IF($E78="E",0,3))</f>
        <v>42.945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"/>
        <v>52989C</v>
      </c>
      <c r="AC78" s="130" t="str">
        <f t="shared" si="15"/>
        <v>HR Investigations Specialist</v>
      </c>
      <c r="AD78" s="284" t="str">
        <f t="shared" si="16"/>
        <v>108</v>
      </c>
      <c r="AE78" s="282">
        <f t="shared" ca="1" si="22"/>
        <v>37.121000000000002</v>
      </c>
      <c r="AF78" s="282">
        <f t="shared" ca="1" si="22"/>
        <v>39.075000000000003</v>
      </c>
      <c r="AG78" s="282">
        <f t="shared" ca="1" si="22"/>
        <v>40.168999999999997</v>
      </c>
      <c r="AH78" s="282">
        <f t="shared" ca="1" si="22"/>
        <v>41.292999999999999</v>
      </c>
      <c r="AI78" s="282">
        <f t="shared" ca="1" si="22"/>
        <v>42.945</v>
      </c>
      <c r="AJ78" s="282" t="str">
        <f t="shared" ca="1" si="22"/>
        <v/>
      </c>
      <c r="AK78" s="282" t="str">
        <f t="shared" ca="1" si="22"/>
        <v/>
      </c>
    </row>
    <row r="79" spans="1:37" x14ac:dyDescent="0.2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21"/>
        <v>83108</v>
      </c>
      <c r="H79" s="74">
        <f t="shared" ca="1" si="21"/>
        <v>86435</v>
      </c>
      <c r="I79" s="74">
        <f t="shared" ca="1" si="21"/>
        <v>89897</v>
      </c>
      <c r="J79" s="74">
        <f t="shared" ca="1" si="21"/>
        <v>93497</v>
      </c>
      <c r="K79" s="74">
        <f t="shared" ca="1" si="21"/>
        <v>97240</v>
      </c>
      <c r="L79" s="74">
        <f t="shared" ca="1" si="21"/>
        <v>0</v>
      </c>
      <c r="M79" s="74">
        <f t="shared" ca="1" si="21"/>
        <v>0</v>
      </c>
      <c r="N79" s="72"/>
      <c r="P79" s="187" t="str">
        <f t="shared" si="37"/>
        <v>53036C</v>
      </c>
      <c r="Q79" s="191" t="s">
        <v>600</v>
      </c>
      <c r="R79" s="188" t="str">
        <f t="shared" si="13"/>
        <v>HR Investigator I</v>
      </c>
      <c r="S79" s="189" t="str">
        <f t="shared" si="14"/>
        <v>124</v>
      </c>
      <c r="T79" s="186" cm="1">
        <f t="array" aca="1" ref="T79" ca="1">ROUND(IF($Q79="Y",VLOOKUP($P79, INDIRECT($Q$3),T$8,0)*INDIRECT($P$2),VLOOKUP($P79, INDIRECT($Q$3),T$8,0)),IF($E79="E",0,3))</f>
        <v>83108</v>
      </c>
      <c r="U79" s="186" cm="1">
        <f t="array" aca="1" ref="U79" ca="1">ROUND(IF($Q79="Y",VLOOKUP($P79, INDIRECT($Q$3),U$8,0)*INDIRECT($P$2),VLOOKUP($P79, INDIRECT($Q$3),U$8,0)),IF($E79="E",0,3))</f>
        <v>86435</v>
      </c>
      <c r="V79" s="186" cm="1">
        <f t="array" aca="1" ref="V79" ca="1">ROUND(IF($Q79="Y",VLOOKUP($P79, INDIRECT($Q$3),V$8,0)*INDIRECT($P$2),VLOOKUP($P79, INDIRECT($Q$3),V$8,0)),IF($E79="E",0,3))</f>
        <v>89897</v>
      </c>
      <c r="W79" s="186" cm="1">
        <f t="array" aca="1" ref="W79" ca="1">ROUND(IF($Q79="Y",VLOOKUP($P79, INDIRECT($Q$3),W$8,0)*INDIRECT($P$2),VLOOKUP($P79, INDIRECT($Q$3),W$8,0)),IF($E79="E",0,3))</f>
        <v>93497</v>
      </c>
      <c r="X79" s="186" cm="1">
        <f t="array" aca="1" ref="X79" ca="1">ROUND(IF($Q79="Y",VLOOKUP($P79, INDIRECT($Q$3),X$8,0)*INDIRECT($P$2),VLOOKUP($P79, INDIRECT($Q$3),X$8,0)),IF($E79="E",0,3))</f>
        <v>97240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ref="AB79:AB145" si="38">A79</f>
        <v>53036C</v>
      </c>
      <c r="AC79" s="130" t="str">
        <f t="shared" si="15"/>
        <v>HR Investigator I</v>
      </c>
      <c r="AD79" s="284" t="str">
        <f t="shared" si="16"/>
        <v>124</v>
      </c>
      <c r="AE79" s="282">
        <f t="shared" ca="1" si="22"/>
        <v>39.955999999999996</v>
      </c>
      <c r="AF79" s="282">
        <f t="shared" ca="1" si="22"/>
        <v>41.555999999999997</v>
      </c>
      <c r="AG79" s="282">
        <f t="shared" ca="1" si="22"/>
        <v>43.22</v>
      </c>
      <c r="AH79" s="282">
        <f t="shared" ca="1" si="22"/>
        <v>44.951000000000001</v>
      </c>
      <c r="AI79" s="282">
        <f t="shared" ca="1" si="22"/>
        <v>46.75</v>
      </c>
      <c r="AJ79" s="282" t="str">
        <f t="shared" ca="1" si="22"/>
        <v/>
      </c>
      <c r="AK79" s="282" t="str">
        <f t="shared" ca="1" si="22"/>
        <v/>
      </c>
    </row>
    <row r="80" spans="1:37" x14ac:dyDescent="0.2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21"/>
        <v>87914</v>
      </c>
      <c r="H80" s="74">
        <f t="shared" ca="1" si="21"/>
        <v>91437</v>
      </c>
      <c r="I80" s="74">
        <f t="shared" ca="1" si="21"/>
        <v>95096</v>
      </c>
      <c r="J80" s="74">
        <f t="shared" ca="1" si="21"/>
        <v>98903</v>
      </c>
      <c r="K80" s="74">
        <f t="shared" ca="1" si="21"/>
        <v>102865</v>
      </c>
      <c r="L80" s="74">
        <f t="shared" ca="1" si="21"/>
        <v>0</v>
      </c>
      <c r="M80" s="74">
        <f t="shared" ca="1" si="21"/>
        <v>0</v>
      </c>
      <c r="N80" s="72"/>
      <c r="P80" s="187" t="str">
        <f t="shared" si="37"/>
        <v>52954C</v>
      </c>
      <c r="Q80" s="191" t="s">
        <v>600</v>
      </c>
      <c r="R80" s="188" t="str">
        <f t="shared" si="13"/>
        <v>HR Investigator II</v>
      </c>
      <c r="S80" s="189" t="str">
        <f t="shared" si="14"/>
        <v>132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91437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102865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38"/>
        <v>52954C</v>
      </c>
      <c r="AC80" s="130" t="str">
        <f t="shared" si="15"/>
        <v>HR Investigator II</v>
      </c>
      <c r="AD80" s="284" t="str">
        <f t="shared" si="16"/>
        <v>132</v>
      </c>
      <c r="AE80" s="282">
        <f t="shared" ca="1" si="22"/>
        <v>42.266999999999996</v>
      </c>
      <c r="AF80" s="282">
        <f t="shared" ca="1" si="22"/>
        <v>43.960999999999999</v>
      </c>
      <c r="AG80" s="282">
        <f t="shared" ca="1" si="22"/>
        <v>45.72</v>
      </c>
      <c r="AH80" s="282">
        <f t="shared" ca="1" si="22"/>
        <v>47.55</v>
      </c>
      <c r="AI80" s="282">
        <f t="shared" ca="1" si="22"/>
        <v>49.454999999999998</v>
      </c>
      <c r="AJ80" s="282" t="str">
        <f t="shared" ca="1" si="22"/>
        <v/>
      </c>
      <c r="AK80" s="282" t="str">
        <f t="shared" ca="1" si="22"/>
        <v/>
      </c>
    </row>
    <row r="81" spans="1:37" x14ac:dyDescent="0.2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21"/>
        <v>90952</v>
      </c>
      <c r="H81" s="74">
        <f t="shared" ca="1" si="21"/>
        <v>94594</v>
      </c>
      <c r="I81" s="74">
        <f t="shared" ca="1" si="21"/>
        <v>98382</v>
      </c>
      <c r="J81" s="74">
        <f t="shared" ca="1" si="21"/>
        <v>102320</v>
      </c>
      <c r="K81" s="74">
        <f t="shared" ca="1" si="21"/>
        <v>106417</v>
      </c>
      <c r="L81" s="74">
        <f t="shared" ca="1" si="21"/>
        <v>0</v>
      </c>
      <c r="M81" s="74">
        <f t="shared" ca="1" si="21"/>
        <v>0</v>
      </c>
      <c r="N81" s="72"/>
      <c r="P81" s="187" t="str">
        <f t="shared" si="37"/>
        <v>59454C</v>
      </c>
      <c r="Q81" s="191" t="s">
        <v>600</v>
      </c>
      <c r="R81" s="188" t="str">
        <f t="shared" si="13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90952</v>
      </c>
      <c r="U81" s="186" cm="1">
        <f t="array" aca="1" ref="U81" ca="1">ROUND(IF($Q81="Y",VLOOKUP($P81, INDIRECT($Q$3),U$8,0)*INDIRECT($P$2),VLOOKUP($P81, INDIRECT($Q$3),U$8,0)),IF($E81="E",0,3))</f>
        <v>94594</v>
      </c>
      <c r="V81" s="186" cm="1">
        <f t="array" aca="1" ref="V81" ca="1">ROUND(IF($Q81="Y",VLOOKUP($P81, INDIRECT($Q$3),V$8,0)*INDIRECT($P$2),VLOOKUP($P81, INDIRECT($Q$3),V$8,0)),IF($E81="E",0,3))</f>
        <v>98382</v>
      </c>
      <c r="W81" s="186" cm="1">
        <f t="array" aca="1" ref="W81" ca="1">ROUND(IF($Q81="Y",VLOOKUP($P81, INDIRECT($Q$3),W$8,0)*INDIRECT($P$2),VLOOKUP($P81, INDIRECT($Q$3),W$8,0)),IF($E81="E",0,3))</f>
        <v>102320</v>
      </c>
      <c r="X81" s="186" cm="1">
        <f t="array" aca="1" ref="X81" ca="1">ROUND(IF($Q81="Y",VLOOKUP($P81, INDIRECT($Q$3),X$8,0)*INDIRECT($P$2),VLOOKUP($P81, INDIRECT($Q$3),X$8,0)),IF($E81="E",0,3))</f>
        <v>106417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38"/>
        <v>59454C</v>
      </c>
      <c r="AC81" s="130" t="str">
        <f t="shared" si="15"/>
        <v>HR Investigator III</v>
      </c>
      <c r="AD81" s="284" t="str">
        <f t="shared" si="16"/>
        <v>120</v>
      </c>
      <c r="AE81" s="282">
        <f t="shared" ca="1" si="22"/>
        <v>43.726999999999997</v>
      </c>
      <c r="AF81" s="282">
        <f t="shared" ca="1" si="22"/>
        <v>45.477999999999994</v>
      </c>
      <c r="AG81" s="282">
        <f t="shared" ca="1" si="22"/>
        <v>47.3</v>
      </c>
      <c r="AH81" s="282">
        <f t="shared" ca="1" si="22"/>
        <v>49.192999999999998</v>
      </c>
      <c r="AI81" s="282">
        <f t="shared" ca="1" si="22"/>
        <v>51.162999999999997</v>
      </c>
      <c r="AJ81" s="282" t="str">
        <f t="shared" ca="1" si="22"/>
        <v/>
      </c>
      <c r="AK81" s="282" t="str">
        <f t="shared" ca="1" si="22"/>
        <v/>
      </c>
    </row>
    <row r="82" spans="1:37" x14ac:dyDescent="0.2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21"/>
        <v>90003</v>
      </c>
      <c r="H82" s="74">
        <f t="shared" ca="1" si="21"/>
        <v>93606</v>
      </c>
      <c r="I82" s="74">
        <f t="shared" ca="1" si="21"/>
        <v>97353</v>
      </c>
      <c r="J82" s="74">
        <f t="shared" ca="1" si="21"/>
        <v>101253</v>
      </c>
      <c r="K82" s="74">
        <f t="shared" ca="1" si="21"/>
        <v>105307</v>
      </c>
      <c r="L82" s="74">
        <f t="shared" ca="1" si="21"/>
        <v>0</v>
      </c>
      <c r="M82" s="74">
        <f t="shared" ca="1" si="21"/>
        <v>0</v>
      </c>
      <c r="N82" s="72"/>
      <c r="P82" s="187" t="str">
        <f t="shared" si="37"/>
        <v>59434C</v>
      </c>
      <c r="Q82" s="191" t="s">
        <v>600</v>
      </c>
      <c r="R82" s="188" t="str">
        <f t="shared" si="13"/>
        <v>HR Labor Relations Associate</v>
      </c>
      <c r="S82" s="189" t="str">
        <f t="shared" ref="S82:S147" si="39">C82</f>
        <v>112</v>
      </c>
      <c r="T82" s="186" cm="1">
        <f t="array" aca="1" ref="T82" ca="1">ROUND(IF($Q82="Y",VLOOKUP($P82, INDIRECT($Q$3),T$8,0)*INDIRECT($P$2),VLOOKUP($P82, INDIRECT($Q$3),T$8,0)),IF($E82="E",0,3))</f>
        <v>90003</v>
      </c>
      <c r="U82" s="186" cm="1">
        <f t="array" aca="1" ref="U82" ca="1">ROUND(IF($Q82="Y",VLOOKUP($P82, INDIRECT($Q$3),U$8,0)*INDIRECT($P$2),VLOOKUP($P82, INDIRECT($Q$3),U$8,0)),IF($E82="E",0,3))</f>
        <v>93606</v>
      </c>
      <c r="V82" s="186" cm="1">
        <f t="array" aca="1" ref="V82" ca="1">ROUND(IF($Q82="Y",VLOOKUP($P82, INDIRECT($Q$3),V$8,0)*INDIRECT($P$2),VLOOKUP($P82, INDIRECT($Q$3),V$8,0)),IF($E82="E",0,3))</f>
        <v>97353</v>
      </c>
      <c r="W82" s="186" cm="1">
        <f t="array" aca="1" ref="W82" ca="1">ROUND(IF($Q82="Y",VLOOKUP($P82, INDIRECT($Q$3),W$8,0)*INDIRECT($P$2),VLOOKUP($P82, INDIRECT($Q$3),W$8,0)),IF($E82="E",0,3))</f>
        <v>101253</v>
      </c>
      <c r="X82" s="186" cm="1">
        <f t="array" aca="1" ref="X82" ca="1">ROUND(IF($Q82="Y",VLOOKUP($P82, INDIRECT($Q$3),X$8,0)*INDIRECT($P$2),VLOOKUP($P82, INDIRECT($Q$3),X$8,0)),IF($E82="E",0,3))</f>
        <v>105307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38"/>
        <v>59434C</v>
      </c>
      <c r="AC82" s="130" t="str">
        <f t="shared" si="15"/>
        <v>HR Labor Relations Associate</v>
      </c>
      <c r="AD82" s="284" t="str">
        <f t="shared" si="16"/>
        <v>112</v>
      </c>
      <c r="AE82" s="282">
        <f t="shared" ca="1" si="22"/>
        <v>43.271000000000001</v>
      </c>
      <c r="AF82" s="282">
        <f t="shared" ca="1" si="22"/>
        <v>45.003</v>
      </c>
      <c r="AG82" s="282">
        <f t="shared" ca="1" si="22"/>
        <v>46.805</v>
      </c>
      <c r="AH82" s="282">
        <f t="shared" ca="1" si="22"/>
        <v>48.68</v>
      </c>
      <c r="AI82" s="282">
        <f t="shared" ca="1" si="22"/>
        <v>50.628999999999998</v>
      </c>
      <c r="AJ82" s="282" t="str">
        <f t="shared" ca="1" si="22"/>
        <v/>
      </c>
      <c r="AK82" s="282" t="str">
        <f t="shared" ca="1" si="22"/>
        <v/>
      </c>
    </row>
    <row r="83" spans="1:37" x14ac:dyDescent="0.2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21"/>
        <v>37.121000000000002</v>
      </c>
      <c r="H83" s="74">
        <f t="shared" ca="1" si="21"/>
        <v>39.075000000000003</v>
      </c>
      <c r="I83" s="74">
        <f t="shared" ca="1" si="21"/>
        <v>40.168999999999997</v>
      </c>
      <c r="J83" s="74">
        <f t="shared" ca="1" si="21"/>
        <v>41.292999999999999</v>
      </c>
      <c r="K83" s="74">
        <f t="shared" ca="1" si="21"/>
        <v>42.945</v>
      </c>
      <c r="L83" s="74">
        <f t="shared" ca="1" si="21"/>
        <v>0</v>
      </c>
      <c r="M83" s="74">
        <f t="shared" ca="1" si="21"/>
        <v>0</v>
      </c>
      <c r="N83" s="72"/>
      <c r="P83" s="187" t="str">
        <f t="shared" si="37"/>
        <v>52961C</v>
      </c>
      <c r="Q83" s="191" t="s">
        <v>600</v>
      </c>
      <c r="R83" s="188" t="str">
        <f t="shared" si="13"/>
        <v>HR Labor Relations Specialist</v>
      </c>
      <c r="S83" s="189" t="str">
        <f t="shared" si="39"/>
        <v>108</v>
      </c>
      <c r="T83" s="186" cm="1">
        <f t="array" aca="1" ref="T83" ca="1">ROUND(IF($Q83="Y",VLOOKUP($P83, INDIRECT($Q$3),T$8,0)*INDIRECT($P$2),VLOOKUP($P83, INDIRECT($Q$3),T$8,0)),IF($E83="E",0,3))</f>
        <v>37.121000000000002</v>
      </c>
      <c r="U83" s="186" cm="1">
        <f t="array" aca="1" ref="U83" ca="1">ROUND(IF($Q83="Y",VLOOKUP($P83, INDIRECT($Q$3),U$8,0)*INDIRECT($P$2),VLOOKUP($P83, INDIRECT($Q$3),U$8,0)),IF($E83="E",0,3))</f>
        <v>39.075000000000003</v>
      </c>
      <c r="V83" s="186" cm="1">
        <f t="array" aca="1" ref="V83" ca="1">ROUND(IF($Q83="Y",VLOOKUP($P83, INDIRECT($Q$3),V$8,0)*INDIRECT($P$2),VLOOKUP($P83, INDIRECT($Q$3),V$8,0)),IF($E83="E",0,3))</f>
        <v>40.168999999999997</v>
      </c>
      <c r="W83" s="186" cm="1">
        <f t="array" aca="1" ref="W83" ca="1">ROUND(IF($Q83="Y",VLOOKUP($P83, INDIRECT($Q$3),W$8,0)*INDIRECT($P$2),VLOOKUP($P83, INDIRECT($Q$3),W$8,0)),IF($E83="E",0,3))</f>
        <v>41.292999999999999</v>
      </c>
      <c r="X83" s="186" cm="1">
        <f t="array" aca="1" ref="X83" ca="1">ROUND(IF($Q83="Y",VLOOKUP($P83, INDIRECT($Q$3),X$8,0)*INDIRECT($P$2),VLOOKUP($P83, INDIRECT($Q$3),X$8,0)),IF($E83="E",0,3))</f>
        <v>42.945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38"/>
        <v>52961C</v>
      </c>
      <c r="AC83" s="130" t="str">
        <f t="shared" si="15"/>
        <v>HR Labor Relations Specialist</v>
      </c>
      <c r="AD83" s="284" t="str">
        <f t="shared" si="16"/>
        <v>108</v>
      </c>
      <c r="AE83" s="282">
        <f t="shared" ca="1" si="22"/>
        <v>37.121000000000002</v>
      </c>
      <c r="AF83" s="282">
        <f t="shared" ca="1" si="22"/>
        <v>39.075000000000003</v>
      </c>
      <c r="AG83" s="282">
        <f t="shared" ca="1" si="22"/>
        <v>40.168999999999997</v>
      </c>
      <c r="AH83" s="282">
        <f t="shared" ca="1" si="22"/>
        <v>41.292999999999999</v>
      </c>
      <c r="AI83" s="282">
        <f t="shared" ca="1" si="22"/>
        <v>42.945</v>
      </c>
      <c r="AJ83" s="282" t="str">
        <f t="shared" ca="1" si="22"/>
        <v/>
      </c>
      <c r="AK83" s="282" t="str">
        <f t="shared" ca="1" si="22"/>
        <v/>
      </c>
    </row>
    <row r="84" spans="1:37" x14ac:dyDescent="0.2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21"/>
        <v>103627</v>
      </c>
      <c r="H84" s="74">
        <f t="shared" ca="1" si="21"/>
        <v>109081</v>
      </c>
      <c r="I84" s="74">
        <f t="shared" ca="1" si="21"/>
        <v>114820</v>
      </c>
      <c r="J84" s="74">
        <f t="shared" ca="1" si="21"/>
        <v>122630</v>
      </c>
      <c r="K84" s="74">
        <f t="shared" ca="1" si="21"/>
        <v>126065</v>
      </c>
      <c r="L84" s="74">
        <f t="shared" ca="1" si="21"/>
        <v>129595</v>
      </c>
      <c r="M84" s="74">
        <f t="shared" ca="1" si="21"/>
        <v>133288</v>
      </c>
      <c r="N84" s="72"/>
      <c r="P84" s="187" t="str">
        <f t="shared" si="37"/>
        <v>06063C</v>
      </c>
      <c r="Q84" s="191" t="s">
        <v>600</v>
      </c>
      <c r="R84" s="188" t="str">
        <f t="shared" si="13"/>
        <v>HR Leadership &amp; Change Manager</v>
      </c>
      <c r="S84" s="189" t="str">
        <f t="shared" si="39"/>
        <v>136</v>
      </c>
      <c r="T84" s="186" cm="1">
        <f t="array" aca="1" ref="T84" ca="1">ROUND(IF($Q84="Y",VLOOKUP($P84, INDIRECT($Q$3),T$8,0)*INDIRECT($P$2),VLOOKUP($P84, INDIRECT($Q$3),T$8,0)),IF($E84="E",0,3))</f>
        <v>103627</v>
      </c>
      <c r="U84" s="186" cm="1">
        <f t="array" aca="1" ref="U84" ca="1">ROUND(IF($Q84="Y",VLOOKUP($P84, INDIRECT($Q$3),U$8,0)*INDIRECT($P$2),VLOOKUP($P84, INDIRECT($Q$3),U$8,0)),IF($E84="E",0,3))</f>
        <v>109081</v>
      </c>
      <c r="V84" s="186" cm="1">
        <f t="array" aca="1" ref="V84" ca="1">ROUND(IF($Q84="Y",VLOOKUP($P84, INDIRECT($Q$3),V$8,0)*INDIRECT($P$2),VLOOKUP($P84, INDIRECT($Q$3),V$8,0)),IF($E84="E",0,3))</f>
        <v>114820</v>
      </c>
      <c r="W84" s="186" cm="1">
        <f t="array" aca="1" ref="W84" ca="1">ROUND(IF($Q84="Y",VLOOKUP($P84, INDIRECT($Q$3),W$8,0)*INDIRECT($P$2),VLOOKUP($P84, INDIRECT($Q$3),W$8,0)),IF($E84="E",0,3))</f>
        <v>122630</v>
      </c>
      <c r="X84" s="186" cm="1">
        <f t="array" aca="1" ref="X84" ca="1">ROUND(IF($Q84="Y",VLOOKUP($P84, INDIRECT($Q$3),X$8,0)*INDIRECT($P$2),VLOOKUP($P84, INDIRECT($Q$3),X$8,0)),IF($E84="E",0,3))</f>
        <v>126065</v>
      </c>
      <c r="Y84" s="186" cm="1">
        <f t="array" aca="1" ref="Y84" ca="1">ROUND(IF($Q84="Y",VLOOKUP($P84, INDIRECT($Q$3),Y$8,0)*INDIRECT($P$2),VLOOKUP($P84, INDIRECT($Q$3),Y$8,0)),IF($E84="E",0,3))</f>
        <v>129595</v>
      </c>
      <c r="Z84" s="186" cm="1">
        <f t="array" aca="1" ref="Z84" ca="1">ROUND(IF($Q84="Y",VLOOKUP($P84, INDIRECT($Q$3),Z$8,0)*INDIRECT($P$2),VLOOKUP($P84, INDIRECT($Q$3),Z$8,0)),IF($E84="E",0,3))</f>
        <v>133288</v>
      </c>
      <c r="AA84" s="186"/>
      <c r="AB84" s="282" t="str">
        <f t="shared" si="38"/>
        <v>06063C</v>
      </c>
      <c r="AC84" s="130" t="str">
        <f t="shared" si="15"/>
        <v>HR Leadership &amp; Change Manager</v>
      </c>
      <c r="AD84" s="284" t="str">
        <f t="shared" si="16"/>
        <v>136</v>
      </c>
      <c r="AE84" s="282">
        <f t="shared" ca="1" si="22"/>
        <v>49.820999999999998</v>
      </c>
      <c r="AF84" s="282">
        <f t="shared" ca="1" si="22"/>
        <v>52.442999999999998</v>
      </c>
      <c r="AG84" s="282">
        <f t="shared" ca="1" si="22"/>
        <v>55.201999999999998</v>
      </c>
      <c r="AH84" s="282">
        <f t="shared" ca="1" si="22"/>
        <v>58.957000000000001</v>
      </c>
      <c r="AI84" s="282">
        <f t="shared" ca="1" si="22"/>
        <v>60.608999999999995</v>
      </c>
      <c r="AJ84" s="282">
        <f t="shared" ca="1" si="22"/>
        <v>62.305999999999997</v>
      </c>
      <c r="AK84" s="282">
        <f t="shared" ca="1" si="22"/>
        <v>64.081000000000003</v>
      </c>
    </row>
    <row r="85" spans="1:37" x14ac:dyDescent="0.2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21"/>
        <v>104274</v>
      </c>
      <c r="H85" s="74">
        <f t="shared" ca="1" si="21"/>
        <v>108449</v>
      </c>
      <c r="I85" s="74">
        <f t="shared" ca="1" si="21"/>
        <v>112793</v>
      </c>
      <c r="J85" s="74">
        <f t="shared" ca="1" si="21"/>
        <v>117307</v>
      </c>
      <c r="K85" s="74">
        <f t="shared" ca="1" si="21"/>
        <v>122004</v>
      </c>
      <c r="L85" s="74">
        <f t="shared" ca="1" si="21"/>
        <v>0</v>
      </c>
      <c r="M85" s="74">
        <f t="shared" ca="1" si="21"/>
        <v>0</v>
      </c>
      <c r="N85" s="72"/>
      <c r="P85" s="187" t="str">
        <f t="shared" si="37"/>
        <v>52963C</v>
      </c>
      <c r="Q85" s="191" t="s">
        <v>600</v>
      </c>
      <c r="R85" s="188" t="str">
        <f t="shared" si="13"/>
        <v>HR Learning Technologies Specialist</v>
      </c>
      <c r="S85" s="189" t="str">
        <f t="shared" si="39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38"/>
        <v>52963C</v>
      </c>
      <c r="AC85" s="130" t="str">
        <f t="shared" si="15"/>
        <v>HR Learning Technologies Specialist</v>
      </c>
      <c r="AD85" s="284" t="str">
        <f t="shared" si="16"/>
        <v>131</v>
      </c>
      <c r="AE85" s="282">
        <f t="shared" ca="1" si="22"/>
        <v>50.131999999999998</v>
      </c>
      <c r="AF85" s="282">
        <f t="shared" ca="1" si="22"/>
        <v>52.138999999999996</v>
      </c>
      <c r="AG85" s="282">
        <f t="shared" ca="1" si="22"/>
        <v>54.227999999999994</v>
      </c>
      <c r="AH85" s="282">
        <f t="shared" ca="1" si="22"/>
        <v>56.397999999999996</v>
      </c>
      <c r="AI85" s="282">
        <f t="shared" ca="1" si="22"/>
        <v>58.655999999999999</v>
      </c>
      <c r="AJ85" s="282" t="str">
        <f t="shared" ca="1" si="22"/>
        <v/>
      </c>
      <c r="AK85" s="282" t="str">
        <f t="shared" ca="1" si="22"/>
        <v/>
      </c>
    </row>
    <row r="86" spans="1:37" x14ac:dyDescent="0.2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21"/>
        <v>114592</v>
      </c>
      <c r="H86" s="74">
        <f t="shared" ca="1" si="21"/>
        <v>119175</v>
      </c>
      <c r="I86" s="74">
        <f t="shared" ca="1" si="21"/>
        <v>123943</v>
      </c>
      <c r="J86" s="74">
        <f t="shared" ca="1" si="21"/>
        <v>128902</v>
      </c>
      <c r="K86" s="74">
        <f t="shared" ca="1" si="21"/>
        <v>134058</v>
      </c>
      <c r="L86" s="74">
        <f t="shared" ca="1" si="21"/>
        <v>0</v>
      </c>
      <c r="M86" s="74">
        <f t="shared" ca="1" si="21"/>
        <v>0</v>
      </c>
      <c r="N86" s="72"/>
      <c r="P86" s="187" t="str">
        <f t="shared" si="37"/>
        <v>53004C</v>
      </c>
      <c r="Q86" s="191" t="s">
        <v>600</v>
      </c>
      <c r="R86" s="188" t="str">
        <f t="shared" si="13"/>
        <v>HR Project Mgr-Confidential-C</v>
      </c>
      <c r="S86" s="189" t="str">
        <f t="shared" si="39"/>
        <v>137</v>
      </c>
      <c r="T86" s="186" cm="1">
        <f t="array" aca="1" ref="T86" ca="1">ROUND(IF($Q86="Y",VLOOKUP($P86, INDIRECT($Q$3),T$8,0)*INDIRECT($P$2),VLOOKUP($P86, INDIRECT($Q$3),T$8,0)),IF($E86="E",0,3))</f>
        <v>114592</v>
      </c>
      <c r="U86" s="186" cm="1">
        <f t="array" aca="1" ref="U86" ca="1">ROUND(IF($Q86="Y",VLOOKUP($P86, INDIRECT($Q$3),U$8,0)*INDIRECT($P$2),VLOOKUP($P86, INDIRECT($Q$3),U$8,0)),IF($E86="E",0,3))</f>
        <v>119175</v>
      </c>
      <c r="V86" s="186" cm="1">
        <f t="array" aca="1" ref="V86" ca="1">ROUND(IF($Q86="Y",VLOOKUP($P86, INDIRECT($Q$3),V$8,0)*INDIRECT($P$2),VLOOKUP($P86, INDIRECT($Q$3),V$8,0)),IF($E86="E",0,3))</f>
        <v>123943</v>
      </c>
      <c r="W86" s="186" cm="1">
        <f t="array" aca="1" ref="W86" ca="1">ROUND(IF($Q86="Y",VLOOKUP($P86, INDIRECT($Q$3),W$8,0)*INDIRECT($P$2),VLOOKUP($P86, INDIRECT($Q$3),W$8,0)),IF($E86="E",0,3))</f>
        <v>128902</v>
      </c>
      <c r="X86" s="186" cm="1">
        <f t="array" aca="1" ref="X86" ca="1">ROUND(IF($Q86="Y",VLOOKUP($P86, INDIRECT($Q$3),X$8,0)*INDIRECT($P$2),VLOOKUP($P86, INDIRECT($Q$3),X$8,0)),IF($E86="E",0,3))</f>
        <v>134058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38"/>
        <v>53004C</v>
      </c>
      <c r="AC86" s="130" t="str">
        <f t="shared" si="15"/>
        <v>HR Project Mgr-Confidential-C</v>
      </c>
      <c r="AD86" s="284" t="str">
        <f t="shared" si="16"/>
        <v>137</v>
      </c>
      <c r="AE86" s="282">
        <f t="shared" ca="1" si="22"/>
        <v>55.092999999999996</v>
      </c>
      <c r="AF86" s="282">
        <f t="shared" ca="1" si="22"/>
        <v>57.295999999999999</v>
      </c>
      <c r="AG86" s="282">
        <f t="shared" ca="1" si="22"/>
        <v>59.588000000000001</v>
      </c>
      <c r="AH86" s="282">
        <f t="shared" ca="1" si="22"/>
        <v>61.972999999999999</v>
      </c>
      <c r="AI86" s="282">
        <f t="shared" ca="1" si="22"/>
        <v>64.451000000000008</v>
      </c>
      <c r="AJ86" s="282" t="str">
        <f t="shared" ca="1" si="22"/>
        <v/>
      </c>
      <c r="AK86" s="282" t="str">
        <f t="shared" ca="1" si="22"/>
        <v/>
      </c>
    </row>
    <row r="87" spans="1:37" x14ac:dyDescent="0.2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21"/>
        <v>87914</v>
      </c>
      <c r="H87" s="74">
        <f t="shared" ca="1" si="21"/>
        <v>91436</v>
      </c>
      <c r="I87" s="74">
        <f t="shared" ca="1" si="21"/>
        <v>95096</v>
      </c>
      <c r="J87" s="74">
        <f t="shared" ca="1" si="21"/>
        <v>98903</v>
      </c>
      <c r="K87" s="74">
        <f t="shared" ca="1" si="21"/>
        <v>102864</v>
      </c>
      <c r="L87" s="74">
        <f t="shared" ca="1" si="21"/>
        <v>0</v>
      </c>
      <c r="M87" s="74">
        <f t="shared" ca="1" si="21"/>
        <v>0</v>
      </c>
      <c r="N87" s="72"/>
      <c r="P87" s="187" t="str">
        <f t="shared" si="37"/>
        <v>52959C</v>
      </c>
      <c r="Q87" s="186" t="s">
        <v>600</v>
      </c>
      <c r="R87" s="188" t="str">
        <f t="shared" si="13"/>
        <v>HR Recruiter</v>
      </c>
      <c r="S87" s="189" t="str">
        <f t="shared" si="39"/>
        <v>109</v>
      </c>
      <c r="T87" s="186" cm="1">
        <f t="array" aca="1" ref="T87" ca="1">ROUND(IF($Q87="Y",VLOOKUP($P87, INDIRECT($Q$3),T$8,0)*INDIRECT($P$2),VLOOKUP($P87, INDIRECT($Q$3),T$8,0)),IF($E87="E",0,3))</f>
        <v>87914</v>
      </c>
      <c r="U87" s="186" cm="1">
        <f t="array" aca="1" ref="U87" ca="1">ROUND(IF($Q87="Y",VLOOKUP($P87, INDIRECT($Q$3),U$8,0)*INDIRECT($P$2),VLOOKUP($P87, INDIRECT($Q$3),U$8,0)),IF($E87="E",0,3))</f>
        <v>91436</v>
      </c>
      <c r="V87" s="186" cm="1">
        <f t="array" aca="1" ref="V87" ca="1">ROUND(IF($Q87="Y",VLOOKUP($P87, INDIRECT($Q$3),V$8,0)*INDIRECT($P$2),VLOOKUP($P87, INDIRECT($Q$3),V$8,0)),IF($E87="E",0,3))</f>
        <v>95096</v>
      </c>
      <c r="W87" s="186" cm="1">
        <f t="array" aca="1" ref="W87" ca="1">ROUND(IF($Q87="Y",VLOOKUP($P87, INDIRECT($Q$3),W$8,0)*INDIRECT($P$2),VLOOKUP($P87, INDIRECT($Q$3),W$8,0)),IF($E87="E",0,3))</f>
        <v>98903</v>
      </c>
      <c r="X87" s="186" cm="1">
        <f t="array" aca="1" ref="X87" ca="1">ROUND(IF($Q87="Y",VLOOKUP($P87, INDIRECT($Q$3),X$8,0)*INDIRECT($P$2),VLOOKUP($P87, INDIRECT($Q$3),X$8,0)),IF($E87="E",0,3))</f>
        <v>102864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38"/>
        <v>52959C</v>
      </c>
      <c r="AC87" s="130" t="str">
        <f t="shared" si="15"/>
        <v>HR Recruiter</v>
      </c>
      <c r="AD87" s="284" t="str">
        <f t="shared" si="16"/>
        <v>109</v>
      </c>
      <c r="AE87" s="282">
        <f t="shared" ca="1" si="22"/>
        <v>42.266999999999996</v>
      </c>
      <c r="AF87" s="282">
        <f t="shared" ca="1" si="22"/>
        <v>43.96</v>
      </c>
      <c r="AG87" s="282">
        <f t="shared" ca="1" si="22"/>
        <v>45.72</v>
      </c>
      <c r="AH87" s="282">
        <f t="shared" ca="1" si="22"/>
        <v>47.55</v>
      </c>
      <c r="AI87" s="282">
        <f t="shared" ca="1" si="22"/>
        <v>49.454000000000001</v>
      </c>
      <c r="AJ87" s="282" t="str">
        <f t="shared" ca="1" si="22"/>
        <v/>
      </c>
      <c r="AK87" s="282" t="str">
        <f t="shared" ca="1" si="22"/>
        <v/>
      </c>
    </row>
    <row r="88" spans="1:37" x14ac:dyDescent="0.2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21"/>
        <v>76146</v>
      </c>
      <c r="H88" s="74">
        <f t="shared" ca="1" si="21"/>
        <v>80326</v>
      </c>
      <c r="I88" s="74">
        <f t="shared" ca="1" si="21"/>
        <v>84501</v>
      </c>
      <c r="J88" s="74">
        <f t="shared" ca="1" si="21"/>
        <v>88971</v>
      </c>
      <c r="K88" s="74">
        <f t="shared" ca="1" si="21"/>
        <v>93672</v>
      </c>
      <c r="L88" s="74">
        <f t="shared" ca="1" si="21"/>
        <v>99491</v>
      </c>
      <c r="M88" s="74">
        <f t="shared" ca="1" si="21"/>
        <v>105307</v>
      </c>
      <c r="N88" s="72"/>
      <c r="P88" s="187" t="str">
        <f t="shared" si="37"/>
        <v>05418C</v>
      </c>
      <c r="Q88" s="191" t="s">
        <v>600</v>
      </c>
      <c r="R88" s="188" t="str">
        <f t="shared" si="13"/>
        <v>HR Representative</v>
      </c>
      <c r="S88" s="189" t="str">
        <f t="shared" si="39"/>
        <v>60M</v>
      </c>
      <c r="T88" s="186" cm="1">
        <f t="array" aca="1" ref="T88" ca="1">ROUND(IF($Q88="Y",VLOOKUP($P88, INDIRECT($Q$3),T$8,0)*INDIRECT($P$2),VLOOKUP($P88, INDIRECT($Q$3),T$8,0)),IF($E88="E",0,3))</f>
        <v>76146</v>
      </c>
      <c r="U88" s="186" cm="1">
        <f t="array" aca="1" ref="U88" ca="1">ROUND(IF($Q88="Y",VLOOKUP($P88, INDIRECT($Q$3),U$8,0)*INDIRECT($P$2),VLOOKUP($P88, INDIRECT($Q$3),U$8,0)),IF($E88="E",0,3))</f>
        <v>80326</v>
      </c>
      <c r="V88" s="186" cm="1">
        <f t="array" aca="1" ref="V88" ca="1">ROUND(IF($Q88="Y",VLOOKUP($P88, INDIRECT($Q$3),V$8,0)*INDIRECT($P$2),VLOOKUP($P88, INDIRECT($Q$3),V$8,0)),IF($E88="E",0,3))</f>
        <v>84501</v>
      </c>
      <c r="W88" s="186" cm="1">
        <f t="array" aca="1" ref="W88" ca="1">ROUND(IF($Q88="Y",VLOOKUP($P88, INDIRECT($Q$3),W$8,0)*INDIRECT($P$2),VLOOKUP($P88, INDIRECT($Q$3),W$8,0)),IF($E88="E",0,3))</f>
        <v>88971</v>
      </c>
      <c r="X88" s="186" cm="1">
        <f t="array" aca="1" ref="X88" ca="1">ROUND(IF($Q88="Y",VLOOKUP($P88, INDIRECT($Q$3),X$8,0)*INDIRECT($P$2),VLOOKUP($P88, INDIRECT($Q$3),X$8,0)),IF($E88="E",0,3))</f>
        <v>93672</v>
      </c>
      <c r="Y88" s="186" cm="1">
        <f t="array" aca="1" ref="Y88" ca="1">ROUND(IF($Q88="Y",VLOOKUP($P88, INDIRECT($Q$3),Y$8,0)*INDIRECT($P$2),VLOOKUP($P88, INDIRECT($Q$3),Y$8,0)),IF($E88="E",0,3))</f>
        <v>99491</v>
      </c>
      <c r="Z88" s="186" cm="1">
        <f t="array" aca="1" ref="Z88" ca="1">ROUND(IF($Q88="Y",VLOOKUP($P88, INDIRECT($Q$3),Z$8,0)*INDIRECT($P$2),VLOOKUP($P88, INDIRECT($Q$3),Z$8,0)),IF($E88="E",0,3))</f>
        <v>105307</v>
      </c>
      <c r="AA88" s="186"/>
      <c r="AB88" s="282" t="str">
        <f t="shared" si="38"/>
        <v>05418C</v>
      </c>
      <c r="AC88" s="130" t="str">
        <f t="shared" si="15"/>
        <v>HR Representative</v>
      </c>
      <c r="AD88" s="284" t="str">
        <f t="shared" si="16"/>
        <v>60M</v>
      </c>
      <c r="AE88" s="282">
        <f t="shared" ca="1" si="22"/>
        <v>36.608999999999995</v>
      </c>
      <c r="AF88" s="282">
        <f t="shared" ca="1" si="22"/>
        <v>38.619</v>
      </c>
      <c r="AG88" s="282">
        <f t="shared" ca="1" si="22"/>
        <v>40.625999999999998</v>
      </c>
      <c r="AH88" s="282">
        <f t="shared" ca="1" si="22"/>
        <v>42.774999999999999</v>
      </c>
      <c r="AI88" s="282">
        <f t="shared" ca="1" si="22"/>
        <v>45.034999999999997</v>
      </c>
      <c r="AJ88" s="282">
        <f t="shared" ca="1" si="22"/>
        <v>47.832999999999998</v>
      </c>
      <c r="AK88" s="282">
        <f t="shared" ca="1" si="22"/>
        <v>50.628999999999998</v>
      </c>
    </row>
    <row r="89" spans="1:37" x14ac:dyDescent="0.2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21"/>
        <v>32.116999999999997</v>
      </c>
      <c r="H89" s="74">
        <f t="shared" ca="1" si="21"/>
        <v>33.722999999999999</v>
      </c>
      <c r="I89" s="74">
        <f t="shared" ca="1" si="21"/>
        <v>35.409999999999997</v>
      </c>
      <c r="J89" s="74">
        <f t="shared" ca="1" si="21"/>
        <v>37.18</v>
      </c>
      <c r="K89" s="74">
        <f t="shared" ca="1" si="21"/>
        <v>39.037999999999997</v>
      </c>
      <c r="L89" s="74">
        <f t="shared" ca="1" si="21"/>
        <v>40.991</v>
      </c>
      <c r="M89" s="74">
        <f t="shared" ca="1" si="21"/>
        <v>0</v>
      </c>
      <c r="N89" s="72"/>
      <c r="P89" s="187" t="str">
        <f t="shared" si="37"/>
        <v>05426C</v>
      </c>
      <c r="Q89" s="191" t="s">
        <v>600</v>
      </c>
      <c r="R89" s="188" t="str">
        <f t="shared" si="13"/>
        <v>HR Sr Associate</v>
      </c>
      <c r="S89" s="189" t="str">
        <f t="shared" si="39"/>
        <v>04</v>
      </c>
      <c r="T89" s="186" cm="1">
        <f t="array" aca="1" ref="T89" ca="1">ROUND(IF($Q89="Y",VLOOKUP($P89, INDIRECT($Q$3),T$8,0)*INDIRECT($P$2),VLOOKUP($P89, INDIRECT($Q$3),T$8,0)),IF($E89="E",0,3))</f>
        <v>32.116999999999997</v>
      </c>
      <c r="U89" s="186" cm="1">
        <f t="array" aca="1" ref="U89" ca="1">ROUND(IF($Q89="Y",VLOOKUP($P89, INDIRECT($Q$3),U$8,0)*INDIRECT($P$2),VLOOKUP($P89, INDIRECT($Q$3),U$8,0)),IF($E89="E",0,3))</f>
        <v>33.722999999999999</v>
      </c>
      <c r="V89" s="186" cm="1">
        <f t="array" aca="1" ref="V89" ca="1">ROUND(IF($Q89="Y",VLOOKUP($P89, INDIRECT($Q$3),V$8,0)*INDIRECT($P$2),VLOOKUP($P89, INDIRECT($Q$3),V$8,0)),IF($E89="E",0,3))</f>
        <v>35.409999999999997</v>
      </c>
      <c r="W89" s="186" cm="1">
        <f t="array" aca="1" ref="W89" ca="1">ROUND(IF($Q89="Y",VLOOKUP($P89, INDIRECT($Q$3),W$8,0)*INDIRECT($P$2),VLOOKUP($P89, INDIRECT($Q$3),W$8,0)),IF($E89="E",0,3))</f>
        <v>37.18</v>
      </c>
      <c r="X89" s="186" cm="1">
        <f t="array" aca="1" ref="X89" ca="1">ROUND(IF($Q89="Y",VLOOKUP($P89, INDIRECT($Q$3),X$8,0)*INDIRECT($P$2),VLOOKUP($P89, INDIRECT($Q$3),X$8,0)),IF($E89="E",0,3))</f>
        <v>39.037999999999997</v>
      </c>
      <c r="Y89" s="186" cm="1">
        <f t="array" aca="1" ref="Y89" ca="1">ROUND(IF($Q89="Y",VLOOKUP($P89, INDIRECT($Q$3),Y$8,0)*INDIRECT($P$2),VLOOKUP($P89, INDIRECT($Q$3),Y$8,0)),IF($E89="E",0,3))</f>
        <v>40.991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38"/>
        <v>05426C</v>
      </c>
      <c r="AC89" s="130" t="str">
        <f t="shared" si="15"/>
        <v>HR Sr Associate</v>
      </c>
      <c r="AD89" s="284" t="str">
        <f t="shared" si="16"/>
        <v>04</v>
      </c>
      <c r="AE89" s="282">
        <f t="shared" ca="1" si="22"/>
        <v>32.116999999999997</v>
      </c>
      <c r="AF89" s="282">
        <f t="shared" ca="1" si="22"/>
        <v>33.722999999999999</v>
      </c>
      <c r="AG89" s="282">
        <f t="shared" ca="1" si="22"/>
        <v>35.409999999999997</v>
      </c>
      <c r="AH89" s="282">
        <f t="shared" ca="1" si="22"/>
        <v>37.18</v>
      </c>
      <c r="AI89" s="282">
        <f t="shared" ca="1" si="22"/>
        <v>39.037999999999997</v>
      </c>
      <c r="AJ89" s="282">
        <f t="shared" ca="1" si="22"/>
        <v>40.991</v>
      </c>
      <c r="AK89" s="282" t="str">
        <f t="shared" ca="1" si="22"/>
        <v/>
      </c>
    </row>
    <row r="90" spans="1:37" x14ac:dyDescent="0.2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ref="G90" ca="1" si="40">IF(E90="E",ROUND(T90,0),ROUND(T90,3))</f>
        <v>96090</v>
      </c>
      <c r="H90" s="74">
        <f t="shared" ref="H90" ca="1" si="41">IF(F90="E",ROUND(U90,0),ROUND(U90,3))</f>
        <v>99939</v>
      </c>
      <c r="I90" s="74">
        <f t="shared" ref="I90" ca="1" si="42">IF(G90="E",ROUND(V90,0),ROUND(V90,3))</f>
        <v>103941</v>
      </c>
      <c r="J90" s="74">
        <f t="shared" ref="J90" ca="1" si="43">IF(H90="E",ROUND(W90,0),ROUND(W90,3))</f>
        <v>108100</v>
      </c>
      <c r="K90" s="74">
        <f t="shared" ref="K90" ca="1" si="44">IF(I90="E",ROUND(X90,0),ROUND(X90,3))</f>
        <v>112428</v>
      </c>
      <c r="L90" s="74">
        <f t="shared" ref="L90" ca="1" si="45">IF(J90="E",ROUND(Y90,0),ROUND(Y90,3))</f>
        <v>0</v>
      </c>
      <c r="M90" s="74">
        <f t="shared" ref="M90" ca="1" si="46">IF(K90="E",ROUND(Z90,0),ROUND(Z90,3))</f>
        <v>0</v>
      </c>
      <c r="N90" s="72"/>
      <c r="P90" s="187" t="str">
        <f t="shared" ref="P90" si="47">A90</f>
        <v>53077C</v>
      </c>
      <c r="Q90" s="191" t="s">
        <v>600</v>
      </c>
      <c r="R90" s="188" t="str">
        <f t="shared" si="13"/>
        <v>HR Sr Benefits Spec-C</v>
      </c>
      <c r="S90" s="189" t="str">
        <f t="shared" ref="S90" si="48">C90</f>
        <v>144</v>
      </c>
      <c r="T90" s="186" cm="1">
        <f t="array" aca="1" ref="T90" ca="1">ROUND(IF($Q90="Y",VLOOKUP($P90, INDIRECT($Q$3),T$8,0)*INDIRECT($P$2),VLOOKUP($P90, INDIRECT($Q$3),T$8,0)),IF($E90="E",0,3))</f>
        <v>96090</v>
      </c>
      <c r="U90" s="186" cm="1">
        <f t="array" aca="1" ref="U90" ca="1">ROUND(IF($Q90="Y",VLOOKUP($P90, INDIRECT($Q$3),U$8,0)*INDIRECT($P$2),VLOOKUP($P90, INDIRECT($Q$3),U$8,0)),IF($E90="E",0,3))</f>
        <v>99939</v>
      </c>
      <c r="V90" s="186" cm="1">
        <f t="array" aca="1" ref="V90" ca="1">ROUND(IF($Q90="Y",VLOOKUP($P90, INDIRECT($Q$3),V$8,0)*INDIRECT($P$2),VLOOKUP($P90, INDIRECT($Q$3),V$8,0)),IF($E90="E",0,3))</f>
        <v>103941</v>
      </c>
      <c r="W90" s="186" cm="1">
        <f t="array" aca="1" ref="W90" ca="1">ROUND(IF($Q90="Y",VLOOKUP($P90, INDIRECT($Q$3),W$8,0)*INDIRECT($P$2),VLOOKUP($P90, INDIRECT($Q$3),W$8,0)),IF($E90="E",0,3))</f>
        <v>108100</v>
      </c>
      <c r="X90" s="186" cm="1">
        <f t="array" aca="1" ref="X90" ca="1">ROUND(IF($Q90="Y",VLOOKUP($P90, INDIRECT($Q$3),X$8,0)*INDIRECT($P$2),VLOOKUP($P90, INDIRECT($Q$3),X$8,0)),IF($E90="E",0,3))</f>
        <v>112428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38"/>
        <v>53077C</v>
      </c>
      <c r="AC90" s="130" t="str">
        <f t="shared" si="15"/>
        <v>HR Sr Benefits Spec-C</v>
      </c>
      <c r="AD90" s="284" t="str">
        <f t="shared" si="16"/>
        <v>144</v>
      </c>
      <c r="AE90" s="282">
        <f t="shared" ref="AE90" ca="1" si="49">IF(T90=0,"",IF($E90="E",ROUNDUP(T90/2080,3),T90))</f>
        <v>46.198</v>
      </c>
      <c r="AF90" s="282">
        <f t="shared" ref="AF90" ca="1" si="50">IF(U90=0,"",IF($E90="E",ROUNDUP(U90/2080,3),U90))</f>
        <v>48.047999999999995</v>
      </c>
      <c r="AG90" s="282">
        <f t="shared" ref="AG90" ca="1" si="51">IF(V90=0,"",IF($E90="E",ROUNDUP(V90/2080,3),V90))</f>
        <v>49.971999999999994</v>
      </c>
      <c r="AH90" s="282">
        <f t="shared" ref="AH90" ca="1" si="52">IF(W90=0,"",IF($E90="E",ROUNDUP(W90/2080,3),W90))</f>
        <v>51.971999999999994</v>
      </c>
      <c r="AI90" s="282">
        <f t="shared" ref="AI90" ca="1" si="53">IF(X90=0,"",IF($E90="E",ROUNDUP(X90/2080,3),X90))</f>
        <v>54.052</v>
      </c>
      <c r="AJ90" s="282" t="str">
        <f t="shared" ref="AJ90" ca="1" si="54">IF(Y90=0,"",IF($E90="E",ROUNDUP(Y90/2080,3),Y90))</f>
        <v/>
      </c>
      <c r="AK90" s="282" t="str">
        <f t="shared" ref="AK90" ca="1" si="55">IF(Z90=0,"",IF($E90="E",ROUNDUP(Z90/2080,3),Z90))</f>
        <v/>
      </c>
    </row>
    <row r="91" spans="1:37" x14ac:dyDescent="0.2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21"/>
        <v>104274</v>
      </c>
      <c r="H91" s="74">
        <f t="shared" ca="1" si="21"/>
        <v>108449</v>
      </c>
      <c r="I91" s="74">
        <f t="shared" ca="1" si="21"/>
        <v>112793</v>
      </c>
      <c r="J91" s="74">
        <f t="shared" ca="1" si="21"/>
        <v>117307</v>
      </c>
      <c r="K91" s="74">
        <f t="shared" ca="1" si="21"/>
        <v>122004</v>
      </c>
      <c r="L91" s="74">
        <f t="shared" ca="1" si="21"/>
        <v>0</v>
      </c>
      <c r="M91" s="74">
        <f t="shared" ca="1" si="21"/>
        <v>0</v>
      </c>
      <c r="N91" s="72"/>
      <c r="P91" s="187" t="str">
        <f t="shared" si="37"/>
        <v>52968C</v>
      </c>
      <c r="Q91" s="191" t="s">
        <v>600</v>
      </c>
      <c r="R91" s="188" t="str">
        <f t="shared" si="13"/>
        <v>HR Sr Health &amp; Wellness Representative</v>
      </c>
      <c r="S91" s="189" t="str">
        <f t="shared" si="39"/>
        <v>131</v>
      </c>
      <c r="T91" s="186" cm="1">
        <f t="array" aca="1" ref="T91" ca="1">ROUND(IF($Q91="Y",VLOOKUP($P91, INDIRECT($Q$3),T$8,0)*INDIRECT($P$2),VLOOKUP($P91, INDIRECT($Q$3),T$8,0)),IF($E91="E",0,3))</f>
        <v>104274</v>
      </c>
      <c r="U91" s="186" cm="1">
        <f t="array" aca="1" ref="U91" ca="1">ROUND(IF($Q91="Y",VLOOKUP($P91, INDIRECT($Q$3),U$8,0)*INDIRECT($P$2),VLOOKUP($P91, INDIRECT($Q$3),U$8,0)),IF($E91="E",0,3))</f>
        <v>108449</v>
      </c>
      <c r="V91" s="186" cm="1">
        <f t="array" aca="1" ref="V91" ca="1">ROUND(IF($Q91="Y",VLOOKUP($P91, INDIRECT($Q$3),V$8,0)*INDIRECT($P$2),VLOOKUP($P91, INDIRECT($Q$3),V$8,0)),IF($E91="E",0,3))</f>
        <v>112793</v>
      </c>
      <c r="W91" s="186" cm="1">
        <f t="array" aca="1" ref="W91" ca="1">ROUND(IF($Q91="Y",VLOOKUP($P91, INDIRECT($Q$3),W$8,0)*INDIRECT($P$2),VLOOKUP($P91, INDIRECT($Q$3),W$8,0)),IF($E91="E",0,3))</f>
        <v>117307</v>
      </c>
      <c r="X91" s="186" cm="1">
        <f t="array" aca="1" ref="X91" ca="1">ROUND(IF($Q91="Y",VLOOKUP($P91, INDIRECT($Q$3),X$8,0)*INDIRECT($P$2),VLOOKUP($P91, INDIRECT($Q$3),X$8,0)),IF($E91="E",0,3))</f>
        <v>122004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38"/>
        <v>52968C</v>
      </c>
      <c r="AC91" s="130" t="str">
        <f t="shared" si="15"/>
        <v>HR Sr Health &amp; Wellness Representative</v>
      </c>
      <c r="AD91" s="284" t="str">
        <f t="shared" si="16"/>
        <v>131</v>
      </c>
      <c r="AE91" s="282">
        <f t="shared" ca="1" si="22"/>
        <v>50.131999999999998</v>
      </c>
      <c r="AF91" s="282">
        <f t="shared" ca="1" si="22"/>
        <v>52.138999999999996</v>
      </c>
      <c r="AG91" s="282">
        <f t="shared" ca="1" si="22"/>
        <v>54.227999999999994</v>
      </c>
      <c r="AH91" s="282">
        <f t="shared" ca="1" si="22"/>
        <v>56.397999999999996</v>
      </c>
      <c r="AI91" s="282">
        <f t="shared" ca="1" si="22"/>
        <v>58.655999999999999</v>
      </c>
      <c r="AJ91" s="282" t="str">
        <f t="shared" ca="1" si="22"/>
        <v/>
      </c>
      <c r="AK91" s="282" t="str">
        <f t="shared" ca="1" si="22"/>
        <v/>
      </c>
    </row>
    <row r="92" spans="1:37" x14ac:dyDescent="0.2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21"/>
        <v>104274</v>
      </c>
      <c r="H92" s="74">
        <f t="shared" ca="1" si="21"/>
        <v>108449</v>
      </c>
      <c r="I92" s="74">
        <f t="shared" ca="1" si="21"/>
        <v>112793</v>
      </c>
      <c r="J92" s="74">
        <f t="shared" ca="1" si="21"/>
        <v>117307</v>
      </c>
      <c r="K92" s="74">
        <f t="shared" ca="1" si="21"/>
        <v>122004</v>
      </c>
      <c r="L92" s="74">
        <f t="shared" ca="1" si="21"/>
        <v>0</v>
      </c>
      <c r="M92" s="74">
        <f t="shared" ca="1" si="21"/>
        <v>0</v>
      </c>
      <c r="N92" s="72"/>
      <c r="P92" s="187" t="str">
        <f t="shared" si="37"/>
        <v>52962C</v>
      </c>
      <c r="Q92" s="191" t="s">
        <v>600</v>
      </c>
      <c r="R92" s="188" t="str">
        <f t="shared" si="13"/>
        <v>HR Sr Learning Specialist</v>
      </c>
      <c r="S92" s="189" t="str">
        <f t="shared" si="39"/>
        <v>131</v>
      </c>
      <c r="T92" s="186" cm="1">
        <f t="array" aca="1" ref="T92" ca="1">ROUND(IF($Q92="Y",VLOOKUP($P92, INDIRECT($Q$3),T$8,0)*INDIRECT($P$2),VLOOKUP($P92, INDIRECT($Q$3),T$8,0)),IF($E92="E",0,3))</f>
        <v>104274</v>
      </c>
      <c r="U92" s="186" cm="1">
        <f t="array" aca="1" ref="U92" ca="1">ROUND(IF($Q92="Y",VLOOKUP($P92, INDIRECT($Q$3),U$8,0)*INDIRECT($P$2),VLOOKUP($P92, INDIRECT($Q$3),U$8,0)),IF($E92="E",0,3))</f>
        <v>108449</v>
      </c>
      <c r="V92" s="186" cm="1">
        <f t="array" aca="1" ref="V92" ca="1">ROUND(IF($Q92="Y",VLOOKUP($P92, INDIRECT($Q$3),V$8,0)*INDIRECT($P$2),VLOOKUP($P92, INDIRECT($Q$3),V$8,0)),IF($E92="E",0,3))</f>
        <v>112793</v>
      </c>
      <c r="W92" s="186" cm="1">
        <f t="array" aca="1" ref="W92" ca="1">ROUND(IF($Q92="Y",VLOOKUP($P92, INDIRECT($Q$3),W$8,0)*INDIRECT($P$2),VLOOKUP($P92, INDIRECT($Q$3),W$8,0)),IF($E92="E",0,3))</f>
        <v>117307</v>
      </c>
      <c r="X92" s="186" cm="1">
        <f t="array" aca="1" ref="X92" ca="1">ROUND(IF($Q92="Y",VLOOKUP($P92, INDIRECT($Q$3),X$8,0)*INDIRECT($P$2),VLOOKUP($P92, INDIRECT($Q$3),X$8,0)),IF($E92="E",0,3))</f>
        <v>122004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38"/>
        <v>52962C</v>
      </c>
      <c r="AC92" s="130" t="str">
        <f t="shared" si="15"/>
        <v>HR Sr Learning Specialist</v>
      </c>
      <c r="AD92" s="284" t="str">
        <f t="shared" si="16"/>
        <v>131</v>
      </c>
      <c r="AE92" s="282">
        <f t="shared" ca="1" si="22"/>
        <v>50.131999999999998</v>
      </c>
      <c r="AF92" s="282">
        <f t="shared" ca="1" si="22"/>
        <v>52.138999999999996</v>
      </c>
      <c r="AG92" s="282">
        <f t="shared" ca="1" si="22"/>
        <v>54.227999999999994</v>
      </c>
      <c r="AH92" s="282">
        <f t="shared" ca="1" si="22"/>
        <v>56.397999999999996</v>
      </c>
      <c r="AI92" s="282">
        <f t="shared" ca="1" si="22"/>
        <v>58.655999999999999</v>
      </c>
      <c r="AJ92" s="282" t="str">
        <f t="shared" ca="1" si="22"/>
        <v/>
      </c>
      <c r="AK92" s="282" t="str">
        <f t="shared" ca="1" si="22"/>
        <v/>
      </c>
    </row>
    <row r="93" spans="1:37" x14ac:dyDescent="0.2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21"/>
        <v>127810</v>
      </c>
      <c r="H93" s="74">
        <f t="shared" ca="1" si="21"/>
        <v>132921</v>
      </c>
      <c r="I93" s="74">
        <f t="shared" ca="1" si="21"/>
        <v>138238</v>
      </c>
      <c r="J93" s="74">
        <f t="shared" ca="1" si="21"/>
        <v>143768</v>
      </c>
      <c r="K93" s="74">
        <f t="shared" ca="1" si="21"/>
        <v>149518</v>
      </c>
      <c r="L93" s="74">
        <f t="shared" ca="1" si="21"/>
        <v>0</v>
      </c>
      <c r="M93" s="74">
        <f t="shared" ca="1" si="21"/>
        <v>0</v>
      </c>
      <c r="N93" s="72"/>
      <c r="P93" s="187" t="str">
        <f t="shared" si="37"/>
        <v>53048C</v>
      </c>
      <c r="Q93" s="191" t="s">
        <v>600</v>
      </c>
      <c r="R93" s="188" t="str">
        <f t="shared" ref="R93:R157" si="56">F93</f>
        <v>HR Sr Project Manager</v>
      </c>
      <c r="S93" s="189" t="str">
        <f t="shared" si="39"/>
        <v>139</v>
      </c>
      <c r="T93" s="186" cm="1">
        <f t="array" aca="1" ref="T93" ca="1">ROUND(IF($Q93="Y",VLOOKUP($P93, INDIRECT($Q$3),T$8,0)*INDIRECT($P$2),VLOOKUP($P93, INDIRECT($Q$3),T$8,0)),IF($E93="E",0,3))</f>
        <v>127810</v>
      </c>
      <c r="U93" s="186" cm="1">
        <f t="array" aca="1" ref="U93" ca="1">ROUND(IF($Q93="Y",VLOOKUP($P93, INDIRECT($Q$3),U$8,0)*INDIRECT($P$2),VLOOKUP($P93, INDIRECT($Q$3),U$8,0)),IF($E93="E",0,3))</f>
        <v>132921</v>
      </c>
      <c r="V93" s="186" cm="1">
        <f t="array" aca="1" ref="V93" ca="1">ROUND(IF($Q93="Y",VLOOKUP($P93, INDIRECT($Q$3),V$8,0)*INDIRECT($P$2),VLOOKUP($P93, INDIRECT($Q$3),V$8,0)),IF($E93="E",0,3))</f>
        <v>138238</v>
      </c>
      <c r="W93" s="186" cm="1">
        <f t="array" aca="1" ref="W93" ca="1">ROUND(IF($Q93="Y",VLOOKUP($P93, INDIRECT($Q$3),W$8,0)*INDIRECT($P$2),VLOOKUP($P93, INDIRECT($Q$3),W$8,0)),IF($E93="E",0,3))</f>
        <v>143768</v>
      </c>
      <c r="X93" s="186" cm="1">
        <f t="array" aca="1" ref="X93" ca="1">ROUND(IF($Q93="Y",VLOOKUP($P93, INDIRECT($Q$3),X$8,0)*INDIRECT($P$2),VLOOKUP($P93, INDIRECT($Q$3),X$8,0)),IF($E93="E",0,3))</f>
        <v>149518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38"/>
        <v>53048C</v>
      </c>
      <c r="AC93" s="130" t="str">
        <f t="shared" ref="AC93:AC157" si="57">F93</f>
        <v>HR Sr Project Manager</v>
      </c>
      <c r="AD93" s="284" t="str">
        <f t="shared" ref="AD93:AD157" si="58">C93</f>
        <v>139</v>
      </c>
      <c r="AE93" s="282">
        <f t="shared" ca="1" si="22"/>
        <v>61.448</v>
      </c>
      <c r="AF93" s="282">
        <f t="shared" ca="1" si="22"/>
        <v>63.905000000000001</v>
      </c>
      <c r="AG93" s="282">
        <f t="shared" ca="1" si="22"/>
        <v>66.460999999999999</v>
      </c>
      <c r="AH93" s="282">
        <f t="shared" ca="1" si="22"/>
        <v>69.12</v>
      </c>
      <c r="AI93" s="282">
        <f t="shared" ca="1" si="22"/>
        <v>71.884</v>
      </c>
      <c r="AJ93" s="282" t="str">
        <f t="shared" ca="1" si="22"/>
        <v/>
      </c>
      <c r="AK93" s="282" t="str">
        <f t="shared" ca="1" si="22"/>
        <v/>
      </c>
    </row>
    <row r="94" spans="1:37" x14ac:dyDescent="0.2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21"/>
        <v>36.588999999999999</v>
      </c>
      <c r="H94" s="74">
        <f t="shared" ca="1" si="21"/>
        <v>38.055</v>
      </c>
      <c r="I94" s="74">
        <f t="shared" ca="1" si="21"/>
        <v>39.576999999999998</v>
      </c>
      <c r="J94" s="74">
        <f t="shared" ca="1" si="21"/>
        <v>41.162999999999997</v>
      </c>
      <c r="K94" s="74">
        <f t="shared" ca="1" si="21"/>
        <v>42.81</v>
      </c>
      <c r="L94" s="74">
        <f t="shared" ca="1" si="21"/>
        <v>0</v>
      </c>
      <c r="M94" s="74">
        <f t="shared" ca="1" si="21"/>
        <v>0</v>
      </c>
      <c r="N94" s="72"/>
      <c r="P94" s="187" t="str">
        <f t="shared" si="37"/>
        <v>52958C</v>
      </c>
      <c r="Q94" s="191" t="s">
        <v>600</v>
      </c>
      <c r="R94" s="188" t="str">
        <f t="shared" si="56"/>
        <v>HR Staffing Specialist</v>
      </c>
      <c r="S94" s="189" t="str">
        <f t="shared" si="39"/>
        <v>059</v>
      </c>
      <c r="T94" s="186" cm="1">
        <f t="array" aca="1" ref="T94" ca="1">ROUND(IF($Q94="Y",VLOOKUP($P94, INDIRECT($Q$3),T$8,0)*INDIRECT($P$2),VLOOKUP($P94, INDIRECT($Q$3),T$8,0)),IF($E94="E",0,3))</f>
        <v>36.588999999999999</v>
      </c>
      <c r="U94" s="186" cm="1">
        <f t="array" aca="1" ref="U94" ca="1">ROUND(IF($Q94="Y",VLOOKUP($P94, INDIRECT($Q$3),U$8,0)*INDIRECT($P$2),VLOOKUP($P94, INDIRECT($Q$3),U$8,0)),IF($E94="E",0,3))</f>
        <v>38.055</v>
      </c>
      <c r="V94" s="186" cm="1">
        <f t="array" aca="1" ref="V94" ca="1">ROUND(IF($Q94="Y",VLOOKUP($P94, INDIRECT($Q$3),V$8,0)*INDIRECT($P$2),VLOOKUP($P94, INDIRECT($Q$3),V$8,0)),IF($E94="E",0,3))</f>
        <v>39.576999999999998</v>
      </c>
      <c r="W94" s="186" cm="1">
        <f t="array" aca="1" ref="W94" ca="1">ROUND(IF($Q94="Y",VLOOKUP($P94, INDIRECT($Q$3),W$8,0)*INDIRECT($P$2),VLOOKUP($P94, INDIRECT($Q$3),W$8,0)),IF($E94="E",0,3))</f>
        <v>41.162999999999997</v>
      </c>
      <c r="X94" s="186" cm="1">
        <f t="array" aca="1" ref="X94" ca="1">ROUND(IF($Q94="Y",VLOOKUP($P94, INDIRECT($Q$3),X$8,0)*INDIRECT($P$2),VLOOKUP($P94, INDIRECT($Q$3),X$8,0)),IF($E94="E",0,3))</f>
        <v>42.81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38"/>
        <v>52958C</v>
      </c>
      <c r="AC94" s="130" t="str">
        <f t="shared" si="57"/>
        <v>HR Staffing Specialist</v>
      </c>
      <c r="AD94" s="284" t="str">
        <f t="shared" si="58"/>
        <v>059</v>
      </c>
      <c r="AE94" s="282">
        <f t="shared" ca="1" si="22"/>
        <v>36.588999999999999</v>
      </c>
      <c r="AF94" s="282">
        <f t="shared" ca="1" si="22"/>
        <v>38.055</v>
      </c>
      <c r="AG94" s="282">
        <f t="shared" ca="1" si="22"/>
        <v>39.576999999999998</v>
      </c>
      <c r="AH94" s="282">
        <f t="shared" ca="1" si="22"/>
        <v>41.162999999999997</v>
      </c>
      <c r="AI94" s="282">
        <f t="shared" ca="1" si="22"/>
        <v>42.81</v>
      </c>
      <c r="AJ94" s="282" t="str">
        <f t="shared" ca="1" si="22"/>
        <v/>
      </c>
      <c r="AK94" s="282" t="str">
        <f t="shared" ca="1" si="22"/>
        <v/>
      </c>
    </row>
    <row r="95" spans="1:37" x14ac:dyDescent="0.2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21"/>
        <v>35.036000000000001</v>
      </c>
      <c r="H95" s="74">
        <f t="shared" ca="1" si="21"/>
        <v>36.436</v>
      </c>
      <c r="I95" s="74">
        <f t="shared" ca="1" si="21"/>
        <v>37.896999999999998</v>
      </c>
      <c r="J95" s="74">
        <f t="shared" ca="1" si="21"/>
        <v>39.414000000000001</v>
      </c>
      <c r="K95" s="74">
        <f t="shared" ca="1" si="21"/>
        <v>40.991999999999997</v>
      </c>
      <c r="L95" s="74">
        <f t="shared" ca="1" si="21"/>
        <v>0</v>
      </c>
      <c r="M95" s="74">
        <f t="shared" ca="1" si="21"/>
        <v>0</v>
      </c>
      <c r="N95" s="72"/>
      <c r="P95" s="187" t="str">
        <f t="shared" si="37"/>
        <v>52970C</v>
      </c>
      <c r="Q95" s="191" t="s">
        <v>600</v>
      </c>
      <c r="R95" s="188" t="str">
        <f t="shared" si="56"/>
        <v>HR Training Coordinator</v>
      </c>
      <c r="S95" s="189" t="str">
        <f t="shared" si="39"/>
        <v>040</v>
      </c>
      <c r="T95" s="186" cm="1">
        <f t="array" aca="1" ref="T95" ca="1">ROUND(IF($Q95="Y",VLOOKUP($P95, INDIRECT($Q$3),T$8,0)*INDIRECT($P$2),VLOOKUP($P95, INDIRECT($Q$3),T$8,0)),IF($E95="E",0,3))</f>
        <v>35.036000000000001</v>
      </c>
      <c r="U95" s="186" cm="1">
        <f t="array" aca="1" ref="U95" ca="1">ROUND(IF($Q95="Y",VLOOKUP($P95, INDIRECT($Q$3),U$8,0)*INDIRECT($P$2),VLOOKUP($P95, INDIRECT($Q$3),U$8,0)),IF($E95="E",0,3))</f>
        <v>36.436</v>
      </c>
      <c r="V95" s="186" cm="1">
        <f t="array" aca="1" ref="V95" ca="1">ROUND(IF($Q95="Y",VLOOKUP($P95, INDIRECT($Q$3),V$8,0)*INDIRECT($P$2),VLOOKUP($P95, INDIRECT($Q$3),V$8,0)),IF($E95="E",0,3))</f>
        <v>37.896999999999998</v>
      </c>
      <c r="W95" s="186" cm="1">
        <f t="array" aca="1" ref="W95" ca="1">ROUND(IF($Q95="Y",VLOOKUP($P95, INDIRECT($Q$3),W$8,0)*INDIRECT($P$2),VLOOKUP($P95, INDIRECT($Q$3),W$8,0)),IF($E95="E",0,3))</f>
        <v>39.414000000000001</v>
      </c>
      <c r="X95" s="186" cm="1">
        <f t="array" aca="1" ref="X95" ca="1">ROUND(IF($Q95="Y",VLOOKUP($P95, INDIRECT($Q$3),X$8,0)*INDIRECT($P$2),VLOOKUP($P95, INDIRECT($Q$3),X$8,0)),IF($E95="E",0,3))</f>
        <v>40.991999999999997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38"/>
        <v>52970C</v>
      </c>
      <c r="AC95" s="130" t="str">
        <f t="shared" si="57"/>
        <v>HR Training Coordinator</v>
      </c>
      <c r="AD95" s="284" t="str">
        <f t="shared" si="58"/>
        <v>040</v>
      </c>
      <c r="AE95" s="282">
        <f t="shared" ca="1" si="22"/>
        <v>35.036000000000001</v>
      </c>
      <c r="AF95" s="282">
        <f t="shared" ca="1" si="22"/>
        <v>36.436</v>
      </c>
      <c r="AG95" s="282">
        <f t="shared" ca="1" si="22"/>
        <v>37.896999999999998</v>
      </c>
      <c r="AH95" s="282">
        <f t="shared" ca="1" si="22"/>
        <v>39.414000000000001</v>
      </c>
      <c r="AI95" s="282">
        <f t="shared" ca="1" si="22"/>
        <v>40.991999999999997</v>
      </c>
      <c r="AJ95" s="282" t="str">
        <f t="shared" ca="1" si="22"/>
        <v/>
      </c>
      <c r="AK95" s="282" t="str">
        <f t="shared" ca="1" si="22"/>
        <v/>
      </c>
    </row>
    <row r="96" spans="1:37" x14ac:dyDescent="0.2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21"/>
        <v>90003</v>
      </c>
      <c r="H96" s="74">
        <f t="shared" ca="1" si="21"/>
        <v>93606</v>
      </c>
      <c r="I96" s="74">
        <f t="shared" ca="1" si="21"/>
        <v>97353</v>
      </c>
      <c r="J96" s="74">
        <f t="shared" ca="1" si="21"/>
        <v>101253</v>
      </c>
      <c r="K96" s="74">
        <f t="shared" ca="1" si="21"/>
        <v>105307</v>
      </c>
      <c r="L96" s="74">
        <f t="shared" ca="1" si="21"/>
        <v>0</v>
      </c>
      <c r="M96" s="74">
        <f t="shared" ca="1" si="21"/>
        <v>0</v>
      </c>
      <c r="N96" s="72"/>
      <c r="P96" s="187" t="str">
        <f t="shared" si="37"/>
        <v>59420C</v>
      </c>
      <c r="Q96" s="191" t="s">
        <v>600</v>
      </c>
      <c r="R96" s="188" t="str">
        <f t="shared" si="56"/>
        <v>HR Wellness Specialist</v>
      </c>
      <c r="S96" s="189" t="str">
        <f t="shared" si="39"/>
        <v>112</v>
      </c>
      <c r="T96" s="186" cm="1">
        <f t="array" aca="1" ref="T96" ca="1">ROUND(IF($Q96="Y",VLOOKUP($P96, INDIRECT($Q$3),T$8,0)*INDIRECT($P$2),VLOOKUP($P96, INDIRECT($Q$3),T$8,0)),IF($E96="E",0,3))</f>
        <v>90003</v>
      </c>
      <c r="U96" s="186" cm="1">
        <f t="array" aca="1" ref="U96" ca="1">ROUND(IF($Q96="Y",VLOOKUP($P96, INDIRECT($Q$3),U$8,0)*INDIRECT($P$2),VLOOKUP($P96, INDIRECT($Q$3),U$8,0)),IF($E96="E",0,3))</f>
        <v>93606</v>
      </c>
      <c r="V96" s="186" cm="1">
        <f t="array" aca="1" ref="V96" ca="1">ROUND(IF($Q96="Y",VLOOKUP($P96, INDIRECT($Q$3),V$8,0)*INDIRECT($P$2),VLOOKUP($P96, INDIRECT($Q$3),V$8,0)),IF($E96="E",0,3))</f>
        <v>97353</v>
      </c>
      <c r="W96" s="186" cm="1">
        <f t="array" aca="1" ref="W96" ca="1">ROUND(IF($Q96="Y",VLOOKUP($P96, INDIRECT($Q$3),W$8,0)*INDIRECT($P$2),VLOOKUP($P96, INDIRECT($Q$3),W$8,0)),IF($E96="E",0,3))</f>
        <v>101253</v>
      </c>
      <c r="X96" s="186" cm="1">
        <f t="array" aca="1" ref="X96" ca="1">ROUND(IF($Q96="Y",VLOOKUP($P96, INDIRECT($Q$3),X$8,0)*INDIRECT($P$2),VLOOKUP($P96, INDIRECT($Q$3),X$8,0)),IF($E96="E",0,3))</f>
        <v>105307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38"/>
        <v>59420C</v>
      </c>
      <c r="AC96" s="130" t="str">
        <f t="shared" si="57"/>
        <v>HR Wellness Specialist</v>
      </c>
      <c r="AD96" s="284" t="str">
        <f t="shared" si="58"/>
        <v>112</v>
      </c>
      <c r="AE96" s="282">
        <f t="shared" ca="1" si="22"/>
        <v>43.271000000000001</v>
      </c>
      <c r="AF96" s="282">
        <f t="shared" ca="1" si="22"/>
        <v>45.003</v>
      </c>
      <c r="AG96" s="282">
        <f t="shared" ca="1" si="22"/>
        <v>46.805</v>
      </c>
      <c r="AH96" s="282">
        <f t="shared" ca="1" si="22"/>
        <v>48.68</v>
      </c>
      <c r="AI96" s="282">
        <f t="shared" ca="1" si="22"/>
        <v>50.628999999999998</v>
      </c>
      <c r="AJ96" s="282" t="str">
        <f t="shared" ca="1" si="22"/>
        <v/>
      </c>
      <c r="AK96" s="282" t="str">
        <f t="shared" ca="1" si="22"/>
        <v/>
      </c>
    </row>
    <row r="97" spans="1:38" x14ac:dyDescent="0.2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21"/>
        <v>104324</v>
      </c>
      <c r="H97" s="74">
        <f t="shared" ca="1" si="21"/>
        <v>108503</v>
      </c>
      <c r="I97" s="74">
        <f t="shared" ca="1" si="21"/>
        <v>112847</v>
      </c>
      <c r="J97" s="74">
        <f t="shared" ca="1" si="21"/>
        <v>117366</v>
      </c>
      <c r="K97" s="74">
        <f t="shared" ca="1" si="21"/>
        <v>122066</v>
      </c>
      <c r="L97" s="74">
        <f t="shared" ca="1" si="21"/>
        <v>0</v>
      </c>
      <c r="M97" s="74">
        <f t="shared" ca="1" si="21"/>
        <v>0</v>
      </c>
      <c r="N97" s="72"/>
      <c r="P97" s="187" t="str">
        <f t="shared" si="37"/>
        <v>05423C</v>
      </c>
      <c r="Q97" s="191" t="s">
        <v>600</v>
      </c>
      <c r="R97" s="188" t="str">
        <f t="shared" si="56"/>
        <v>HR Workforce Data Analyst</v>
      </c>
      <c r="S97" s="189" t="str">
        <f t="shared" si="39"/>
        <v>130</v>
      </c>
      <c r="T97" s="186" cm="1">
        <f t="array" aca="1" ref="T97" ca="1">ROUND(IF($Q97="Y",VLOOKUP($P97, INDIRECT($Q$3),T$8,0)*INDIRECT($P$2),VLOOKUP($P97, INDIRECT($Q$3),T$8,0)),IF($E97="E",0,3))</f>
        <v>104324</v>
      </c>
      <c r="U97" s="186" cm="1">
        <f t="array" aca="1" ref="U97" ca="1">ROUND(IF($Q97="Y",VLOOKUP($P97, INDIRECT($Q$3),U$8,0)*INDIRECT($P$2),VLOOKUP($P97, INDIRECT($Q$3),U$8,0)),IF($E97="E",0,3))</f>
        <v>108503</v>
      </c>
      <c r="V97" s="186" cm="1">
        <f t="array" aca="1" ref="V97" ca="1">ROUND(IF($Q97="Y",VLOOKUP($P97, INDIRECT($Q$3),V$8,0)*INDIRECT($P$2),VLOOKUP($P97, INDIRECT($Q$3),V$8,0)),IF($E97="E",0,3))</f>
        <v>112847</v>
      </c>
      <c r="W97" s="186" cm="1">
        <f t="array" aca="1" ref="W97" ca="1">ROUND(IF($Q97="Y",VLOOKUP($P97, INDIRECT($Q$3),W$8,0)*INDIRECT($P$2),VLOOKUP($P97, INDIRECT($Q$3),W$8,0)),IF($E97="E",0,3))</f>
        <v>117366</v>
      </c>
      <c r="X97" s="186" cm="1">
        <f t="array" aca="1" ref="X97" ca="1">ROUND(IF($Q97="Y",VLOOKUP($P97, INDIRECT($Q$3),X$8,0)*INDIRECT($P$2),VLOOKUP($P97, INDIRECT($Q$3),X$8,0)),IF($E97="E",0,3))</f>
        <v>122066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38"/>
        <v>05423C</v>
      </c>
      <c r="AC97" s="130" t="str">
        <f t="shared" si="57"/>
        <v>HR Workforce Data Analyst</v>
      </c>
      <c r="AD97" s="284" t="str">
        <f t="shared" si="58"/>
        <v>130</v>
      </c>
      <c r="AE97" s="282">
        <f t="shared" ca="1" si="22"/>
        <v>50.155999999999999</v>
      </c>
      <c r="AF97" s="282">
        <f t="shared" ca="1" si="22"/>
        <v>52.164999999999999</v>
      </c>
      <c r="AG97" s="282">
        <f t="shared" ca="1" si="22"/>
        <v>54.253999999999998</v>
      </c>
      <c r="AH97" s="282">
        <f t="shared" ca="1" si="22"/>
        <v>56.425999999999995</v>
      </c>
      <c r="AI97" s="282">
        <f t="shared" ca="1" si="22"/>
        <v>58.686</v>
      </c>
      <c r="AJ97" s="282" t="str">
        <f t="shared" ca="1" si="22"/>
        <v/>
      </c>
      <c r="AK97" s="282" t="str">
        <f t="shared" ca="1" si="22"/>
        <v/>
      </c>
    </row>
    <row r="98" spans="1:38" x14ac:dyDescent="0.2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21"/>
        <v>99089</v>
      </c>
      <c r="H98" s="74">
        <f t="shared" ca="1" si="21"/>
        <v>103057</v>
      </c>
      <c r="I98" s="74">
        <f t="shared" ca="1" si="21"/>
        <v>107182</v>
      </c>
      <c r="J98" s="74">
        <f t="shared" ca="1" si="21"/>
        <v>111474</v>
      </c>
      <c r="K98" s="74">
        <f t="shared" ca="1" si="21"/>
        <v>115939</v>
      </c>
      <c r="L98" s="74">
        <f t="shared" ca="1" si="21"/>
        <v>0</v>
      </c>
      <c r="M98" s="74">
        <f t="shared" ca="1" si="21"/>
        <v>0</v>
      </c>
      <c r="N98" s="72"/>
      <c r="P98" s="187" t="str">
        <f t="shared" si="37"/>
        <v>52965C</v>
      </c>
      <c r="Q98" s="191" t="s">
        <v>600</v>
      </c>
      <c r="R98" s="188" t="str">
        <f t="shared" si="56"/>
        <v>HRIS Analyst - Employee Benefits</v>
      </c>
      <c r="S98" s="189" t="str">
        <f t="shared" si="39"/>
        <v>035</v>
      </c>
      <c r="T98" s="186" cm="1">
        <f t="array" aca="1" ref="T98" ca="1">ROUND(IF($Q98="Y",VLOOKUP($P98, INDIRECT($Q$3),T$8,0)*INDIRECT($P$2),VLOOKUP($P98, INDIRECT($Q$3),T$8,0)),IF($E98="E",0,3))</f>
        <v>99089</v>
      </c>
      <c r="U98" s="186" cm="1">
        <f t="array" aca="1" ref="U98" ca="1">ROUND(IF($Q98="Y",VLOOKUP($P98, INDIRECT($Q$3),U$8,0)*INDIRECT($P$2),VLOOKUP($P98, INDIRECT($Q$3),U$8,0)),IF($E98="E",0,3))</f>
        <v>103057</v>
      </c>
      <c r="V98" s="186" cm="1">
        <f t="array" aca="1" ref="V98" ca="1">ROUND(IF($Q98="Y",VLOOKUP($P98, INDIRECT($Q$3),V$8,0)*INDIRECT($P$2),VLOOKUP($P98, INDIRECT($Q$3),V$8,0)),IF($E98="E",0,3))</f>
        <v>107182</v>
      </c>
      <c r="W98" s="186" cm="1">
        <f t="array" aca="1" ref="W98" ca="1">ROUND(IF($Q98="Y",VLOOKUP($P98, INDIRECT($Q$3),W$8,0)*INDIRECT($P$2),VLOOKUP($P98, INDIRECT($Q$3),W$8,0)),IF($E98="E",0,3))</f>
        <v>111474</v>
      </c>
      <c r="X98" s="186" cm="1">
        <f t="array" aca="1" ref="X98" ca="1">ROUND(IF($Q98="Y",VLOOKUP($P98, INDIRECT($Q$3),X$8,0)*INDIRECT($P$2),VLOOKUP($P98, INDIRECT($Q$3),X$8,0)),IF($E98="E",0,3))</f>
        <v>115939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38"/>
        <v>52965C</v>
      </c>
      <c r="AC98" s="130" t="str">
        <f t="shared" si="57"/>
        <v>HRIS Analyst - Employee Benefits</v>
      </c>
      <c r="AD98" s="284" t="str">
        <f t="shared" si="58"/>
        <v>035</v>
      </c>
      <c r="AE98" s="282">
        <f t="shared" ca="1" si="22"/>
        <v>47.638999999999996</v>
      </c>
      <c r="AF98" s="282">
        <f t="shared" ca="1" si="22"/>
        <v>49.546999999999997</v>
      </c>
      <c r="AG98" s="282">
        <f t="shared" ca="1" si="22"/>
        <v>51.53</v>
      </c>
      <c r="AH98" s="282">
        <f t="shared" ca="1" si="22"/>
        <v>53.594000000000001</v>
      </c>
      <c r="AI98" s="282">
        <f t="shared" ca="1" si="22"/>
        <v>55.739999999999995</v>
      </c>
      <c r="AJ98" s="282" t="str">
        <f t="shared" ca="1" si="22"/>
        <v/>
      </c>
      <c r="AK98" s="282" t="str">
        <f t="shared" ca="1" si="22"/>
        <v/>
      </c>
    </row>
    <row r="99" spans="1:38" x14ac:dyDescent="0.2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21"/>
        <v>87914</v>
      </c>
      <c r="H99" s="74">
        <f t="shared" ca="1" si="21"/>
        <v>91437</v>
      </c>
      <c r="I99" s="74">
        <f t="shared" ca="1" si="21"/>
        <v>95096</v>
      </c>
      <c r="J99" s="74">
        <f t="shared" ca="1" si="21"/>
        <v>98903</v>
      </c>
      <c r="K99" s="74">
        <f t="shared" ca="1" si="21"/>
        <v>102865</v>
      </c>
      <c r="L99" s="74">
        <f t="shared" ca="1" si="21"/>
        <v>0</v>
      </c>
      <c r="M99" s="74">
        <f t="shared" ca="1" si="21"/>
        <v>0</v>
      </c>
      <c r="N99" s="72"/>
      <c r="P99" s="187" t="str">
        <f t="shared" si="37"/>
        <v>59414C</v>
      </c>
      <c r="Q99" s="191" t="s">
        <v>600</v>
      </c>
      <c r="R99" s="188" t="str">
        <f t="shared" si="56"/>
        <v>HRIS Analyst I</v>
      </c>
      <c r="S99" s="189" t="str">
        <f t="shared" si="39"/>
        <v>132</v>
      </c>
      <c r="T99" s="186" cm="1">
        <f t="array" aca="1" ref="T99" ca="1">ROUND(IF($Q99="Y",VLOOKUP($P99, INDIRECT($Q$3),T$8,0)*INDIRECT($P$2),VLOOKUP($P99, INDIRECT($Q$3),T$8,0)),IF($E99="E",0,3))</f>
        <v>87914</v>
      </c>
      <c r="U99" s="186" cm="1">
        <f t="array" aca="1" ref="U99" ca="1">ROUND(IF($Q99="Y",VLOOKUP($P99, INDIRECT($Q$3),U$8,0)*INDIRECT($P$2),VLOOKUP($P99, INDIRECT($Q$3),U$8,0)),IF($E99="E",0,3))</f>
        <v>91437</v>
      </c>
      <c r="V99" s="186" cm="1">
        <f t="array" aca="1" ref="V99" ca="1">ROUND(IF($Q99="Y",VLOOKUP($P99, INDIRECT($Q$3),V$8,0)*INDIRECT($P$2),VLOOKUP($P99, INDIRECT($Q$3),V$8,0)),IF($E99="E",0,3))</f>
        <v>95096</v>
      </c>
      <c r="W99" s="186" cm="1">
        <f t="array" aca="1" ref="W99" ca="1">ROUND(IF($Q99="Y",VLOOKUP($P99, INDIRECT($Q$3),W$8,0)*INDIRECT($P$2),VLOOKUP($P99, INDIRECT($Q$3),W$8,0)),IF($E99="E",0,3))</f>
        <v>98903</v>
      </c>
      <c r="X99" s="186" cm="1">
        <f t="array" aca="1" ref="X99" ca="1">ROUND(IF($Q99="Y",VLOOKUP($P99, INDIRECT($Q$3),X$8,0)*INDIRECT($P$2),VLOOKUP($P99, INDIRECT($Q$3),X$8,0)),IF($E99="E",0,3))</f>
        <v>102865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38"/>
        <v>59414C</v>
      </c>
      <c r="AC99" s="130" t="str">
        <f t="shared" si="57"/>
        <v>HRIS Analyst I</v>
      </c>
      <c r="AD99" s="284" t="str">
        <f t="shared" si="58"/>
        <v>132</v>
      </c>
      <c r="AE99" s="282">
        <f t="shared" ca="1" si="22"/>
        <v>42.266999999999996</v>
      </c>
      <c r="AF99" s="282">
        <f t="shared" ca="1" si="22"/>
        <v>43.960999999999999</v>
      </c>
      <c r="AG99" s="282">
        <f t="shared" ca="1" si="22"/>
        <v>45.72</v>
      </c>
      <c r="AH99" s="282">
        <f t="shared" ca="1" si="22"/>
        <v>47.55</v>
      </c>
      <c r="AI99" s="282">
        <f t="shared" ca="1" si="22"/>
        <v>49.454999999999998</v>
      </c>
      <c r="AJ99" s="282" t="str">
        <f t="shared" ca="1" si="22"/>
        <v/>
      </c>
      <c r="AK99" s="282" t="str">
        <f t="shared" ca="1" si="22"/>
        <v/>
      </c>
    </row>
    <row r="100" spans="1:38" x14ac:dyDescent="0.2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21"/>
        <v>99089</v>
      </c>
      <c r="H100" s="74">
        <f t="shared" ca="1" si="21"/>
        <v>103057</v>
      </c>
      <c r="I100" s="74">
        <f t="shared" ca="1" si="21"/>
        <v>107182</v>
      </c>
      <c r="J100" s="74">
        <f t="shared" ca="1" si="21"/>
        <v>111474</v>
      </c>
      <c r="K100" s="74">
        <f t="shared" ca="1" si="21"/>
        <v>115939</v>
      </c>
      <c r="L100" s="74">
        <f t="shared" ca="1" si="21"/>
        <v>0</v>
      </c>
      <c r="M100" s="74">
        <f t="shared" ca="1" si="21"/>
        <v>0</v>
      </c>
      <c r="N100" s="72"/>
      <c r="P100" s="187" t="str">
        <f t="shared" si="37"/>
        <v>53010C</v>
      </c>
      <c r="Q100" s="191" t="s">
        <v>600</v>
      </c>
      <c r="R100" s="188" t="str">
        <f t="shared" si="56"/>
        <v>HRIS Analyst II</v>
      </c>
      <c r="S100" s="189" t="str">
        <f t="shared" si="39"/>
        <v>035</v>
      </c>
      <c r="T100" s="186" cm="1">
        <f t="array" aca="1" ref="T100" ca="1">ROUND(IF($Q100="Y",VLOOKUP($P100, INDIRECT($Q$3),T$8,0)*INDIRECT($P$2),VLOOKUP($P100, INDIRECT($Q$3),T$8,0)),IF($E100="E",0,3))</f>
        <v>99089</v>
      </c>
      <c r="U100" s="186" cm="1">
        <f t="array" aca="1" ref="U100" ca="1">ROUND(IF($Q100="Y",VLOOKUP($P100, INDIRECT($Q$3),U$8,0)*INDIRECT($P$2),VLOOKUP($P100, INDIRECT($Q$3),U$8,0)),IF($E100="E",0,3))</f>
        <v>103057</v>
      </c>
      <c r="V100" s="186" cm="1">
        <f t="array" aca="1" ref="V100" ca="1">ROUND(IF($Q100="Y",VLOOKUP($P100, INDIRECT($Q$3),V$8,0)*INDIRECT($P$2),VLOOKUP($P100, INDIRECT($Q$3),V$8,0)),IF($E100="E",0,3))</f>
        <v>107182</v>
      </c>
      <c r="W100" s="186" cm="1">
        <f t="array" aca="1" ref="W100" ca="1">ROUND(IF($Q100="Y",VLOOKUP($P100, INDIRECT($Q$3),W$8,0)*INDIRECT($P$2),VLOOKUP($P100, INDIRECT($Q$3),W$8,0)),IF($E100="E",0,3))</f>
        <v>111474</v>
      </c>
      <c r="X100" s="186" cm="1">
        <f t="array" aca="1" ref="X100" ca="1">ROUND(IF($Q100="Y",VLOOKUP($P100, INDIRECT($Q$3),X$8,0)*INDIRECT($P$2),VLOOKUP($P100, INDIRECT($Q$3),X$8,0)),IF($E100="E",0,3))</f>
        <v>115939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38"/>
        <v>53010C</v>
      </c>
      <c r="AC100" s="130" t="str">
        <f t="shared" si="57"/>
        <v>HRIS Analyst II</v>
      </c>
      <c r="AD100" s="284" t="str">
        <f t="shared" si="58"/>
        <v>035</v>
      </c>
      <c r="AE100" s="282">
        <f t="shared" ca="1" si="22"/>
        <v>47.638999999999996</v>
      </c>
      <c r="AF100" s="282">
        <f t="shared" ca="1" si="22"/>
        <v>49.546999999999997</v>
      </c>
      <c r="AG100" s="282">
        <f t="shared" ca="1" si="22"/>
        <v>51.53</v>
      </c>
      <c r="AH100" s="282">
        <f t="shared" ca="1" si="22"/>
        <v>53.594000000000001</v>
      </c>
      <c r="AI100" s="282">
        <f t="shared" ca="1" si="22"/>
        <v>55.739999999999995</v>
      </c>
      <c r="AJ100" s="282" t="str">
        <f t="shared" ca="1" si="22"/>
        <v/>
      </c>
      <c r="AK100" s="282" t="str">
        <f t="shared" ca="1" si="22"/>
        <v/>
      </c>
    </row>
    <row r="101" spans="1:38" x14ac:dyDescent="0.2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21"/>
        <v>113936</v>
      </c>
      <c r="H101" s="74">
        <f t="shared" ca="1" si="21"/>
        <v>118490</v>
      </c>
      <c r="I101" s="74">
        <f t="shared" ca="1" si="21"/>
        <v>123233</v>
      </c>
      <c r="J101" s="74">
        <f t="shared" ca="1" si="21"/>
        <v>128161</v>
      </c>
      <c r="K101" s="74">
        <f t="shared" ca="1" si="21"/>
        <v>133288</v>
      </c>
      <c r="L101" s="74">
        <f t="shared" ca="1" si="21"/>
        <v>0</v>
      </c>
      <c r="M101" s="74">
        <f t="shared" ca="1" si="21"/>
        <v>0</v>
      </c>
      <c r="N101" s="72"/>
      <c r="P101" s="187" t="str">
        <f t="shared" si="37"/>
        <v>52912C</v>
      </c>
      <c r="Q101" s="191" t="s">
        <v>600</v>
      </c>
      <c r="R101" s="188" t="str">
        <f t="shared" si="56"/>
        <v>HRIS Manager</v>
      </c>
      <c r="S101" s="189" t="str">
        <f t="shared" si="39"/>
        <v>133</v>
      </c>
      <c r="T101" s="186" cm="1">
        <f t="array" aca="1" ref="T101" ca="1">ROUND(IF($Q101="Y",VLOOKUP($P101, INDIRECT($Q$3),T$8,0)*INDIRECT($P$2),VLOOKUP($P101, INDIRECT($Q$3),T$8,0)),IF($E101="E",0,3))</f>
        <v>113936</v>
      </c>
      <c r="U101" s="186" cm="1">
        <f t="array" aca="1" ref="U101" ca="1">ROUND(IF($Q101="Y",VLOOKUP($P101, INDIRECT($Q$3),U$8,0)*INDIRECT($P$2),VLOOKUP($P101, INDIRECT($Q$3),U$8,0)),IF($E101="E",0,3))</f>
        <v>118490</v>
      </c>
      <c r="V101" s="186" cm="1">
        <f t="array" aca="1" ref="V101" ca="1">ROUND(IF($Q101="Y",VLOOKUP($P101, INDIRECT($Q$3),V$8,0)*INDIRECT($P$2),VLOOKUP($P101, INDIRECT($Q$3),V$8,0)),IF($E101="E",0,3))</f>
        <v>123233</v>
      </c>
      <c r="W101" s="186" cm="1">
        <f t="array" aca="1" ref="W101" ca="1">ROUND(IF($Q101="Y",VLOOKUP($P101, INDIRECT($Q$3),W$8,0)*INDIRECT($P$2),VLOOKUP($P101, INDIRECT($Q$3),W$8,0)),IF($E101="E",0,3))</f>
        <v>128161</v>
      </c>
      <c r="X101" s="186" cm="1">
        <f t="array" aca="1" ref="X101" ca="1">ROUND(IF($Q101="Y",VLOOKUP($P101, INDIRECT($Q$3),X$8,0)*INDIRECT($P$2),VLOOKUP($P101, INDIRECT($Q$3),X$8,0)),IF($E101="E",0,3))</f>
        <v>133288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38"/>
        <v>52912C</v>
      </c>
      <c r="AC101" s="130" t="str">
        <f t="shared" si="57"/>
        <v>HRIS Manager</v>
      </c>
      <c r="AD101" s="284" t="str">
        <f t="shared" si="58"/>
        <v>133</v>
      </c>
      <c r="AE101" s="282">
        <f t="shared" ca="1" si="22"/>
        <v>54.777000000000001</v>
      </c>
      <c r="AF101" s="282">
        <f t="shared" ca="1" si="22"/>
        <v>56.966999999999999</v>
      </c>
      <c r="AG101" s="282">
        <f t="shared" ca="1" si="22"/>
        <v>59.247</v>
      </c>
      <c r="AH101" s="282">
        <f t="shared" ca="1" si="22"/>
        <v>61.616</v>
      </c>
      <c r="AI101" s="282">
        <f t="shared" ca="1" si="22"/>
        <v>64.081000000000003</v>
      </c>
      <c r="AJ101" s="282" t="str">
        <f t="shared" ca="1" si="22"/>
        <v/>
      </c>
      <c r="AK101" s="282" t="str">
        <f t="shared" ca="1" si="22"/>
        <v/>
      </c>
    </row>
    <row r="102" spans="1:38" x14ac:dyDescent="0.2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21"/>
        <v>37.121000000000002</v>
      </c>
      <c r="H102" s="74">
        <f t="shared" ca="1" si="21"/>
        <v>39.075000000000003</v>
      </c>
      <c r="I102" s="74">
        <f t="shared" ca="1" si="21"/>
        <v>40.168999999999997</v>
      </c>
      <c r="J102" s="74">
        <f t="shared" ca="1" si="21"/>
        <v>41.292999999999999</v>
      </c>
      <c r="K102" s="74">
        <f t="shared" ca="1" si="21"/>
        <v>42.945</v>
      </c>
      <c r="L102" s="74">
        <f t="shared" ca="1" si="21"/>
        <v>0</v>
      </c>
      <c r="M102" s="74">
        <f t="shared" ca="1" si="21"/>
        <v>0</v>
      </c>
      <c r="N102" s="72"/>
      <c r="P102" s="187" t="str">
        <f t="shared" si="37"/>
        <v>05411C</v>
      </c>
      <c r="Q102" s="191" t="s">
        <v>600</v>
      </c>
      <c r="R102" s="188" t="str">
        <f t="shared" si="56"/>
        <v>HRIS Specialist I</v>
      </c>
      <c r="S102" s="189" t="str">
        <f t="shared" si="39"/>
        <v>108</v>
      </c>
      <c r="T102" s="186" cm="1">
        <f t="array" aca="1" ref="T102" ca="1">ROUND(IF($Q102="Y",VLOOKUP($P102, INDIRECT($Q$3),T$8,0)*INDIRECT($P$2),VLOOKUP($P102, INDIRECT($Q$3),T$8,0)),IF($E102="E",0,3))</f>
        <v>37.121000000000002</v>
      </c>
      <c r="U102" s="186" cm="1">
        <f t="array" aca="1" ref="U102" ca="1">ROUND(IF($Q102="Y",VLOOKUP($P102, INDIRECT($Q$3),U$8,0)*INDIRECT($P$2),VLOOKUP($P102, INDIRECT($Q$3),U$8,0)),IF($E102="E",0,3))</f>
        <v>39.075000000000003</v>
      </c>
      <c r="V102" s="186" cm="1">
        <f t="array" aca="1" ref="V102" ca="1">ROUND(IF($Q102="Y",VLOOKUP($P102, INDIRECT($Q$3),V$8,0)*INDIRECT($P$2),VLOOKUP($P102, INDIRECT($Q$3),V$8,0)),IF($E102="E",0,3))</f>
        <v>40.168999999999997</v>
      </c>
      <c r="W102" s="186" cm="1">
        <f t="array" aca="1" ref="W102" ca="1">ROUND(IF($Q102="Y",VLOOKUP($P102, INDIRECT($Q$3),W$8,0)*INDIRECT($P$2),VLOOKUP($P102, INDIRECT($Q$3),W$8,0)),IF($E102="E",0,3))</f>
        <v>41.292999999999999</v>
      </c>
      <c r="X102" s="186" cm="1">
        <f t="array" aca="1" ref="X102" ca="1">ROUND(IF($Q102="Y",VLOOKUP($P102, INDIRECT($Q$3),X$8,0)*INDIRECT($P$2),VLOOKUP($P102, INDIRECT($Q$3),X$8,0)),IF($E102="E",0,3))</f>
        <v>42.945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38"/>
        <v>05411C</v>
      </c>
      <c r="AC102" s="130" t="str">
        <f t="shared" si="57"/>
        <v>HRIS Specialist I</v>
      </c>
      <c r="AD102" s="284" t="str">
        <f t="shared" si="58"/>
        <v>108</v>
      </c>
      <c r="AE102" s="282">
        <f t="shared" ca="1" si="22"/>
        <v>37.121000000000002</v>
      </c>
      <c r="AF102" s="282">
        <f t="shared" ca="1" si="22"/>
        <v>39.075000000000003</v>
      </c>
      <c r="AG102" s="282">
        <f t="shared" ca="1" si="22"/>
        <v>40.168999999999997</v>
      </c>
      <c r="AH102" s="282">
        <f t="shared" ca="1" si="22"/>
        <v>41.292999999999999</v>
      </c>
      <c r="AI102" s="282">
        <f t="shared" ca="1" si="22"/>
        <v>42.945</v>
      </c>
      <c r="AJ102" s="282" t="str">
        <f t="shared" ca="1" si="22"/>
        <v/>
      </c>
      <c r="AK102" s="282" t="str">
        <f t="shared" ca="1" si="22"/>
        <v/>
      </c>
    </row>
    <row r="103" spans="1:38" x14ac:dyDescent="0.2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21"/>
        <v>46.106000000000002</v>
      </c>
      <c r="H103" s="74">
        <f t="shared" ca="1" si="21"/>
        <v>47.396999999999998</v>
      </c>
      <c r="I103" s="74">
        <f t="shared" ca="1" si="21"/>
        <v>48.723999999999997</v>
      </c>
      <c r="J103" s="74">
        <f t="shared" ca="1" si="21"/>
        <v>50.110999999999997</v>
      </c>
      <c r="K103" s="74">
        <f t="shared" ca="1" si="21"/>
        <v>51.142000000000003</v>
      </c>
      <c r="L103" s="74">
        <f t="shared" ca="1" si="21"/>
        <v>0</v>
      </c>
      <c r="M103" s="74">
        <f t="shared" ca="1" si="21"/>
        <v>0</v>
      </c>
      <c r="N103" s="72"/>
      <c r="P103" s="187" t="str">
        <f t="shared" si="37"/>
        <v>59417C</v>
      </c>
      <c r="Q103" s="191" t="s">
        <v>600</v>
      </c>
      <c r="R103" s="188" t="str">
        <f t="shared" si="56"/>
        <v>HRIS Specialist II</v>
      </c>
      <c r="S103" s="189" t="str">
        <f t="shared" si="39"/>
        <v>113</v>
      </c>
      <c r="T103" s="186" cm="1">
        <f t="array" aca="1" ref="T103" ca="1">ROUND(IF($Q103="Y",VLOOKUP($P103, INDIRECT($Q$3),T$8,0)*INDIRECT($P$2),VLOOKUP($P103, INDIRECT($Q$3),T$8,0)),IF($E103="E",0,3))</f>
        <v>46.106000000000002</v>
      </c>
      <c r="U103" s="186" cm="1">
        <f t="array" aca="1" ref="U103" ca="1">ROUND(IF($Q103="Y",VLOOKUP($P103, INDIRECT($Q$3),U$8,0)*INDIRECT($P$2),VLOOKUP($P103, INDIRECT($Q$3),U$8,0)),IF($E103="E",0,3))</f>
        <v>47.396999999999998</v>
      </c>
      <c r="V103" s="186" cm="1">
        <f t="array" aca="1" ref="V103" ca="1">ROUND(IF($Q103="Y",VLOOKUP($P103, INDIRECT($Q$3),V$8,0)*INDIRECT($P$2),VLOOKUP($P103, INDIRECT($Q$3),V$8,0)),IF($E103="E",0,3))</f>
        <v>48.723999999999997</v>
      </c>
      <c r="W103" s="186" cm="1">
        <f t="array" aca="1" ref="W103" ca="1">ROUND(IF($Q103="Y",VLOOKUP($P103, INDIRECT($Q$3),W$8,0)*INDIRECT($P$2),VLOOKUP($P103, INDIRECT($Q$3),W$8,0)),IF($E103="E",0,3))</f>
        <v>50.110999999999997</v>
      </c>
      <c r="X103" s="186" cm="1">
        <f t="array" aca="1" ref="X103" ca="1">ROUND(IF($Q103="Y",VLOOKUP($P103, INDIRECT($Q$3),X$8,0)*INDIRECT($P$2),VLOOKUP($P103, INDIRECT($Q$3),X$8,0)),IF($E103="E",0,3))</f>
        <v>51.142000000000003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38"/>
        <v>59417C</v>
      </c>
      <c r="AC103" s="130" t="str">
        <f t="shared" si="57"/>
        <v>HRIS Specialist II</v>
      </c>
      <c r="AD103" s="284" t="str">
        <f t="shared" si="58"/>
        <v>113</v>
      </c>
      <c r="AE103" s="282">
        <f t="shared" ca="1" si="22"/>
        <v>46.106000000000002</v>
      </c>
      <c r="AF103" s="282">
        <f t="shared" ca="1" si="22"/>
        <v>47.396999999999998</v>
      </c>
      <c r="AG103" s="282">
        <f t="shared" ca="1" si="22"/>
        <v>48.723999999999997</v>
      </c>
      <c r="AH103" s="282">
        <f t="shared" ca="1" si="22"/>
        <v>50.110999999999997</v>
      </c>
      <c r="AI103" s="282">
        <f t="shared" ca="1" si="22"/>
        <v>51.142000000000003</v>
      </c>
      <c r="AJ103" s="282" t="str">
        <f t="shared" ca="1" si="22"/>
        <v/>
      </c>
      <c r="AK103" s="282" t="str">
        <f t="shared" ca="1" si="22"/>
        <v/>
      </c>
    </row>
    <row r="104" spans="1:38" x14ac:dyDescent="0.2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21"/>
        <v>98327</v>
      </c>
      <c r="H104" s="74">
        <f t="shared" ca="1" si="21"/>
        <v>101082</v>
      </c>
      <c r="I104" s="74">
        <f t="shared" ca="1" si="21"/>
        <v>103912</v>
      </c>
      <c r="J104" s="74">
        <f t="shared" ca="1" si="21"/>
        <v>106820</v>
      </c>
      <c r="K104" s="74">
        <f t="shared" ca="1" si="21"/>
        <v>109810</v>
      </c>
      <c r="L104" s="74">
        <f t="shared" ca="1" si="21"/>
        <v>112890</v>
      </c>
      <c r="M104" s="74">
        <f t="shared" ca="1" si="21"/>
        <v>116102</v>
      </c>
      <c r="N104" s="72"/>
      <c r="P104" s="187" t="str">
        <f t="shared" si="37"/>
        <v>53051C</v>
      </c>
      <c r="Q104" s="191" t="s">
        <v>600</v>
      </c>
      <c r="R104" s="188" t="str">
        <f t="shared" si="56"/>
        <v>Innovation Program Manager</v>
      </c>
      <c r="S104" s="189" t="str">
        <f t="shared" si="39"/>
        <v>121</v>
      </c>
      <c r="T104" s="186" cm="1">
        <f t="array" aca="1" ref="T104" ca="1">ROUND(IF($Q104="Y",VLOOKUP($P104, INDIRECT($Q$3),T$8,0)*INDIRECT($P$2),VLOOKUP($P104, INDIRECT($Q$3),T$8,0)),IF($E104="E",0,3))</f>
        <v>98327</v>
      </c>
      <c r="U104" s="186" cm="1">
        <f t="array" aca="1" ref="U104" ca="1">ROUND(IF($Q104="Y",VLOOKUP($P104, INDIRECT($Q$3),U$8,0)*INDIRECT($P$2),VLOOKUP($P104, INDIRECT($Q$3),U$8,0)),IF($E104="E",0,3))</f>
        <v>101082</v>
      </c>
      <c r="V104" s="186" cm="1">
        <f t="array" aca="1" ref="V104" ca="1">ROUND(IF($Q104="Y",VLOOKUP($P104, INDIRECT($Q$3),V$8,0)*INDIRECT($P$2),VLOOKUP($P104, INDIRECT($Q$3),V$8,0)),IF($E104="E",0,3))</f>
        <v>103912</v>
      </c>
      <c r="W104" s="186" cm="1">
        <f t="array" aca="1" ref="W104" ca="1">ROUND(IF($Q104="Y",VLOOKUP($P104, INDIRECT($Q$3),W$8,0)*INDIRECT($P$2),VLOOKUP($P104, INDIRECT($Q$3),W$8,0)),IF($E104="E",0,3))</f>
        <v>106820</v>
      </c>
      <c r="X104" s="186" cm="1">
        <f t="array" aca="1" ref="X104" ca="1">ROUND(IF($Q104="Y",VLOOKUP($P104, INDIRECT($Q$3),X$8,0)*INDIRECT($P$2),VLOOKUP($P104, INDIRECT($Q$3),X$8,0)),IF($E104="E",0,3))</f>
        <v>109810</v>
      </c>
      <c r="Y104" s="186" cm="1">
        <f t="array" aca="1" ref="Y104" ca="1">ROUND(IF($Q104="Y",VLOOKUP($P104, INDIRECT($Q$3),Y$8,0)*INDIRECT($P$2),VLOOKUP($P104, INDIRECT($Q$3),Y$8,0)),IF($E104="E",0,3))</f>
        <v>112890</v>
      </c>
      <c r="Z104" s="186" cm="1">
        <f t="array" aca="1" ref="Z104" ca="1">ROUND(IF($Q104="Y",VLOOKUP($P104, INDIRECT($Q$3),Z$8,0)*INDIRECT($P$2),VLOOKUP($P104, INDIRECT($Q$3),Z$8,0)),IF($E104="E",0,3))</f>
        <v>116102</v>
      </c>
      <c r="AA104" s="186"/>
      <c r="AB104" s="282" t="str">
        <f t="shared" si="38"/>
        <v>53051C</v>
      </c>
      <c r="AC104" s="130" t="str">
        <f t="shared" si="57"/>
        <v>Innovation Program Manager</v>
      </c>
      <c r="AD104" s="284" t="str">
        <f t="shared" si="58"/>
        <v>121</v>
      </c>
      <c r="AE104" s="282">
        <f t="shared" ca="1" si="22"/>
        <v>47.272999999999996</v>
      </c>
      <c r="AF104" s="282">
        <f t="shared" ca="1" si="22"/>
        <v>48.597999999999999</v>
      </c>
      <c r="AG104" s="282">
        <f t="shared" ca="1" si="22"/>
        <v>49.957999999999998</v>
      </c>
      <c r="AH104" s="282">
        <f t="shared" ca="1" si="22"/>
        <v>51.355999999999995</v>
      </c>
      <c r="AI104" s="282">
        <f t="shared" ca="1" si="22"/>
        <v>52.793999999999997</v>
      </c>
      <c r="AJ104" s="282">
        <f t="shared" ca="1" si="22"/>
        <v>54.274999999999999</v>
      </c>
      <c r="AK104" s="282">
        <f t="shared" ca="1" si="22"/>
        <v>55.818999999999996</v>
      </c>
    </row>
    <row r="105" spans="1:38" x14ac:dyDescent="0.2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21"/>
        <v>99230</v>
      </c>
      <c r="H105" s="74">
        <f t="shared" ca="1" si="21"/>
        <v>103203</v>
      </c>
      <c r="I105" s="74">
        <f t="shared" ca="1" si="21"/>
        <v>107335</v>
      </c>
      <c r="J105" s="74">
        <f t="shared" ca="1" si="21"/>
        <v>111633</v>
      </c>
      <c r="K105" s="74">
        <f t="shared" ca="1" si="21"/>
        <v>116102</v>
      </c>
      <c r="L105" s="74">
        <f t="shared" ca="1" si="21"/>
        <v>0</v>
      </c>
      <c r="M105" s="74">
        <f t="shared" ca="1" si="21"/>
        <v>0</v>
      </c>
      <c r="N105" s="72"/>
      <c r="P105" s="187" t="str">
        <f t="shared" si="37"/>
        <v>53019C</v>
      </c>
      <c r="Q105" s="191" t="s">
        <v>600</v>
      </c>
      <c r="R105" s="188" t="str">
        <f t="shared" si="56"/>
        <v>Intelligence Analyst Supervisor</v>
      </c>
      <c r="S105" s="189" t="str">
        <f t="shared" si="39"/>
        <v>123</v>
      </c>
      <c r="T105" s="186" cm="1">
        <f t="array" aca="1" ref="T105" ca="1">ROUND(IF($Q105="Y",VLOOKUP($P105, INDIRECT($Q$3),T$8,0)*INDIRECT($P$2),VLOOKUP($P105, INDIRECT($Q$3),T$8,0)),IF($E105="E",0,3))</f>
        <v>99230</v>
      </c>
      <c r="U105" s="186" cm="1">
        <f t="array" aca="1" ref="U105" ca="1">ROUND(IF($Q105="Y",VLOOKUP($P105, INDIRECT($Q$3),U$8,0)*INDIRECT($P$2),VLOOKUP($P105, INDIRECT($Q$3),U$8,0)),IF($E105="E",0,3))</f>
        <v>103203</v>
      </c>
      <c r="V105" s="186" cm="1">
        <f t="array" aca="1" ref="V105" ca="1">ROUND(IF($Q105="Y",VLOOKUP($P105, INDIRECT($Q$3),V$8,0)*INDIRECT($P$2),VLOOKUP($P105, INDIRECT($Q$3),V$8,0)),IF($E105="E",0,3))</f>
        <v>107335</v>
      </c>
      <c r="W105" s="186" cm="1">
        <f t="array" aca="1" ref="W105" ca="1">ROUND(IF($Q105="Y",VLOOKUP($P105, INDIRECT($Q$3),W$8,0)*INDIRECT($P$2),VLOOKUP($P105, INDIRECT($Q$3),W$8,0)),IF($E105="E",0,3))</f>
        <v>111633</v>
      </c>
      <c r="X105" s="186" cm="1">
        <f t="array" aca="1" ref="X105" ca="1">ROUND(IF($Q105="Y",VLOOKUP($P105, INDIRECT($Q$3),X$8,0)*INDIRECT($P$2),VLOOKUP($P105, INDIRECT($Q$3),X$8,0)),IF($E105="E",0,3))</f>
        <v>116102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38"/>
        <v>53019C</v>
      </c>
      <c r="AC105" s="130" t="str">
        <f t="shared" si="57"/>
        <v>Intelligence Analyst Supervisor</v>
      </c>
      <c r="AD105" s="284" t="str">
        <f t="shared" si="58"/>
        <v>123</v>
      </c>
      <c r="AE105" s="282">
        <f t="shared" ca="1" si="22"/>
        <v>47.707000000000001</v>
      </c>
      <c r="AF105" s="282">
        <f t="shared" ca="1" si="22"/>
        <v>49.616999999999997</v>
      </c>
      <c r="AG105" s="282">
        <f t="shared" ca="1" si="22"/>
        <v>51.603999999999999</v>
      </c>
      <c r="AH105" s="282">
        <f t="shared" ca="1" si="22"/>
        <v>53.669999999999995</v>
      </c>
      <c r="AI105" s="282">
        <f t="shared" ca="1" si="22"/>
        <v>55.818999999999996</v>
      </c>
      <c r="AJ105" s="282" t="str">
        <f t="shared" ca="1" si="22"/>
        <v/>
      </c>
      <c r="AK105" s="282" t="str">
        <f t="shared" ca="1" si="22"/>
        <v/>
      </c>
    </row>
    <row r="106" spans="1:38" x14ac:dyDescent="0.2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21"/>
        <v>96549</v>
      </c>
      <c r="H106" s="74">
        <f t="shared" ca="1" si="21"/>
        <v>100416</v>
      </c>
      <c r="I106" s="74">
        <f t="shared" ca="1" si="21"/>
        <v>104438</v>
      </c>
      <c r="J106" s="74">
        <f t="shared" ca="1" si="21"/>
        <v>108617</v>
      </c>
      <c r="K106" s="74">
        <f t="shared" ca="1" si="21"/>
        <v>112968</v>
      </c>
      <c r="L106" s="74">
        <f t="shared" ca="1" si="21"/>
        <v>0</v>
      </c>
      <c r="M106" s="74">
        <f t="shared" ca="1" si="21"/>
        <v>0</v>
      </c>
      <c r="N106" s="72"/>
      <c r="P106" s="187" t="str">
        <f t="shared" si="37"/>
        <v>01334C</v>
      </c>
      <c r="Q106" s="186" t="s">
        <v>600</v>
      </c>
      <c r="R106" s="188" t="str">
        <f t="shared" si="56"/>
        <v>IT Interagency Coordinator</v>
      </c>
      <c r="S106" s="189" t="str">
        <f t="shared" si="39"/>
        <v>065</v>
      </c>
      <c r="T106" s="186" cm="1">
        <f t="array" aca="1" ref="T106" ca="1">ROUND(IF($Q106="Y",VLOOKUP($P106, INDIRECT($Q$3),T$8,0)*INDIRECT($P$2),VLOOKUP($P106, INDIRECT($Q$3),T$8,0)),IF($E106="E",0,3))</f>
        <v>96549</v>
      </c>
      <c r="U106" s="186" cm="1">
        <f t="array" aca="1" ref="U106" ca="1">ROUND(IF($Q106="Y",VLOOKUP($P106, INDIRECT($Q$3),U$8,0)*INDIRECT($P$2),VLOOKUP($P106, INDIRECT($Q$3),U$8,0)),IF($E106="E",0,3))</f>
        <v>100416</v>
      </c>
      <c r="V106" s="186" cm="1">
        <f t="array" aca="1" ref="V106" ca="1">ROUND(IF($Q106="Y",VLOOKUP($P106, INDIRECT($Q$3),V$8,0)*INDIRECT($P$2),VLOOKUP($P106, INDIRECT($Q$3),V$8,0)),IF($E106="E",0,3))</f>
        <v>104438</v>
      </c>
      <c r="W106" s="186" cm="1">
        <f t="array" aca="1" ref="W106" ca="1">ROUND(IF($Q106="Y",VLOOKUP($P106, INDIRECT($Q$3),W$8,0)*INDIRECT($P$2),VLOOKUP($P106, INDIRECT($Q$3),W$8,0)),IF($E106="E",0,3))</f>
        <v>108617</v>
      </c>
      <c r="X106" s="186" cm="1">
        <f t="array" aca="1" ref="X106" ca="1">ROUND(IF($Q106="Y",VLOOKUP($P106, INDIRECT($Q$3),X$8,0)*INDIRECT($P$2),VLOOKUP($P106, INDIRECT($Q$3),X$8,0)),IF($E106="E",0,3))</f>
        <v>112968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38"/>
        <v>01334C</v>
      </c>
      <c r="AC106" s="130" t="str">
        <f t="shared" si="57"/>
        <v>IT Interagency Coordinator</v>
      </c>
      <c r="AD106" s="284" t="str">
        <f t="shared" si="58"/>
        <v>065</v>
      </c>
      <c r="AE106" s="282">
        <f t="shared" ca="1" si="22"/>
        <v>46.417999999999999</v>
      </c>
      <c r="AF106" s="282">
        <f t="shared" ca="1" si="22"/>
        <v>48.277000000000001</v>
      </c>
      <c r="AG106" s="282">
        <f t="shared" ca="1" si="22"/>
        <v>50.210999999999999</v>
      </c>
      <c r="AH106" s="282">
        <f t="shared" ca="1" si="22"/>
        <v>52.22</v>
      </c>
      <c r="AI106" s="282">
        <f t="shared" ca="1" si="22"/>
        <v>54.311999999999998</v>
      </c>
      <c r="AJ106" s="282" t="str">
        <f t="shared" ca="1" si="22"/>
        <v/>
      </c>
      <c r="AK106" s="282" t="str">
        <f t="shared" ca="1" si="22"/>
        <v/>
      </c>
    </row>
    <row r="107" spans="1:38" x14ac:dyDescent="0.2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21"/>
        <v>121066</v>
      </c>
      <c r="H107" s="74">
        <f t="shared" ca="1" si="21"/>
        <v>127477</v>
      </c>
      <c r="I107" s="74">
        <f t="shared" ca="1" si="21"/>
        <v>136088</v>
      </c>
      <c r="J107" s="74">
        <f t="shared" ca="1" si="21"/>
        <v>139895</v>
      </c>
      <c r="K107" s="74">
        <f t="shared" ca="1" si="21"/>
        <v>143816</v>
      </c>
      <c r="L107" s="74">
        <f t="shared" ca="1" si="21"/>
        <v>147915</v>
      </c>
      <c r="M107" s="74">
        <f t="shared" ca="1" si="21"/>
        <v>0</v>
      </c>
      <c r="N107" s="72"/>
      <c r="P107" s="187" t="str">
        <f t="shared" si="37"/>
        <v>06785C</v>
      </c>
      <c r="Q107" s="191" t="s">
        <v>600</v>
      </c>
      <c r="R107" s="188" t="str">
        <f t="shared" si="56"/>
        <v>IT Manager</v>
      </c>
      <c r="S107" s="189" t="str">
        <f t="shared" si="39"/>
        <v>53A</v>
      </c>
      <c r="T107" s="186" cm="1">
        <f t="array" aca="1" ref="T107" ca="1">ROUND(IF($Q107="Y",VLOOKUP($P107, INDIRECT($Q$3),T$8,0)*INDIRECT($P$2),VLOOKUP($P107, INDIRECT($Q$3),T$8,0)),IF($E107="E",0,3))</f>
        <v>121066</v>
      </c>
      <c r="U107" s="186" cm="1">
        <f t="array" aca="1" ref="U107" ca="1">ROUND(IF($Q107="Y",VLOOKUP($P107, INDIRECT($Q$3),U$8,0)*INDIRECT($P$2),VLOOKUP($P107, INDIRECT($Q$3),U$8,0)),IF($E107="E",0,3))</f>
        <v>127477</v>
      </c>
      <c r="V107" s="186" cm="1">
        <f t="array" aca="1" ref="V107" ca="1">ROUND(IF($Q107="Y",VLOOKUP($P107, INDIRECT($Q$3),V$8,0)*INDIRECT($P$2),VLOOKUP($P107, INDIRECT($Q$3),V$8,0)),IF($E107="E",0,3))</f>
        <v>136088</v>
      </c>
      <c r="W107" s="186" cm="1">
        <f t="array" aca="1" ref="W107" ca="1">ROUND(IF($Q107="Y",VLOOKUP($P107, INDIRECT($Q$3),W$8,0)*INDIRECT($P$2),VLOOKUP($P107, INDIRECT($Q$3),W$8,0)),IF($E107="E",0,3))</f>
        <v>139895</v>
      </c>
      <c r="X107" s="186" cm="1">
        <f t="array" aca="1" ref="X107" ca="1">ROUND(IF($Q107="Y",VLOOKUP($P107, INDIRECT($Q$3),X$8,0)*INDIRECT($P$2),VLOOKUP($P107, INDIRECT($Q$3),X$8,0)),IF($E107="E",0,3))</f>
        <v>143816</v>
      </c>
      <c r="Y107" s="186" cm="1">
        <f t="array" aca="1" ref="Y107" ca="1">ROUND(IF($Q107="Y",VLOOKUP($P107, INDIRECT($Q$3),Y$8,0)*INDIRECT($P$2),VLOOKUP($P107, INDIRECT($Q$3),Y$8,0)),IF($E107="E",0,3))</f>
        <v>147915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38"/>
        <v>06785C</v>
      </c>
      <c r="AC107" s="130" t="str">
        <f t="shared" si="57"/>
        <v>IT Manager</v>
      </c>
      <c r="AD107" s="284" t="str">
        <f t="shared" si="58"/>
        <v>53A</v>
      </c>
      <c r="AE107" s="282">
        <f t="shared" ca="1" si="22"/>
        <v>58.204999999999998</v>
      </c>
      <c r="AF107" s="282">
        <f t="shared" ca="1" si="22"/>
        <v>61.287999999999997</v>
      </c>
      <c r="AG107" s="282">
        <f t="shared" ca="1" si="22"/>
        <v>65.427000000000007</v>
      </c>
      <c r="AH107" s="282">
        <f t="shared" ca="1" si="22"/>
        <v>67.25800000000001</v>
      </c>
      <c r="AI107" s="282">
        <f t="shared" ca="1" si="22"/>
        <v>69.143000000000001</v>
      </c>
      <c r="AJ107" s="282">
        <f t="shared" ca="1" si="22"/>
        <v>71.113</v>
      </c>
      <c r="AK107" s="282" t="str">
        <f t="shared" ca="1" si="22"/>
        <v/>
      </c>
    </row>
    <row r="108" spans="1:38" x14ac:dyDescent="0.2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21"/>
        <v>128632</v>
      </c>
      <c r="H108" s="74">
        <f t="shared" ca="1" si="21"/>
        <v>135444</v>
      </c>
      <c r="I108" s="74">
        <f t="shared" ca="1" si="21"/>
        <v>144592</v>
      </c>
      <c r="J108" s="74">
        <f t="shared" ca="1" si="21"/>
        <v>148640</v>
      </c>
      <c r="K108" s="74">
        <f t="shared" ca="1" si="21"/>
        <v>152804</v>
      </c>
      <c r="L108" s="74">
        <f t="shared" ca="1" si="21"/>
        <v>157159</v>
      </c>
      <c r="M108" s="74">
        <f t="shared" ca="1" si="21"/>
        <v>0</v>
      </c>
      <c r="N108" s="72"/>
      <c r="P108" s="187" t="str">
        <f t="shared" si="37"/>
        <v>59435C</v>
      </c>
      <c r="Q108" s="191" t="s">
        <v>600</v>
      </c>
      <c r="R108" s="188" t="str">
        <f t="shared" si="56"/>
        <v>IT Project Management Office Manager</v>
      </c>
      <c r="S108" s="189" t="str">
        <f t="shared" si="39"/>
        <v>115</v>
      </c>
      <c r="T108" s="186" cm="1">
        <f t="array" aca="1" ref="T108" ca="1">ROUND(IF($Q108="Y",VLOOKUP($P108, INDIRECT($Q$3),T$8,0)*INDIRECT($P$2),VLOOKUP($P108, INDIRECT($Q$3),T$8,0)),IF($E108="E",0,3))</f>
        <v>128632</v>
      </c>
      <c r="U108" s="186" cm="1">
        <f t="array" aca="1" ref="U108" ca="1">ROUND(IF($Q108="Y",VLOOKUP($P108, INDIRECT($Q$3),U$8,0)*INDIRECT($P$2),VLOOKUP($P108, INDIRECT($Q$3),U$8,0)),IF($E108="E",0,3))</f>
        <v>135444</v>
      </c>
      <c r="V108" s="186" cm="1">
        <f t="array" aca="1" ref="V108" ca="1">ROUND(IF($Q108="Y",VLOOKUP($P108, INDIRECT($Q$3),V$8,0)*INDIRECT($P$2),VLOOKUP($P108, INDIRECT($Q$3),V$8,0)),IF($E108="E",0,3))</f>
        <v>144592</v>
      </c>
      <c r="W108" s="186" cm="1">
        <f t="array" aca="1" ref="W108" ca="1">ROUND(IF($Q108="Y",VLOOKUP($P108, INDIRECT($Q$3),W$8,0)*INDIRECT($P$2),VLOOKUP($P108, INDIRECT($Q$3),W$8,0)),IF($E108="E",0,3))</f>
        <v>148640</v>
      </c>
      <c r="X108" s="186" cm="1">
        <f t="array" aca="1" ref="X108" ca="1">ROUND(IF($Q108="Y",VLOOKUP($P108, INDIRECT($Q$3),X$8,0)*INDIRECT($P$2),VLOOKUP($P108, INDIRECT($Q$3),X$8,0)),IF($E108="E",0,3))</f>
        <v>152804</v>
      </c>
      <c r="Y108" s="186" cm="1">
        <f t="array" aca="1" ref="Y108" ca="1">ROUND(IF($Q108="Y",VLOOKUP($P108, INDIRECT($Q$3),Y$8,0)*INDIRECT($P$2),VLOOKUP($P108, INDIRECT($Q$3),Y$8,0)),IF($E108="E",0,3))</f>
        <v>157159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38"/>
        <v>59435C</v>
      </c>
      <c r="AC108" s="130" t="str">
        <f t="shared" si="57"/>
        <v>IT Project Management Office Manager</v>
      </c>
      <c r="AD108" s="284" t="str">
        <f t="shared" si="58"/>
        <v>115</v>
      </c>
      <c r="AE108" s="282">
        <f t="shared" ca="1" si="22"/>
        <v>61.842999999999996</v>
      </c>
      <c r="AF108" s="282">
        <f t="shared" ca="1" si="22"/>
        <v>65.118000000000009</v>
      </c>
      <c r="AG108" s="282">
        <f t="shared" ca="1" si="22"/>
        <v>69.516000000000005</v>
      </c>
      <c r="AH108" s="282">
        <f t="shared" ca="1" si="22"/>
        <v>71.462000000000003</v>
      </c>
      <c r="AI108" s="282">
        <f t="shared" ca="1" si="22"/>
        <v>73.463999999999999</v>
      </c>
      <c r="AJ108" s="282">
        <f t="shared" ca="1" si="22"/>
        <v>75.558000000000007</v>
      </c>
      <c r="AK108" s="282" t="str">
        <f t="shared" ca="1" si="22"/>
        <v/>
      </c>
    </row>
    <row r="109" spans="1:38" x14ac:dyDescent="0.2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ref="G109:M142" ca="1" si="59">IF(E109="E",ROUND(T109,0),ROUND(T109,3))</f>
        <v>109411</v>
      </c>
      <c r="H109" s="74">
        <f t="shared" ca="1" si="59"/>
        <v>115513</v>
      </c>
      <c r="I109" s="74">
        <f t="shared" ca="1" si="59"/>
        <v>123432</v>
      </c>
      <c r="J109" s="74">
        <f t="shared" ca="1" si="59"/>
        <v>126889</v>
      </c>
      <c r="K109" s="74">
        <f t="shared" ca="1" si="59"/>
        <v>130441</v>
      </c>
      <c r="L109" s="74">
        <f t="shared" ca="1" si="59"/>
        <v>134161</v>
      </c>
      <c r="M109" s="74">
        <f t="shared" ca="1" si="59"/>
        <v>0</v>
      </c>
      <c r="N109" s="72"/>
      <c r="P109" s="187" t="str">
        <f t="shared" si="37"/>
        <v>52982C</v>
      </c>
      <c r="Q109" s="191" t="s">
        <v>600</v>
      </c>
      <c r="R109" s="188" t="str">
        <f t="shared" si="56"/>
        <v>IT Project Manager Supervisor</v>
      </c>
      <c r="S109" s="189" t="str">
        <f t="shared" si="39"/>
        <v>122</v>
      </c>
      <c r="T109" s="186" cm="1">
        <f t="array" aca="1" ref="T109" ca="1">ROUND(IF($Q109="Y",VLOOKUP($P109, INDIRECT($Q$3),T$8,0)*INDIRECT($P$2),VLOOKUP($P109, INDIRECT($Q$3),T$8,0)),IF($E109="E",0,3))</f>
        <v>109411</v>
      </c>
      <c r="U109" s="186" cm="1">
        <f t="array" aca="1" ref="U109" ca="1">ROUND(IF($Q109="Y",VLOOKUP($P109, INDIRECT($Q$3),U$8,0)*INDIRECT($P$2),VLOOKUP($P109, INDIRECT($Q$3),U$8,0)),IF($E109="E",0,3))</f>
        <v>115513</v>
      </c>
      <c r="V109" s="186" cm="1">
        <f t="array" aca="1" ref="V109" ca="1">ROUND(IF($Q109="Y",VLOOKUP($P109, INDIRECT($Q$3),V$8,0)*INDIRECT($P$2),VLOOKUP($P109, INDIRECT($Q$3),V$8,0)),IF($E109="E",0,3))</f>
        <v>123432</v>
      </c>
      <c r="W109" s="186" cm="1">
        <f t="array" aca="1" ref="W109" ca="1">ROUND(IF($Q109="Y",VLOOKUP($P109, INDIRECT($Q$3),W$8,0)*INDIRECT($P$2),VLOOKUP($P109, INDIRECT($Q$3),W$8,0)),IF($E109="E",0,3))</f>
        <v>126889</v>
      </c>
      <c r="X109" s="186" cm="1">
        <f t="array" aca="1" ref="X109" ca="1">ROUND(IF($Q109="Y",VLOOKUP($P109, INDIRECT($Q$3),X$8,0)*INDIRECT($P$2),VLOOKUP($P109, INDIRECT($Q$3),X$8,0)),IF($E109="E",0,3))</f>
        <v>130441</v>
      </c>
      <c r="Y109" s="186" cm="1">
        <f t="array" aca="1" ref="Y109" ca="1">ROUND(IF($Q109="Y",VLOOKUP($P109, INDIRECT($Q$3),Y$8,0)*INDIRECT($P$2),VLOOKUP($P109, INDIRECT($Q$3),Y$8,0)),IF($E109="E",0,3))</f>
        <v>134161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8"/>
        <v>52982C</v>
      </c>
      <c r="AC109" s="130" t="str">
        <f t="shared" si="57"/>
        <v>IT Project Manager Supervisor</v>
      </c>
      <c r="AD109" s="284" t="str">
        <f t="shared" si="58"/>
        <v>122</v>
      </c>
      <c r="AE109" s="282">
        <f t="shared" ref="AE109:AK142" ca="1" si="60">IF(T109=0,"",IF($E109="E",ROUNDUP(T109/2080,3),T109))</f>
        <v>52.601999999999997</v>
      </c>
      <c r="AF109" s="282">
        <f t="shared" ca="1" si="60"/>
        <v>55.535999999999994</v>
      </c>
      <c r="AG109" s="282">
        <f t="shared" ca="1" si="60"/>
        <v>59.342999999999996</v>
      </c>
      <c r="AH109" s="282">
        <f t="shared" ca="1" si="60"/>
        <v>61.004999999999995</v>
      </c>
      <c r="AI109" s="282">
        <f t="shared" ca="1" si="60"/>
        <v>62.713000000000001</v>
      </c>
      <c r="AJ109" s="282">
        <f t="shared" ca="1" si="60"/>
        <v>64.501000000000005</v>
      </c>
      <c r="AK109" s="282" t="str">
        <f t="shared" ca="1" si="60"/>
        <v/>
      </c>
      <c r="AL109" s="282" t="str">
        <f>IF(AA109=0,"",IF($E109="E",ROUNDUP(AA109/2080,3),AA109))</f>
        <v/>
      </c>
    </row>
    <row r="110" spans="1:38" x14ac:dyDescent="0.2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ca="1" si="59"/>
        <v>126146</v>
      </c>
      <c r="H110" s="74">
        <f t="shared" ca="1" si="59"/>
        <v>132785</v>
      </c>
      <c r="I110" s="74">
        <f t="shared" ca="1" si="59"/>
        <v>139774</v>
      </c>
      <c r="J110" s="74">
        <f t="shared" ca="1" si="59"/>
        <v>147131</v>
      </c>
      <c r="K110" s="74">
        <f t="shared" ca="1" si="59"/>
        <v>154875</v>
      </c>
      <c r="L110" s="74">
        <f t="shared" ca="1" si="59"/>
        <v>163025</v>
      </c>
      <c r="M110" s="74">
        <f t="shared" ca="1" si="59"/>
        <v>171606</v>
      </c>
      <c r="N110" s="72"/>
      <c r="P110" s="187" t="str">
        <f t="shared" si="37"/>
        <v>59458C</v>
      </c>
      <c r="Q110" s="191" t="s">
        <v>600</v>
      </c>
      <c r="R110" s="188" t="str">
        <f t="shared" si="56"/>
        <v>IT Technical Manager</v>
      </c>
      <c r="S110" s="189" t="str">
        <f t="shared" si="39"/>
        <v>128</v>
      </c>
      <c r="T110" s="186" cm="1">
        <f t="array" aca="1" ref="T110" ca="1">ROUND(IF($Q110="Y",VLOOKUP($P110, INDIRECT($Q$3),T$8,0)*INDIRECT($P$2),VLOOKUP($P110, INDIRECT($Q$3),T$8,0)),IF($E110="E",0,3))</f>
        <v>126146</v>
      </c>
      <c r="U110" s="186" cm="1">
        <f t="array" aca="1" ref="U110" ca="1">ROUND(IF($Q110="Y",VLOOKUP($P110, INDIRECT($Q$3),U$8,0)*INDIRECT($P$2),VLOOKUP($P110, INDIRECT($Q$3),U$8,0)),IF($E110="E",0,3))</f>
        <v>132785</v>
      </c>
      <c r="V110" s="186" cm="1">
        <f t="array" aca="1" ref="V110" ca="1">ROUND(IF($Q110="Y",VLOOKUP($P110, INDIRECT($Q$3),V$8,0)*INDIRECT($P$2),VLOOKUP($P110, INDIRECT($Q$3),V$8,0)),IF($E110="E",0,3))</f>
        <v>139774</v>
      </c>
      <c r="W110" s="186" cm="1">
        <f t="array" aca="1" ref="W110" ca="1">ROUND(IF($Q110="Y",VLOOKUP($P110, INDIRECT($Q$3),W$8,0)*INDIRECT($P$2),VLOOKUP($P110, INDIRECT($Q$3),W$8,0)),IF($E110="E",0,3))</f>
        <v>147131</v>
      </c>
      <c r="X110" s="186" cm="1">
        <f t="array" aca="1" ref="X110" ca="1">ROUND(IF($Q110="Y",VLOOKUP($P110, INDIRECT($Q$3),X$8,0)*INDIRECT($P$2),VLOOKUP($P110, INDIRECT($Q$3),X$8,0)),IF($E110="E",0,3))</f>
        <v>154875</v>
      </c>
      <c r="Y110" s="186" cm="1">
        <f t="array" aca="1" ref="Y110" ca="1">ROUND(IF($Q110="Y",VLOOKUP($P110, INDIRECT($Q$3),Y$8,0)*INDIRECT($P$2),VLOOKUP($P110, INDIRECT($Q$3),Y$8,0)),IF($E110="E",0,3))</f>
        <v>163025</v>
      </c>
      <c r="Z110" s="186" cm="1">
        <f t="array" aca="1" ref="Z110" ca="1">ROUND(IF($Q110="Y",VLOOKUP($P110, INDIRECT($Q$3),Z$8,0)*INDIRECT($P$2),VLOOKUP($P110, INDIRECT($Q$3),Z$8,0)),IF($E110="E",0,3))</f>
        <v>171606</v>
      </c>
      <c r="AA110" s="186"/>
      <c r="AB110" s="282" t="str">
        <f t="shared" si="38"/>
        <v>59458C</v>
      </c>
      <c r="AC110" s="130" t="str">
        <f t="shared" si="57"/>
        <v>IT Technical Manager</v>
      </c>
      <c r="AD110" s="284" t="str">
        <f t="shared" si="58"/>
        <v>128</v>
      </c>
      <c r="AE110" s="282">
        <f t="shared" ca="1" si="60"/>
        <v>60.647999999999996</v>
      </c>
      <c r="AF110" s="282">
        <f t="shared" ca="1" si="60"/>
        <v>63.838999999999999</v>
      </c>
      <c r="AG110" s="282">
        <f t="shared" ca="1" si="60"/>
        <v>67.2</v>
      </c>
      <c r="AH110" s="282">
        <f t="shared" ca="1" si="60"/>
        <v>70.737000000000009</v>
      </c>
      <c r="AI110" s="282">
        <f t="shared" ca="1" si="60"/>
        <v>74.460000000000008</v>
      </c>
      <c r="AJ110" s="282">
        <f t="shared" ca="1" si="60"/>
        <v>78.378</v>
      </c>
      <c r="AK110" s="282">
        <f t="shared" ca="1" si="60"/>
        <v>82.503</v>
      </c>
      <c r="AL110" s="282" t="str">
        <f>IF(AA110=0,"",IF($E110="E",ROUNDUP(AA110/2080,3),AA110))</f>
        <v/>
      </c>
    </row>
    <row r="111" spans="1:38" x14ac:dyDescent="0.2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59"/>
        <v>106503</v>
      </c>
      <c r="H111" s="74">
        <f t="shared" ca="1" si="59"/>
        <v>110767</v>
      </c>
      <c r="I111" s="74">
        <f t="shared" ca="1" si="59"/>
        <v>115203</v>
      </c>
      <c r="J111" s="74">
        <f t="shared" ca="1" si="59"/>
        <v>119816</v>
      </c>
      <c r="K111" s="74">
        <f t="shared" ca="1" si="59"/>
        <v>124614</v>
      </c>
      <c r="L111" s="74">
        <f t="shared" ca="1" si="59"/>
        <v>0</v>
      </c>
      <c r="M111" s="74">
        <f t="shared" ca="1" si="59"/>
        <v>0</v>
      </c>
      <c r="N111" s="72"/>
      <c r="P111" s="187" t="str">
        <f t="shared" si="37"/>
        <v>59448C</v>
      </c>
      <c r="Q111" s="191" t="s">
        <v>600</v>
      </c>
      <c r="R111" s="188" t="str">
        <f t="shared" si="56"/>
        <v>LGBTQIA+ Equity Program Manager</v>
      </c>
      <c r="S111" s="189" t="str">
        <f t="shared" si="39"/>
        <v>116</v>
      </c>
      <c r="T111" s="186" cm="1">
        <f t="array" aca="1" ref="T111" ca="1">ROUND(IF($Q111="Y",VLOOKUP($P111, INDIRECT($Q$3),T$8,0)*INDIRECT($P$2),VLOOKUP($P111, INDIRECT($Q$3),T$8,0)),IF($E111="E",0,3))</f>
        <v>106503</v>
      </c>
      <c r="U111" s="186" cm="1">
        <f t="array" aca="1" ref="U111" ca="1">ROUND(IF($Q111="Y",VLOOKUP($P111, INDIRECT($Q$3),U$8,0)*INDIRECT($P$2),VLOOKUP($P111, INDIRECT($Q$3),U$8,0)),IF($E111="E",0,3))</f>
        <v>110767</v>
      </c>
      <c r="V111" s="186" cm="1">
        <f t="array" aca="1" ref="V111" ca="1">ROUND(IF($Q111="Y",VLOOKUP($P111, INDIRECT($Q$3),V$8,0)*INDIRECT($P$2),VLOOKUP($P111, INDIRECT($Q$3),V$8,0)),IF($E111="E",0,3))</f>
        <v>115203</v>
      </c>
      <c r="W111" s="186" cm="1">
        <f t="array" aca="1" ref="W111" ca="1">ROUND(IF($Q111="Y",VLOOKUP($P111, INDIRECT($Q$3),W$8,0)*INDIRECT($P$2),VLOOKUP($P111, INDIRECT($Q$3),W$8,0)),IF($E111="E",0,3))</f>
        <v>119816</v>
      </c>
      <c r="X111" s="186" cm="1">
        <f t="array" aca="1" ref="X111" ca="1">ROUND(IF($Q111="Y",VLOOKUP($P111, INDIRECT($Q$3),X$8,0)*INDIRECT($P$2),VLOOKUP($P111, INDIRECT($Q$3),X$8,0)),IF($E111="E",0,3))</f>
        <v>124614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38"/>
        <v>59448C</v>
      </c>
      <c r="AC111" s="130" t="str">
        <f t="shared" si="57"/>
        <v>LGBTQIA+ Equity Program Manager</v>
      </c>
      <c r="AD111" s="284" t="str">
        <f t="shared" si="58"/>
        <v>116</v>
      </c>
      <c r="AE111" s="282">
        <f t="shared" ca="1" si="60"/>
        <v>51.204000000000001</v>
      </c>
      <c r="AF111" s="282">
        <f t="shared" ca="1" si="60"/>
        <v>53.253999999999998</v>
      </c>
      <c r="AG111" s="282">
        <f t="shared" ca="1" si="60"/>
        <v>55.387</v>
      </c>
      <c r="AH111" s="282">
        <f t="shared" ca="1" si="60"/>
        <v>57.603999999999999</v>
      </c>
      <c r="AI111" s="282">
        <f t="shared" ca="1" si="60"/>
        <v>59.910999999999994</v>
      </c>
      <c r="AJ111" s="282" t="str">
        <f t="shared" ca="1" si="60"/>
        <v/>
      </c>
      <c r="AK111" s="282" t="str">
        <f t="shared" ca="1" si="60"/>
        <v/>
      </c>
    </row>
    <row r="112" spans="1:38" x14ac:dyDescent="0.2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59"/>
        <v>88597</v>
      </c>
      <c r="H112" s="74">
        <f t="shared" ca="1" si="59"/>
        <v>93007</v>
      </c>
      <c r="I112" s="74">
        <f t="shared" ca="1" si="59"/>
        <v>97670</v>
      </c>
      <c r="J112" s="74">
        <f t="shared" ca="1" si="59"/>
        <v>103985</v>
      </c>
      <c r="K112" s="74">
        <f t="shared" ca="1" si="59"/>
        <v>106894</v>
      </c>
      <c r="L112" s="74">
        <f t="shared" ca="1" si="59"/>
        <v>109891</v>
      </c>
      <c r="M112" s="74">
        <f t="shared" ca="1" si="59"/>
        <v>113023</v>
      </c>
      <c r="N112" s="72"/>
      <c r="P112" s="187" t="str">
        <f t="shared" si="37"/>
        <v>06400C</v>
      </c>
      <c r="Q112" s="191" t="s">
        <v>600</v>
      </c>
      <c r="R112" s="188" t="str">
        <f t="shared" si="56"/>
        <v>Loss Control Coordinator</v>
      </c>
      <c r="S112" s="189" t="str">
        <f t="shared" si="39"/>
        <v>34M</v>
      </c>
      <c r="T112" s="186" cm="1">
        <f t="array" aca="1" ref="T112" ca="1">ROUND(IF($Q112="Y",VLOOKUP($P112, INDIRECT($Q$3),T$8,0)*INDIRECT($P$2),VLOOKUP($P112, INDIRECT($Q$3),T$8,0)),IF($E112="E",0,3))</f>
        <v>88597</v>
      </c>
      <c r="U112" s="186" cm="1">
        <f t="array" aca="1" ref="U112" ca="1">ROUND(IF($Q112="Y",VLOOKUP($P112, INDIRECT($Q$3),U$8,0)*INDIRECT($P$2),VLOOKUP($P112, INDIRECT($Q$3),U$8,0)),IF($E112="E",0,3))</f>
        <v>93007</v>
      </c>
      <c r="V112" s="186" cm="1">
        <f t="array" aca="1" ref="V112" ca="1">ROUND(IF($Q112="Y",VLOOKUP($P112, INDIRECT($Q$3),V$8,0)*INDIRECT($P$2),VLOOKUP($P112, INDIRECT($Q$3),V$8,0)),IF($E112="E",0,3))</f>
        <v>97670</v>
      </c>
      <c r="W112" s="186" cm="1">
        <f t="array" aca="1" ref="W112" ca="1">ROUND(IF($Q112="Y",VLOOKUP($P112, INDIRECT($Q$3),W$8,0)*INDIRECT($P$2),VLOOKUP($P112, INDIRECT($Q$3),W$8,0)),IF($E112="E",0,3))</f>
        <v>103985</v>
      </c>
      <c r="X112" s="186" cm="1">
        <f t="array" aca="1" ref="X112" ca="1">ROUND(IF($Q112="Y",VLOOKUP($P112, INDIRECT($Q$3),X$8,0)*INDIRECT($P$2),VLOOKUP($P112, INDIRECT($Q$3),X$8,0)),IF($E112="E",0,3))</f>
        <v>106894</v>
      </c>
      <c r="Y112" s="186" cm="1">
        <f t="array" aca="1" ref="Y112" ca="1">ROUND(IF($Q112="Y",VLOOKUP($P112, INDIRECT($Q$3),Y$8,0)*INDIRECT($P$2),VLOOKUP($P112, INDIRECT($Q$3),Y$8,0)),IF($E112="E",0,3))</f>
        <v>109891</v>
      </c>
      <c r="Z112" s="186" cm="1">
        <f t="array" aca="1" ref="Z112" ca="1">ROUND(IF($Q112="Y",VLOOKUP($P112, INDIRECT($Q$3),Z$8,0)*INDIRECT($P$2),VLOOKUP($P112, INDIRECT($Q$3),Z$8,0)),IF($E112="E",0,3))</f>
        <v>113023</v>
      </c>
      <c r="AA112" s="186"/>
      <c r="AB112" s="282" t="str">
        <f t="shared" si="38"/>
        <v>06400C</v>
      </c>
      <c r="AC112" s="130" t="str">
        <f t="shared" si="57"/>
        <v>Loss Control Coordinator</v>
      </c>
      <c r="AD112" s="284" t="str">
        <f t="shared" si="58"/>
        <v>34M</v>
      </c>
      <c r="AE112" s="282">
        <f t="shared" ca="1" si="60"/>
        <v>42.594999999999999</v>
      </c>
      <c r="AF112" s="282">
        <f t="shared" ca="1" si="60"/>
        <v>44.714999999999996</v>
      </c>
      <c r="AG112" s="282">
        <f t="shared" ca="1" si="60"/>
        <v>46.957000000000001</v>
      </c>
      <c r="AH112" s="282">
        <f t="shared" ca="1" si="60"/>
        <v>49.992999999999995</v>
      </c>
      <c r="AI112" s="282">
        <f t="shared" ca="1" si="60"/>
        <v>51.391999999999996</v>
      </c>
      <c r="AJ112" s="282">
        <f t="shared" ca="1" si="60"/>
        <v>52.832999999999998</v>
      </c>
      <c r="AK112" s="282">
        <f t="shared" ca="1" si="60"/>
        <v>54.338000000000001</v>
      </c>
    </row>
    <row r="113" spans="1:37" x14ac:dyDescent="0.2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ref="G113" ca="1" si="61">IF(E113="E",ROUND(T113,0),ROUND(T113,3))</f>
        <v>105497</v>
      </c>
      <c r="H113" s="74">
        <f t="shared" ref="H113" ca="1" si="62">IF(F113="E",ROUND(U113,0),ROUND(U113,3))</f>
        <v>109715</v>
      </c>
      <c r="I113" s="74">
        <f t="shared" ref="I113" ca="1" si="63">IF(G113="E",ROUND(V113,0),ROUND(V113,3))</f>
        <v>114106</v>
      </c>
      <c r="J113" s="74">
        <f t="shared" ref="J113" ca="1" si="64">IF(H113="E",ROUND(W113,0),ROUND(W113,3))</f>
        <v>118668</v>
      </c>
      <c r="K113" s="74">
        <f t="shared" ref="K113" ca="1" si="65">IF(I113="E",ROUND(X113,0),ROUND(X113,3))</f>
        <v>123415</v>
      </c>
      <c r="L113" s="74">
        <f t="shared" ref="L113" ca="1" si="66">IF(J113="E",ROUND(Y113,0),ROUND(Y113,3))</f>
        <v>0</v>
      </c>
      <c r="M113" s="74">
        <f t="shared" ref="M113" ca="1" si="67">IF(K113="E",ROUND(Z113,0),ROUND(Z113,3))</f>
        <v>0</v>
      </c>
      <c r="N113" s="72"/>
      <c r="P113" s="187" t="str">
        <f t="shared" ref="P113" si="68">A113</f>
        <v>06500C</v>
      </c>
      <c r="Q113" s="191" t="s">
        <v>600</v>
      </c>
      <c r="R113" s="188" t="str">
        <f t="shared" ref="R113" si="69">F113</f>
        <v>Management Analyst II</v>
      </c>
      <c r="S113" s="189" t="str">
        <f t="shared" ref="S113" si="70">C113</f>
        <v>104</v>
      </c>
      <c r="T113" s="186" cm="1">
        <f t="array" aca="1" ref="T113" ca="1">ROUND(IF($Q113="Y",VLOOKUP($P113, INDIRECT($Q$3),T$8,0)*INDIRECT($P$2),VLOOKUP($P113, INDIRECT($Q$3),T$8,0)),IF($E113="E",0,3))</f>
        <v>105497</v>
      </c>
      <c r="U113" s="186" cm="1">
        <f t="array" aca="1" ref="U113" ca="1">ROUND(IF($Q113="Y",VLOOKUP($P113, INDIRECT($Q$3),U$8,0)*INDIRECT($P$2),VLOOKUP($P113, INDIRECT($Q$3),U$8,0)),IF($E113="E",0,3))</f>
        <v>109715</v>
      </c>
      <c r="V113" s="186" cm="1">
        <f t="array" aca="1" ref="V113" ca="1">ROUND(IF($Q113="Y",VLOOKUP($P113, INDIRECT($Q$3),V$8,0)*INDIRECT($P$2),VLOOKUP($P113, INDIRECT($Q$3),V$8,0)),IF($E113="E",0,3))</f>
        <v>114106</v>
      </c>
      <c r="W113" s="186" cm="1">
        <f t="array" aca="1" ref="W113" ca="1">ROUND(IF($Q113="Y",VLOOKUP($P113, INDIRECT($Q$3),W$8,0)*INDIRECT($P$2),VLOOKUP($P113, INDIRECT($Q$3),W$8,0)),IF($E113="E",0,3))</f>
        <v>118668</v>
      </c>
      <c r="X113" s="186" cm="1">
        <f t="array" aca="1" ref="X113" ca="1">ROUND(IF($Q113="Y",VLOOKUP($P113, INDIRECT($Q$3),X$8,0)*INDIRECT($P$2),VLOOKUP($P113, INDIRECT($Q$3),X$8,0)),IF($E113="E",0,3))</f>
        <v>123415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ref="AB113" si="71">A113</f>
        <v>06500C</v>
      </c>
      <c r="AC113" s="130" t="str">
        <f t="shared" ref="AC113" si="72">F113</f>
        <v>Management Analyst II</v>
      </c>
      <c r="AD113" s="284" t="str">
        <f t="shared" ref="AD113" si="73">C113</f>
        <v>104</v>
      </c>
      <c r="AE113" s="282">
        <f t="shared" ref="AE113" ca="1" si="74">IF(T113=0,"",IF($E113="E",ROUNDUP(T113/2080,3),T113))</f>
        <v>50.72</v>
      </c>
      <c r="AF113" s="282">
        <f t="shared" ref="AF113" ca="1" si="75">IF(U113=0,"",IF($E113="E",ROUNDUP(U113/2080,3),U113))</f>
        <v>52.747999999999998</v>
      </c>
      <c r="AG113" s="282">
        <f t="shared" ref="AG113" ca="1" si="76">IF(V113=0,"",IF($E113="E",ROUNDUP(V113/2080,3),V113))</f>
        <v>54.858999999999995</v>
      </c>
      <c r="AH113" s="282">
        <f t="shared" ref="AH113" ca="1" si="77">IF(W113=0,"",IF($E113="E",ROUNDUP(W113/2080,3),W113))</f>
        <v>57.052</v>
      </c>
      <c r="AI113" s="282">
        <f t="shared" ref="AI113" ca="1" si="78">IF(X113=0,"",IF($E113="E",ROUNDUP(X113/2080,3),X113))</f>
        <v>59.335000000000001</v>
      </c>
      <c r="AJ113" s="282" t="str">
        <f t="shared" ref="AJ113" ca="1" si="79">IF(Y113=0,"",IF($E113="E",ROUNDUP(Y113/2080,3),Y113))</f>
        <v/>
      </c>
      <c r="AK113" s="282" t="str">
        <f t="shared" ref="AK113" ca="1" si="80">IF(Z113=0,"",IF($E113="E",ROUNDUP(Z113/2080,3),Z113))</f>
        <v/>
      </c>
    </row>
    <row r="114" spans="1:37" x14ac:dyDescent="0.2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59"/>
        <v>86949</v>
      </c>
      <c r="H114" s="74">
        <f t="shared" ca="1" si="59"/>
        <v>91439</v>
      </c>
      <c r="I114" s="74">
        <f t="shared" ca="1" si="59"/>
        <v>96099</v>
      </c>
      <c r="J114" s="74">
        <f t="shared" ca="1" si="59"/>
        <v>102604</v>
      </c>
      <c r="K114" s="74">
        <f t="shared" ca="1" si="59"/>
        <v>105478</v>
      </c>
      <c r="L114" s="74">
        <f t="shared" ca="1" si="59"/>
        <v>108431</v>
      </c>
      <c r="M114" s="74">
        <f t="shared" ca="1" si="59"/>
        <v>111524</v>
      </c>
      <c r="N114" s="72"/>
      <c r="P114" s="187" t="str">
        <f t="shared" si="37"/>
        <v>06510C</v>
      </c>
      <c r="Q114" s="191" t="s">
        <v>600</v>
      </c>
      <c r="R114" s="188" t="str">
        <f t="shared" si="56"/>
        <v>Manager Accounting</v>
      </c>
      <c r="S114" s="189" t="str">
        <f t="shared" si="39"/>
        <v>34D</v>
      </c>
      <c r="T114" s="186" cm="1">
        <f t="array" aca="1" ref="T114" ca="1">ROUND(IF($Q114="Y",VLOOKUP($P114, INDIRECT($Q$3),T$8,0)*INDIRECT($P$2),VLOOKUP($P114, INDIRECT($Q$3),T$8,0)),IF($E114="E",0,3))</f>
        <v>86949</v>
      </c>
      <c r="U114" s="186" cm="1">
        <f t="array" aca="1" ref="U114" ca="1">ROUND(IF($Q114="Y",VLOOKUP($P114, INDIRECT($Q$3),U$8,0)*INDIRECT($P$2),VLOOKUP($P114, INDIRECT($Q$3),U$8,0)),IF($E114="E",0,3))</f>
        <v>91439</v>
      </c>
      <c r="V114" s="186" cm="1">
        <f t="array" aca="1" ref="V114" ca="1">ROUND(IF($Q114="Y",VLOOKUP($P114, INDIRECT($Q$3),V$8,0)*INDIRECT($P$2),VLOOKUP($P114, INDIRECT($Q$3),V$8,0)),IF($E114="E",0,3))</f>
        <v>96099</v>
      </c>
      <c r="W114" s="186" cm="1">
        <f t="array" aca="1" ref="W114" ca="1">ROUND(IF($Q114="Y",VLOOKUP($P114, INDIRECT($Q$3),W$8,0)*INDIRECT($P$2),VLOOKUP($P114, INDIRECT($Q$3),W$8,0)),IF($E114="E",0,3))</f>
        <v>102604</v>
      </c>
      <c r="X114" s="186" cm="1">
        <f t="array" aca="1" ref="X114" ca="1">ROUND(IF($Q114="Y",VLOOKUP($P114, INDIRECT($Q$3),X$8,0)*INDIRECT($P$2),VLOOKUP($P114, INDIRECT($Q$3),X$8,0)),IF($E114="E",0,3))</f>
        <v>105478</v>
      </c>
      <c r="Y114" s="186" cm="1">
        <f t="array" aca="1" ref="Y114" ca="1">ROUND(IF($Q114="Y",VLOOKUP($P114, INDIRECT($Q$3),Y$8,0)*INDIRECT($P$2),VLOOKUP($P114, INDIRECT($Q$3),Y$8,0)),IF($E114="E",0,3))</f>
        <v>108431</v>
      </c>
      <c r="Z114" s="186" cm="1">
        <f t="array" aca="1" ref="Z114" ca="1">ROUND(IF($Q114="Y",VLOOKUP($P114, INDIRECT($Q$3),Z$8,0)*INDIRECT($P$2),VLOOKUP($P114, INDIRECT($Q$3),Z$8,0)),IF($E114="E",0,3))</f>
        <v>111524</v>
      </c>
      <c r="AA114" s="186"/>
      <c r="AB114" s="282" t="str">
        <f t="shared" si="38"/>
        <v>06510C</v>
      </c>
      <c r="AC114" s="130" t="str">
        <f t="shared" si="57"/>
        <v>Manager Accounting</v>
      </c>
      <c r="AD114" s="284" t="str">
        <f t="shared" si="58"/>
        <v>34D</v>
      </c>
      <c r="AE114" s="282">
        <f t="shared" ca="1" si="60"/>
        <v>41.802999999999997</v>
      </c>
      <c r="AF114" s="282">
        <f t="shared" ca="1" si="60"/>
        <v>43.961999999999996</v>
      </c>
      <c r="AG114" s="282">
        <f t="shared" ca="1" si="60"/>
        <v>46.201999999999998</v>
      </c>
      <c r="AH114" s="282">
        <f t="shared" ca="1" si="60"/>
        <v>49.329000000000001</v>
      </c>
      <c r="AI114" s="282">
        <f t="shared" ca="1" si="60"/>
        <v>50.710999999999999</v>
      </c>
      <c r="AJ114" s="282">
        <f t="shared" ca="1" si="60"/>
        <v>52.131</v>
      </c>
      <c r="AK114" s="282">
        <f t="shared" ca="1" si="60"/>
        <v>53.617999999999995</v>
      </c>
    </row>
    <row r="115" spans="1:37" x14ac:dyDescent="0.2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59"/>
        <v>86949</v>
      </c>
      <c r="H115" s="74">
        <f t="shared" ca="1" si="59"/>
        <v>91439</v>
      </c>
      <c r="I115" s="74">
        <f t="shared" ca="1" si="59"/>
        <v>96099</v>
      </c>
      <c r="J115" s="74">
        <f t="shared" ca="1" si="59"/>
        <v>102604</v>
      </c>
      <c r="K115" s="74">
        <f t="shared" ca="1" si="59"/>
        <v>105478</v>
      </c>
      <c r="L115" s="74">
        <f t="shared" ca="1" si="59"/>
        <v>108431</v>
      </c>
      <c r="M115" s="74">
        <f t="shared" ca="1" si="59"/>
        <v>111524</v>
      </c>
      <c r="N115" s="72"/>
      <c r="P115" s="187" t="str">
        <f t="shared" si="37"/>
        <v>06514C</v>
      </c>
      <c r="Q115" s="191" t="s">
        <v>600</v>
      </c>
      <c r="R115" s="188" t="str">
        <f t="shared" si="56"/>
        <v xml:space="preserve">Manager Accounts Payable </v>
      </c>
      <c r="S115" s="189" t="str">
        <f t="shared" si="39"/>
        <v>34D</v>
      </c>
      <c r="T115" s="186" cm="1">
        <f t="array" aca="1" ref="T115" ca="1">ROUND(IF($Q115="Y",VLOOKUP($P115, INDIRECT($Q$3),T$8,0)*INDIRECT($P$2),VLOOKUP($P115, INDIRECT($Q$3),T$8,0)),IF($E115="E",0,3))</f>
        <v>86949</v>
      </c>
      <c r="U115" s="186" cm="1">
        <f t="array" aca="1" ref="U115" ca="1">ROUND(IF($Q115="Y",VLOOKUP($P115, INDIRECT($Q$3),U$8,0)*INDIRECT($P$2),VLOOKUP($P115, INDIRECT($Q$3),U$8,0)),IF($E115="E",0,3))</f>
        <v>91439</v>
      </c>
      <c r="V115" s="186" cm="1">
        <f t="array" aca="1" ref="V115" ca="1">ROUND(IF($Q115="Y",VLOOKUP($P115, INDIRECT($Q$3),V$8,0)*INDIRECT($P$2),VLOOKUP($P115, INDIRECT($Q$3),V$8,0)),IF($E115="E",0,3))</f>
        <v>96099</v>
      </c>
      <c r="W115" s="186" cm="1">
        <f t="array" aca="1" ref="W115" ca="1">ROUND(IF($Q115="Y",VLOOKUP($P115, INDIRECT($Q$3),W$8,0)*INDIRECT($P$2),VLOOKUP($P115, INDIRECT($Q$3),W$8,0)),IF($E115="E",0,3))</f>
        <v>102604</v>
      </c>
      <c r="X115" s="186" cm="1">
        <f t="array" aca="1" ref="X115" ca="1">ROUND(IF($Q115="Y",VLOOKUP($P115, INDIRECT($Q$3),X$8,0)*INDIRECT($P$2),VLOOKUP($P115, INDIRECT($Q$3),X$8,0)),IF($E115="E",0,3))</f>
        <v>105478</v>
      </c>
      <c r="Y115" s="186" cm="1">
        <f t="array" aca="1" ref="Y115" ca="1">ROUND(IF($Q115="Y",VLOOKUP($P115, INDIRECT($Q$3),Y$8,0)*INDIRECT($P$2),VLOOKUP($P115, INDIRECT($Q$3),Y$8,0)),IF($E115="E",0,3))</f>
        <v>108431</v>
      </c>
      <c r="Z115" s="186" cm="1">
        <f t="array" aca="1" ref="Z115" ca="1">ROUND(IF($Q115="Y",VLOOKUP($P115, INDIRECT($Q$3),Z$8,0)*INDIRECT($P$2),VLOOKUP($P115, INDIRECT($Q$3),Z$8,0)),IF($E115="E",0,3))</f>
        <v>111524</v>
      </c>
      <c r="AA115" s="186"/>
      <c r="AB115" s="282" t="str">
        <f t="shared" si="38"/>
        <v>06514C</v>
      </c>
      <c r="AC115" s="130" t="str">
        <f t="shared" si="57"/>
        <v xml:space="preserve">Manager Accounts Payable </v>
      </c>
      <c r="AD115" s="284" t="str">
        <f t="shared" si="58"/>
        <v>34D</v>
      </c>
      <c r="AE115" s="282">
        <f t="shared" ca="1" si="60"/>
        <v>41.802999999999997</v>
      </c>
      <c r="AF115" s="282">
        <f t="shared" ca="1" si="60"/>
        <v>43.961999999999996</v>
      </c>
      <c r="AG115" s="282">
        <f t="shared" ca="1" si="60"/>
        <v>46.201999999999998</v>
      </c>
      <c r="AH115" s="282">
        <f t="shared" ca="1" si="60"/>
        <v>49.329000000000001</v>
      </c>
      <c r="AI115" s="282">
        <f t="shared" ca="1" si="60"/>
        <v>50.710999999999999</v>
      </c>
      <c r="AJ115" s="282">
        <f t="shared" ca="1" si="60"/>
        <v>52.131</v>
      </c>
      <c r="AK115" s="282">
        <f t="shared" ca="1" si="60"/>
        <v>53.617999999999995</v>
      </c>
    </row>
    <row r="116" spans="1:37" x14ac:dyDescent="0.2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59"/>
        <v>86949</v>
      </c>
      <c r="H116" s="74">
        <f t="shared" ca="1" si="59"/>
        <v>91439</v>
      </c>
      <c r="I116" s="74">
        <f t="shared" ca="1" si="59"/>
        <v>96099</v>
      </c>
      <c r="J116" s="74">
        <f t="shared" ca="1" si="59"/>
        <v>102604</v>
      </c>
      <c r="K116" s="74">
        <f t="shared" ca="1" si="59"/>
        <v>105478</v>
      </c>
      <c r="L116" s="74">
        <f t="shared" ca="1" si="59"/>
        <v>108431</v>
      </c>
      <c r="M116" s="74">
        <f t="shared" ca="1" si="59"/>
        <v>111524</v>
      </c>
      <c r="N116" s="72"/>
      <c r="P116" s="187" t="str">
        <f t="shared" si="37"/>
        <v>06515C</v>
      </c>
      <c r="Q116" s="191" t="s">
        <v>600</v>
      </c>
      <c r="R116" s="188" t="str">
        <f t="shared" si="56"/>
        <v>Manager Accounts Receivable</v>
      </c>
      <c r="S116" s="189" t="str">
        <f t="shared" si="39"/>
        <v>34D</v>
      </c>
      <c r="T116" s="186" cm="1">
        <f t="array" aca="1" ref="T116" ca="1">ROUND(IF($Q116="Y",VLOOKUP($P116, INDIRECT($Q$3),T$8,0)*INDIRECT($P$2),VLOOKUP($P116, INDIRECT($Q$3),T$8,0)),IF($E116="E",0,3))</f>
        <v>86949</v>
      </c>
      <c r="U116" s="186" cm="1">
        <f t="array" aca="1" ref="U116" ca="1">ROUND(IF($Q116="Y",VLOOKUP($P116, INDIRECT($Q$3),U$8,0)*INDIRECT($P$2),VLOOKUP($P116, INDIRECT($Q$3),U$8,0)),IF($E116="E",0,3))</f>
        <v>91439</v>
      </c>
      <c r="V116" s="186" cm="1">
        <f t="array" aca="1" ref="V116" ca="1">ROUND(IF($Q116="Y",VLOOKUP($P116, INDIRECT($Q$3),V$8,0)*INDIRECT($P$2),VLOOKUP($P116, INDIRECT($Q$3),V$8,0)),IF($E116="E",0,3))</f>
        <v>96099</v>
      </c>
      <c r="W116" s="186" cm="1">
        <f t="array" aca="1" ref="W116" ca="1">ROUND(IF($Q116="Y",VLOOKUP($P116, INDIRECT($Q$3),W$8,0)*INDIRECT($P$2),VLOOKUP($P116, INDIRECT($Q$3),W$8,0)),IF($E116="E",0,3))</f>
        <v>102604</v>
      </c>
      <c r="X116" s="186" cm="1">
        <f t="array" aca="1" ref="X116" ca="1">ROUND(IF($Q116="Y",VLOOKUP($P116, INDIRECT($Q$3),X$8,0)*INDIRECT($P$2),VLOOKUP($P116, INDIRECT($Q$3),X$8,0)),IF($E116="E",0,3))</f>
        <v>105478</v>
      </c>
      <c r="Y116" s="186" cm="1">
        <f t="array" aca="1" ref="Y116" ca="1">ROUND(IF($Q116="Y",VLOOKUP($P116, INDIRECT($Q$3),Y$8,0)*INDIRECT($P$2),VLOOKUP($P116, INDIRECT($Q$3),Y$8,0)),IF($E116="E",0,3))</f>
        <v>108431</v>
      </c>
      <c r="Z116" s="186" cm="1">
        <f t="array" aca="1" ref="Z116" ca="1">ROUND(IF($Q116="Y",VLOOKUP($P116, INDIRECT($Q$3),Z$8,0)*INDIRECT($P$2),VLOOKUP($P116, INDIRECT($Q$3),Z$8,0)),IF($E116="E",0,3))</f>
        <v>111524</v>
      </c>
      <c r="AA116" s="186"/>
      <c r="AB116" s="282" t="str">
        <f t="shared" si="38"/>
        <v>06515C</v>
      </c>
      <c r="AC116" s="130" t="str">
        <f t="shared" si="57"/>
        <v>Manager Accounts Receivable</v>
      </c>
      <c r="AD116" s="284" t="str">
        <f t="shared" si="58"/>
        <v>34D</v>
      </c>
      <c r="AE116" s="282">
        <f t="shared" ca="1" si="60"/>
        <v>41.802999999999997</v>
      </c>
      <c r="AF116" s="282">
        <f t="shared" ca="1" si="60"/>
        <v>43.961999999999996</v>
      </c>
      <c r="AG116" s="282">
        <f t="shared" ca="1" si="60"/>
        <v>46.201999999999998</v>
      </c>
      <c r="AH116" s="282">
        <f t="shared" ca="1" si="60"/>
        <v>49.329000000000001</v>
      </c>
      <c r="AI116" s="282">
        <f t="shared" ca="1" si="60"/>
        <v>50.710999999999999</v>
      </c>
      <c r="AJ116" s="282">
        <f t="shared" ca="1" si="60"/>
        <v>52.131</v>
      </c>
      <c r="AK116" s="282">
        <f t="shared" ca="1" si="60"/>
        <v>53.617999999999995</v>
      </c>
    </row>
    <row r="117" spans="1:37" x14ac:dyDescent="0.2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59"/>
        <v>91439</v>
      </c>
      <c r="H117" s="74">
        <f t="shared" ca="1" si="59"/>
        <v>96099</v>
      </c>
      <c r="I117" s="74">
        <f t="shared" ca="1" si="59"/>
        <v>102604</v>
      </c>
      <c r="J117" s="74">
        <f t="shared" ca="1" si="59"/>
        <v>105478</v>
      </c>
      <c r="K117" s="74">
        <f t="shared" ca="1" si="59"/>
        <v>108431</v>
      </c>
      <c r="L117" s="74">
        <f t="shared" ca="1" si="59"/>
        <v>111524</v>
      </c>
      <c r="M117" s="74">
        <f t="shared" ca="1" si="59"/>
        <v>114664</v>
      </c>
      <c r="N117" s="72"/>
      <c r="P117" s="187" t="str">
        <f t="shared" si="37"/>
        <v>06523C</v>
      </c>
      <c r="Q117" s="191" t="s">
        <v>600</v>
      </c>
      <c r="R117" s="188" t="str">
        <f t="shared" si="56"/>
        <v>Manager Admin &amp; Data Quality</v>
      </c>
      <c r="S117" s="189" t="str">
        <f t="shared" si="39"/>
        <v>90</v>
      </c>
      <c r="T117" s="186" cm="1">
        <f t="array" aca="1" ref="T117" ca="1">ROUND(IF($Q117="Y",VLOOKUP($P117, INDIRECT($Q$3),T$8,0)*INDIRECT($P$2),VLOOKUP($P117, INDIRECT($Q$3),T$8,0)),IF($E117="E",0,3))</f>
        <v>91439</v>
      </c>
      <c r="U117" s="186" cm="1">
        <f t="array" aca="1" ref="U117" ca="1">ROUND(IF($Q117="Y",VLOOKUP($P117, INDIRECT($Q$3),U$8,0)*INDIRECT($P$2),VLOOKUP($P117, INDIRECT($Q$3),U$8,0)),IF($E117="E",0,3))</f>
        <v>96099</v>
      </c>
      <c r="V117" s="186" cm="1">
        <f t="array" aca="1" ref="V117" ca="1">ROUND(IF($Q117="Y",VLOOKUP($P117, INDIRECT($Q$3),V$8,0)*INDIRECT($P$2),VLOOKUP($P117, INDIRECT($Q$3),V$8,0)),IF($E117="E",0,3))</f>
        <v>102604</v>
      </c>
      <c r="W117" s="186" cm="1">
        <f t="array" aca="1" ref="W117" ca="1">ROUND(IF($Q117="Y",VLOOKUP($P117, INDIRECT($Q$3),W$8,0)*INDIRECT($P$2),VLOOKUP($P117, INDIRECT($Q$3),W$8,0)),IF($E117="E",0,3))</f>
        <v>105478</v>
      </c>
      <c r="X117" s="186" cm="1">
        <f t="array" aca="1" ref="X117" ca="1">ROUND(IF($Q117="Y",VLOOKUP($P117, INDIRECT($Q$3),X$8,0)*INDIRECT($P$2),VLOOKUP($P117, INDIRECT($Q$3),X$8,0)),IF($E117="E",0,3))</f>
        <v>108431</v>
      </c>
      <c r="Y117" s="186" cm="1">
        <f t="array" aca="1" ref="Y117" ca="1">ROUND(IF($Q117="Y",VLOOKUP($P117, INDIRECT($Q$3),Y$8,0)*INDIRECT($P$2),VLOOKUP($P117, INDIRECT($Q$3),Y$8,0)),IF($E117="E",0,3))</f>
        <v>111524</v>
      </c>
      <c r="Z117" s="186" cm="1">
        <f t="array" aca="1" ref="Z117" ca="1">ROUND(IF($Q117="Y",VLOOKUP($P117, INDIRECT($Q$3),Z$8,0)*INDIRECT($P$2),VLOOKUP($P117, INDIRECT($Q$3),Z$8,0)),IF($E117="E",0,3))</f>
        <v>114664</v>
      </c>
      <c r="AA117" s="186"/>
      <c r="AB117" s="282" t="str">
        <f t="shared" si="38"/>
        <v>06523C</v>
      </c>
      <c r="AC117" s="130" t="str">
        <f t="shared" si="57"/>
        <v>Manager Admin &amp; Data Quality</v>
      </c>
      <c r="AD117" s="284" t="str">
        <f t="shared" si="58"/>
        <v>90</v>
      </c>
      <c r="AE117" s="282">
        <f t="shared" ca="1" si="60"/>
        <v>43.961999999999996</v>
      </c>
      <c r="AF117" s="282">
        <f t="shared" ca="1" si="60"/>
        <v>46.201999999999998</v>
      </c>
      <c r="AG117" s="282">
        <f t="shared" ca="1" si="60"/>
        <v>49.329000000000001</v>
      </c>
      <c r="AH117" s="282">
        <f t="shared" ca="1" si="60"/>
        <v>50.710999999999999</v>
      </c>
      <c r="AI117" s="282">
        <f t="shared" ca="1" si="60"/>
        <v>52.131</v>
      </c>
      <c r="AJ117" s="282">
        <f t="shared" ca="1" si="60"/>
        <v>53.617999999999995</v>
      </c>
      <c r="AK117" s="282">
        <f t="shared" ca="1" si="60"/>
        <v>55.126999999999995</v>
      </c>
    </row>
    <row r="118" spans="1:37" x14ac:dyDescent="0.2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59"/>
        <v>99868</v>
      </c>
      <c r="H118" s="74">
        <f t="shared" ca="1" si="59"/>
        <v>103863</v>
      </c>
      <c r="I118" s="74">
        <f t="shared" ca="1" si="59"/>
        <v>108016</v>
      </c>
      <c r="J118" s="74">
        <f t="shared" ca="1" si="59"/>
        <v>112336</v>
      </c>
      <c r="K118" s="74">
        <f t="shared" ca="1" si="59"/>
        <v>116832</v>
      </c>
      <c r="L118" s="74">
        <f t="shared" ca="1" si="59"/>
        <v>0</v>
      </c>
      <c r="M118" s="74">
        <f t="shared" ca="1" si="59"/>
        <v>0</v>
      </c>
      <c r="N118" s="72"/>
      <c r="P118" s="187" t="str">
        <f t="shared" si="37"/>
        <v>53055C</v>
      </c>
      <c r="Q118" s="191" t="s">
        <v>600</v>
      </c>
      <c r="R118" s="188" t="str">
        <f t="shared" si="56"/>
        <v>Manager Administration - Office of Community Safety</v>
      </c>
      <c r="S118" s="189" t="str">
        <f t="shared" si="39"/>
        <v>10</v>
      </c>
      <c r="T118" s="186" cm="1">
        <f t="array" aca="1" ref="T118" ca="1">ROUND(IF($Q118="Y",VLOOKUP($P118, INDIRECT($Q$3),T$8,0)*INDIRECT($P$2),VLOOKUP($P118, INDIRECT($Q$3),T$8,0)),IF($E118="E",0,3))</f>
        <v>99868</v>
      </c>
      <c r="U118" s="186" cm="1">
        <f t="array" aca="1" ref="U118" ca="1">ROUND(IF($Q118="Y",VLOOKUP($P118, INDIRECT($Q$3),U$8,0)*INDIRECT($P$2),VLOOKUP($P118, INDIRECT($Q$3),U$8,0)),IF($E118="E",0,3))</f>
        <v>103863</v>
      </c>
      <c r="V118" s="186" cm="1">
        <f t="array" aca="1" ref="V118" ca="1">ROUND(IF($Q118="Y",VLOOKUP($P118, INDIRECT($Q$3),V$8,0)*INDIRECT($P$2),VLOOKUP($P118, INDIRECT($Q$3),V$8,0)),IF($E118="E",0,3))</f>
        <v>108016</v>
      </c>
      <c r="W118" s="186" cm="1">
        <f t="array" aca="1" ref="W118" ca="1">ROUND(IF($Q118="Y",VLOOKUP($P118, INDIRECT($Q$3),W$8,0)*INDIRECT($P$2),VLOOKUP($P118, INDIRECT($Q$3),W$8,0)),IF($E118="E",0,3))</f>
        <v>112336</v>
      </c>
      <c r="X118" s="186" cm="1">
        <f t="array" aca="1" ref="X118" ca="1">ROUND(IF($Q118="Y",VLOOKUP($P118, INDIRECT($Q$3),X$8,0)*INDIRECT($P$2),VLOOKUP($P118, INDIRECT($Q$3),X$8,0)),IF($E118="E",0,3))</f>
        <v>116832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38"/>
        <v>53055C</v>
      </c>
      <c r="AC118" s="130" t="str">
        <f t="shared" si="57"/>
        <v>Manager Administration - Office of Community Safety</v>
      </c>
      <c r="AD118" s="284" t="str">
        <f t="shared" si="58"/>
        <v>10</v>
      </c>
      <c r="AE118" s="282">
        <f t="shared" ca="1" si="60"/>
        <v>48.013999999999996</v>
      </c>
      <c r="AF118" s="282">
        <f t="shared" ca="1" si="60"/>
        <v>49.934999999999995</v>
      </c>
      <c r="AG118" s="282">
        <f t="shared" ca="1" si="60"/>
        <v>51.930999999999997</v>
      </c>
      <c r="AH118" s="282">
        <f t="shared" ca="1" si="60"/>
        <v>54.007999999999996</v>
      </c>
      <c r="AI118" s="282">
        <f t="shared" ca="1" si="60"/>
        <v>56.169999999999995</v>
      </c>
      <c r="AJ118" s="282" t="str">
        <f t="shared" ca="1" si="60"/>
        <v/>
      </c>
      <c r="AK118" s="282" t="str">
        <f t="shared" ca="1" si="60"/>
        <v/>
      </c>
    </row>
    <row r="119" spans="1:37" x14ac:dyDescent="0.2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59"/>
        <v>95950</v>
      </c>
      <c r="H119" s="74">
        <f t="shared" ca="1" si="59"/>
        <v>101002</v>
      </c>
      <c r="I119" s="74">
        <f t="shared" ca="1" si="59"/>
        <v>106315</v>
      </c>
      <c r="J119" s="74">
        <f t="shared" ca="1" si="59"/>
        <v>113545</v>
      </c>
      <c r="K119" s="74">
        <f t="shared" ca="1" si="59"/>
        <v>116726</v>
      </c>
      <c r="L119" s="74">
        <f t="shared" ca="1" si="59"/>
        <v>119996</v>
      </c>
      <c r="M119" s="74">
        <f t="shared" ca="1" si="59"/>
        <v>123415</v>
      </c>
      <c r="N119" s="72"/>
      <c r="P119" s="187" t="str">
        <f t="shared" si="37"/>
        <v>06520C</v>
      </c>
      <c r="Q119" s="191" t="s">
        <v>600</v>
      </c>
      <c r="R119" s="188" t="str">
        <f t="shared" si="56"/>
        <v>Manager Administration City Attorney's Office</v>
      </c>
      <c r="S119" s="189" t="str">
        <f t="shared" si="39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38"/>
        <v>06520C</v>
      </c>
      <c r="AC119" s="130" t="str">
        <f t="shared" si="57"/>
        <v>Manager Administration City Attorney's Office</v>
      </c>
      <c r="AD119" s="284" t="str">
        <f t="shared" si="58"/>
        <v>41C</v>
      </c>
      <c r="AE119" s="282">
        <f t="shared" ca="1" si="60"/>
        <v>46.129999999999995</v>
      </c>
      <c r="AF119" s="282">
        <f t="shared" ca="1" si="60"/>
        <v>48.558999999999997</v>
      </c>
      <c r="AG119" s="282">
        <f t="shared" ca="1" si="60"/>
        <v>51.113</v>
      </c>
      <c r="AH119" s="282">
        <f t="shared" ca="1" si="60"/>
        <v>54.588999999999999</v>
      </c>
      <c r="AI119" s="282">
        <f t="shared" ca="1" si="60"/>
        <v>56.119</v>
      </c>
      <c r="AJ119" s="282">
        <f t="shared" ca="1" si="60"/>
        <v>57.690999999999995</v>
      </c>
      <c r="AK119" s="282">
        <f t="shared" ca="1" si="60"/>
        <v>59.335000000000001</v>
      </c>
    </row>
    <row r="120" spans="1:37" x14ac:dyDescent="0.2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59"/>
        <v>88597</v>
      </c>
      <c r="H120" s="74">
        <f t="shared" ca="1" si="59"/>
        <v>93007</v>
      </c>
      <c r="I120" s="74">
        <f t="shared" ca="1" si="59"/>
        <v>97670</v>
      </c>
      <c r="J120" s="74">
        <f t="shared" ca="1" si="59"/>
        <v>103985</v>
      </c>
      <c r="K120" s="74">
        <f t="shared" ca="1" si="59"/>
        <v>106894</v>
      </c>
      <c r="L120" s="74">
        <f t="shared" ca="1" si="59"/>
        <v>109891</v>
      </c>
      <c r="M120" s="74">
        <f t="shared" ca="1" si="59"/>
        <v>113023</v>
      </c>
      <c r="N120" s="72"/>
      <c r="P120" s="187" t="str">
        <f t="shared" si="37"/>
        <v>06542C</v>
      </c>
      <c r="Q120" s="191" t="s">
        <v>600</v>
      </c>
      <c r="R120" s="188" t="str">
        <f t="shared" si="56"/>
        <v>Manager Administrative Services</v>
      </c>
      <c r="S120" s="189" t="str">
        <f t="shared" si="39"/>
        <v>34M</v>
      </c>
      <c r="T120" s="186" cm="1">
        <f t="array" aca="1" ref="T120" ca="1">ROUND(IF($Q120="Y",VLOOKUP($P120, INDIRECT($Q$3),T$8,0)*INDIRECT($P$2),VLOOKUP($P120, INDIRECT($Q$3),T$8,0)),IF($E120="E",0,3))</f>
        <v>88597</v>
      </c>
      <c r="U120" s="186" cm="1">
        <f t="array" aca="1" ref="U120" ca="1">ROUND(IF($Q120="Y",VLOOKUP($P120, INDIRECT($Q$3),U$8,0)*INDIRECT($P$2),VLOOKUP($P120, INDIRECT($Q$3),U$8,0)),IF($E120="E",0,3))</f>
        <v>93007</v>
      </c>
      <c r="V120" s="186" cm="1">
        <f t="array" aca="1" ref="V120" ca="1">ROUND(IF($Q120="Y",VLOOKUP($P120, INDIRECT($Q$3),V$8,0)*INDIRECT($P$2),VLOOKUP($P120, INDIRECT($Q$3),V$8,0)),IF($E120="E",0,3))</f>
        <v>97670</v>
      </c>
      <c r="W120" s="186" cm="1">
        <f t="array" aca="1" ref="W120" ca="1">ROUND(IF($Q120="Y",VLOOKUP($P120, INDIRECT($Q$3),W$8,0)*INDIRECT($P$2),VLOOKUP($P120, INDIRECT($Q$3),W$8,0)),IF($E120="E",0,3))</f>
        <v>103985</v>
      </c>
      <c r="X120" s="186" cm="1">
        <f t="array" aca="1" ref="X120" ca="1">ROUND(IF($Q120="Y",VLOOKUP($P120, INDIRECT($Q$3),X$8,0)*INDIRECT($P$2),VLOOKUP($P120, INDIRECT($Q$3),X$8,0)),IF($E120="E",0,3))</f>
        <v>106894</v>
      </c>
      <c r="Y120" s="186" cm="1">
        <f t="array" aca="1" ref="Y120" ca="1">ROUND(IF($Q120="Y",VLOOKUP($P120, INDIRECT($Q$3),Y$8,0)*INDIRECT($P$2),VLOOKUP($P120, INDIRECT($Q$3),Y$8,0)),IF($E120="E",0,3))</f>
        <v>109891</v>
      </c>
      <c r="Z120" s="186" cm="1">
        <f t="array" aca="1" ref="Z120" ca="1">ROUND(IF($Q120="Y",VLOOKUP($P120, INDIRECT($Q$3),Z$8,0)*INDIRECT($P$2),VLOOKUP($P120, INDIRECT($Q$3),Z$8,0)),IF($E120="E",0,3))</f>
        <v>113023</v>
      </c>
      <c r="AA120" s="186"/>
      <c r="AB120" s="282" t="str">
        <f t="shared" si="38"/>
        <v>06542C</v>
      </c>
      <c r="AC120" s="130" t="str">
        <f t="shared" si="57"/>
        <v>Manager Administrative Services</v>
      </c>
      <c r="AD120" s="284" t="str">
        <f t="shared" si="58"/>
        <v>34M</v>
      </c>
      <c r="AE120" s="282">
        <f t="shared" ca="1" si="60"/>
        <v>42.594999999999999</v>
      </c>
      <c r="AF120" s="282">
        <f t="shared" ca="1" si="60"/>
        <v>44.714999999999996</v>
      </c>
      <c r="AG120" s="282">
        <f t="shared" ca="1" si="60"/>
        <v>46.957000000000001</v>
      </c>
      <c r="AH120" s="282">
        <f t="shared" ca="1" si="60"/>
        <v>49.992999999999995</v>
      </c>
      <c r="AI120" s="282">
        <f t="shared" ca="1" si="60"/>
        <v>51.391999999999996</v>
      </c>
      <c r="AJ120" s="282">
        <f t="shared" ca="1" si="60"/>
        <v>52.832999999999998</v>
      </c>
      <c r="AK120" s="282">
        <f t="shared" ca="1" si="60"/>
        <v>54.338000000000001</v>
      </c>
    </row>
    <row r="121" spans="1:37" x14ac:dyDescent="0.2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59"/>
        <v>101723</v>
      </c>
      <c r="H121" s="74">
        <f t="shared" ca="1" si="59"/>
        <v>106807</v>
      </c>
      <c r="I121" s="74">
        <f t="shared" ca="1" si="59"/>
        <v>112150</v>
      </c>
      <c r="J121" s="74">
        <f t="shared" ca="1" si="59"/>
        <v>118082</v>
      </c>
      <c r="K121" s="74">
        <f t="shared" ca="1" si="59"/>
        <v>121389</v>
      </c>
      <c r="L121" s="74">
        <f t="shared" ca="1" si="59"/>
        <v>124788</v>
      </c>
      <c r="M121" s="74">
        <f t="shared" ca="1" si="59"/>
        <v>128344</v>
      </c>
      <c r="N121" s="72"/>
      <c r="P121" s="187" t="str">
        <f t="shared" si="37"/>
        <v>06560C</v>
      </c>
      <c r="Q121" s="191" t="s">
        <v>600</v>
      </c>
      <c r="R121" s="188" t="str">
        <f t="shared" si="56"/>
        <v>Manager Assessment Services</v>
      </c>
      <c r="S121" s="189" t="str">
        <f t="shared" si="39"/>
        <v>47</v>
      </c>
      <c r="T121" s="186" cm="1">
        <f t="array" aca="1" ref="T121" ca="1">ROUND(IF($Q121="Y",VLOOKUP($P121, INDIRECT($Q$3),T$8,0)*INDIRECT($P$2),VLOOKUP($P121, INDIRECT($Q$3),T$8,0)),IF($E121="E",0,3))</f>
        <v>101723</v>
      </c>
      <c r="U121" s="186" cm="1">
        <f t="array" aca="1" ref="U121" ca="1">ROUND(IF($Q121="Y",VLOOKUP($P121, INDIRECT($Q$3),U$8,0)*INDIRECT($P$2),VLOOKUP($P121, INDIRECT($Q$3),U$8,0)),IF($E121="E",0,3))</f>
        <v>106807</v>
      </c>
      <c r="V121" s="186" cm="1">
        <f t="array" aca="1" ref="V121" ca="1">ROUND(IF($Q121="Y",VLOOKUP($P121, INDIRECT($Q$3),V$8,0)*INDIRECT($P$2),VLOOKUP($P121, INDIRECT($Q$3),V$8,0)),IF($E121="E",0,3))</f>
        <v>112150</v>
      </c>
      <c r="W121" s="186" cm="1">
        <f t="array" aca="1" ref="W121" ca="1">ROUND(IF($Q121="Y",VLOOKUP($P121, INDIRECT($Q$3),W$8,0)*INDIRECT($P$2),VLOOKUP($P121, INDIRECT($Q$3),W$8,0)),IF($E121="E",0,3))</f>
        <v>118082</v>
      </c>
      <c r="X121" s="186" cm="1">
        <f t="array" aca="1" ref="X121" ca="1">ROUND(IF($Q121="Y",VLOOKUP($P121, INDIRECT($Q$3),X$8,0)*INDIRECT($P$2),VLOOKUP($P121, INDIRECT($Q$3),X$8,0)),IF($E121="E",0,3))</f>
        <v>121389</v>
      </c>
      <c r="Y121" s="186" cm="1">
        <f t="array" aca="1" ref="Y121" ca="1">ROUND(IF($Q121="Y",VLOOKUP($P121, INDIRECT($Q$3),Y$8,0)*INDIRECT($P$2),VLOOKUP($P121, INDIRECT($Q$3),Y$8,0)),IF($E121="E",0,3))</f>
        <v>124788</v>
      </c>
      <c r="Z121" s="186" cm="1">
        <f t="array" aca="1" ref="Z121" ca="1">ROUND(IF($Q121="Y",VLOOKUP($P121, INDIRECT($Q$3),Z$8,0)*INDIRECT($P$2),VLOOKUP($P121, INDIRECT($Q$3),Z$8,0)),IF($E121="E",0,3))</f>
        <v>128344</v>
      </c>
      <c r="AA121" s="186"/>
      <c r="AB121" s="282" t="str">
        <f t="shared" si="38"/>
        <v>06560C</v>
      </c>
      <c r="AC121" s="130" t="str">
        <f t="shared" si="57"/>
        <v>Manager Assessment Services</v>
      </c>
      <c r="AD121" s="284" t="str">
        <f t="shared" si="58"/>
        <v>47</v>
      </c>
      <c r="AE121" s="282">
        <f t="shared" ca="1" si="60"/>
        <v>48.905999999999999</v>
      </c>
      <c r="AF121" s="282">
        <f t="shared" ca="1" si="60"/>
        <v>51.349999999999994</v>
      </c>
      <c r="AG121" s="282">
        <f t="shared" ca="1" si="60"/>
        <v>53.918999999999997</v>
      </c>
      <c r="AH121" s="282">
        <f t="shared" ca="1" si="60"/>
        <v>56.771000000000001</v>
      </c>
      <c r="AI121" s="282">
        <f t="shared" ca="1" si="60"/>
        <v>58.360999999999997</v>
      </c>
      <c r="AJ121" s="282">
        <f t="shared" ca="1" si="60"/>
        <v>59.994999999999997</v>
      </c>
      <c r="AK121" s="282">
        <f t="shared" ca="1" si="60"/>
        <v>61.704000000000001</v>
      </c>
    </row>
    <row r="122" spans="1:37" x14ac:dyDescent="0.2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59"/>
        <v>96597</v>
      </c>
      <c r="H122" s="74">
        <f t="shared" ca="1" si="59"/>
        <v>100466</v>
      </c>
      <c r="I122" s="74">
        <f t="shared" ca="1" si="59"/>
        <v>104488</v>
      </c>
      <c r="J122" s="74">
        <f t="shared" ca="1" si="59"/>
        <v>108673</v>
      </c>
      <c r="K122" s="74">
        <f t="shared" ca="1" si="59"/>
        <v>113024</v>
      </c>
      <c r="L122" s="74">
        <f t="shared" ca="1" si="59"/>
        <v>0</v>
      </c>
      <c r="M122" s="74">
        <f t="shared" ca="1" si="59"/>
        <v>0</v>
      </c>
      <c r="N122" s="72"/>
      <c r="P122" s="187" t="str">
        <f t="shared" si="37"/>
        <v>06583C</v>
      </c>
      <c r="Q122" s="191" t="s">
        <v>600</v>
      </c>
      <c r="R122" s="188" t="str">
        <f t="shared" si="56"/>
        <v xml:space="preserve">Manager Business Analysis </v>
      </c>
      <c r="S122" s="189" t="str">
        <f t="shared" si="39"/>
        <v>034</v>
      </c>
      <c r="T122" s="186" cm="1">
        <f t="array" aca="1" ref="T122" ca="1">ROUND(IF($Q122="Y",VLOOKUP($P122, INDIRECT($Q$3),T$8,0)*INDIRECT($P$2),VLOOKUP($P122, INDIRECT($Q$3),T$8,0)),IF($E122="E",0,3))</f>
        <v>96597</v>
      </c>
      <c r="U122" s="186" cm="1">
        <f t="array" aca="1" ref="U122" ca="1">ROUND(IF($Q122="Y",VLOOKUP($P122, INDIRECT($Q$3),U$8,0)*INDIRECT($P$2),VLOOKUP($P122, INDIRECT($Q$3),U$8,0)),IF($E122="E",0,3))</f>
        <v>100466</v>
      </c>
      <c r="V122" s="186" cm="1">
        <f t="array" aca="1" ref="V122" ca="1">ROUND(IF($Q122="Y",VLOOKUP($P122, INDIRECT($Q$3),V$8,0)*INDIRECT($P$2),VLOOKUP($P122, INDIRECT($Q$3),V$8,0)),IF($E122="E",0,3))</f>
        <v>104488</v>
      </c>
      <c r="W122" s="186" cm="1">
        <f t="array" aca="1" ref="W122" ca="1">ROUND(IF($Q122="Y",VLOOKUP($P122, INDIRECT($Q$3),W$8,0)*INDIRECT($P$2),VLOOKUP($P122, INDIRECT($Q$3),W$8,0)),IF($E122="E",0,3))</f>
        <v>108673</v>
      </c>
      <c r="X122" s="186" cm="1">
        <f t="array" aca="1" ref="X122" ca="1">ROUND(IF($Q122="Y",VLOOKUP($P122, INDIRECT($Q$3),X$8,0)*INDIRECT($P$2),VLOOKUP($P122, INDIRECT($Q$3),X$8,0)),IF($E122="E",0,3))</f>
        <v>113024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38"/>
        <v>06583C</v>
      </c>
      <c r="AC122" s="130" t="str">
        <f t="shared" si="57"/>
        <v xml:space="preserve">Manager Business Analysis </v>
      </c>
      <c r="AD122" s="284" t="str">
        <f t="shared" si="58"/>
        <v>034</v>
      </c>
      <c r="AE122" s="282">
        <f t="shared" ca="1" si="60"/>
        <v>46.440999999999995</v>
      </c>
      <c r="AF122" s="282">
        <f t="shared" ca="1" si="60"/>
        <v>48.300999999999995</v>
      </c>
      <c r="AG122" s="282">
        <f t="shared" ca="1" si="60"/>
        <v>50.234999999999999</v>
      </c>
      <c r="AH122" s="282">
        <f t="shared" ca="1" si="60"/>
        <v>52.247</v>
      </c>
      <c r="AI122" s="282">
        <f t="shared" ca="1" si="60"/>
        <v>54.338999999999999</v>
      </c>
      <c r="AJ122" s="282" t="str">
        <f t="shared" ca="1" si="60"/>
        <v/>
      </c>
      <c r="AK122" s="282" t="str">
        <f t="shared" ca="1" si="60"/>
        <v/>
      </c>
    </row>
    <row r="123" spans="1:37" x14ac:dyDescent="0.2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59"/>
        <v>118343</v>
      </c>
      <c r="H123" s="74">
        <f t="shared" ca="1" si="59"/>
        <v>123076</v>
      </c>
      <c r="I123" s="74">
        <f t="shared" ca="1" si="59"/>
        <v>127998</v>
      </c>
      <c r="J123" s="74">
        <f t="shared" ca="1" si="59"/>
        <v>133118</v>
      </c>
      <c r="K123" s="74">
        <f t="shared" ca="1" si="59"/>
        <v>138442</v>
      </c>
      <c r="L123" s="74">
        <f t="shared" ca="1" si="59"/>
        <v>0</v>
      </c>
      <c r="M123" s="74">
        <f t="shared" ca="1" si="59"/>
        <v>0</v>
      </c>
      <c r="N123" s="72"/>
      <c r="P123" s="187" t="str">
        <f t="shared" si="37"/>
        <v>52580C</v>
      </c>
      <c r="Q123" s="191" t="s">
        <v>600</v>
      </c>
      <c r="R123" s="188" t="str">
        <f t="shared" si="56"/>
        <v>Manager Business Finance</v>
      </c>
      <c r="S123" s="189" t="str">
        <f t="shared" si="39"/>
        <v>105</v>
      </c>
      <c r="T123" s="186" cm="1">
        <f t="array" aca="1" ref="T123" ca="1">ROUND(IF($Q123="Y",VLOOKUP($P123, INDIRECT($Q$3),T$8,0)*INDIRECT($P$2),VLOOKUP($P123, INDIRECT($Q$3),T$8,0)),IF($E123="E",0,3))</f>
        <v>118343</v>
      </c>
      <c r="U123" s="186" cm="1">
        <f t="array" aca="1" ref="U123" ca="1">ROUND(IF($Q123="Y",VLOOKUP($P123, INDIRECT($Q$3),U$8,0)*INDIRECT($P$2),VLOOKUP($P123, INDIRECT($Q$3),U$8,0)),IF($E123="E",0,3))</f>
        <v>123076</v>
      </c>
      <c r="V123" s="186" cm="1">
        <f t="array" aca="1" ref="V123" ca="1">ROUND(IF($Q123="Y",VLOOKUP($P123, INDIRECT($Q$3),V$8,0)*INDIRECT($P$2),VLOOKUP($P123, INDIRECT($Q$3),V$8,0)),IF($E123="E",0,3))</f>
        <v>127998</v>
      </c>
      <c r="W123" s="186" cm="1">
        <f t="array" aca="1" ref="W123" ca="1">ROUND(IF($Q123="Y",VLOOKUP($P123, INDIRECT($Q$3),W$8,0)*INDIRECT($P$2),VLOOKUP($P123, INDIRECT($Q$3),W$8,0)),IF($E123="E",0,3))</f>
        <v>133118</v>
      </c>
      <c r="X123" s="186" cm="1">
        <f t="array" aca="1" ref="X123" ca="1">ROUND(IF($Q123="Y",VLOOKUP($P123, INDIRECT($Q$3),X$8,0)*INDIRECT($P$2),VLOOKUP($P123, INDIRECT($Q$3),X$8,0)),IF($E123="E",0,3))</f>
        <v>138442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38"/>
        <v>52580C</v>
      </c>
      <c r="AC123" s="130" t="str">
        <f t="shared" si="57"/>
        <v>Manager Business Finance</v>
      </c>
      <c r="AD123" s="284" t="str">
        <f t="shared" si="58"/>
        <v>105</v>
      </c>
      <c r="AE123" s="282">
        <f t="shared" ca="1" si="60"/>
        <v>56.896000000000001</v>
      </c>
      <c r="AF123" s="282">
        <f t="shared" ca="1" si="60"/>
        <v>59.171999999999997</v>
      </c>
      <c r="AG123" s="282">
        <f t="shared" ca="1" si="60"/>
        <v>61.537999999999997</v>
      </c>
      <c r="AH123" s="282">
        <f t="shared" ca="1" si="60"/>
        <v>64</v>
      </c>
      <c r="AI123" s="282">
        <f t="shared" ca="1" si="60"/>
        <v>66.559000000000012</v>
      </c>
      <c r="AJ123" s="282" t="str">
        <f t="shared" ca="1" si="60"/>
        <v/>
      </c>
      <c r="AK123" s="282" t="str">
        <f t="shared" ca="1" si="60"/>
        <v/>
      </c>
    </row>
    <row r="124" spans="1:37" x14ac:dyDescent="0.2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59"/>
        <v>118725</v>
      </c>
      <c r="H124" s="74">
        <f t="shared" ca="1" si="59"/>
        <v>123472</v>
      </c>
      <c r="I124" s="74">
        <f t="shared" ca="1" si="59"/>
        <v>128412</v>
      </c>
      <c r="J124" s="74">
        <f t="shared" ca="1" si="59"/>
        <v>133548</v>
      </c>
      <c r="K124" s="74">
        <f t="shared" ca="1" si="59"/>
        <v>138891</v>
      </c>
      <c r="L124" s="74">
        <f t="shared" ca="1" si="59"/>
        <v>0</v>
      </c>
      <c r="M124" s="74">
        <f t="shared" ca="1" si="59"/>
        <v>0</v>
      </c>
      <c r="N124" s="72"/>
      <c r="P124" s="187" t="str">
        <f t="shared" si="37"/>
        <v>06590C</v>
      </c>
      <c r="Q124" s="191" t="s">
        <v>600</v>
      </c>
      <c r="R124" s="188" t="str">
        <f t="shared" si="56"/>
        <v>Manager Business Licensing</v>
      </c>
      <c r="S124" s="189" t="str">
        <f t="shared" si="39"/>
        <v>63</v>
      </c>
      <c r="T124" s="186" cm="1">
        <f t="array" aca="1" ref="T124" ca="1">ROUND(IF($Q124="Y",VLOOKUP($P124, INDIRECT($Q$3),T$8,0)*INDIRECT($P$2),VLOOKUP($P124, INDIRECT($Q$3),T$8,0)),IF($E124="E",0,3))</f>
        <v>118725</v>
      </c>
      <c r="U124" s="186" cm="1">
        <f t="array" aca="1" ref="U124" ca="1">ROUND(IF($Q124="Y",VLOOKUP($P124, INDIRECT($Q$3),U$8,0)*INDIRECT($P$2),VLOOKUP($P124, INDIRECT($Q$3),U$8,0)),IF($E124="E",0,3))</f>
        <v>123472</v>
      </c>
      <c r="V124" s="186" cm="1">
        <f t="array" aca="1" ref="V124" ca="1">ROUND(IF($Q124="Y",VLOOKUP($P124, INDIRECT($Q$3),V$8,0)*INDIRECT($P$2),VLOOKUP($P124, INDIRECT($Q$3),V$8,0)),IF($E124="E",0,3))</f>
        <v>128412</v>
      </c>
      <c r="W124" s="186" cm="1">
        <f t="array" aca="1" ref="W124" ca="1">ROUND(IF($Q124="Y",VLOOKUP($P124, INDIRECT($Q$3),W$8,0)*INDIRECT($P$2),VLOOKUP($P124, INDIRECT($Q$3),W$8,0)),IF($E124="E",0,3))</f>
        <v>133548</v>
      </c>
      <c r="X124" s="186" cm="1">
        <f t="array" aca="1" ref="X124" ca="1">ROUND(IF($Q124="Y",VLOOKUP($P124, INDIRECT($Q$3),X$8,0)*INDIRECT($P$2),VLOOKUP($P124, INDIRECT($Q$3),X$8,0)),IF($E124="E",0,3))</f>
        <v>138891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38"/>
        <v>06590C</v>
      </c>
      <c r="AC124" s="130" t="str">
        <f t="shared" si="57"/>
        <v>Manager Business Licensing</v>
      </c>
      <c r="AD124" s="284" t="str">
        <f t="shared" si="58"/>
        <v>63</v>
      </c>
      <c r="AE124" s="282">
        <f t="shared" ca="1" si="60"/>
        <v>57.08</v>
      </c>
      <c r="AF124" s="282">
        <f t="shared" ca="1" si="60"/>
        <v>59.361999999999995</v>
      </c>
      <c r="AG124" s="282">
        <f t="shared" ca="1" si="60"/>
        <v>61.736999999999995</v>
      </c>
      <c r="AH124" s="282">
        <f t="shared" ca="1" si="60"/>
        <v>64.206000000000003</v>
      </c>
      <c r="AI124" s="282">
        <f t="shared" ca="1" si="60"/>
        <v>66.775000000000006</v>
      </c>
      <c r="AJ124" s="282" t="str">
        <f t="shared" ca="1" si="60"/>
        <v/>
      </c>
      <c r="AK124" s="282" t="str">
        <f t="shared" ca="1" si="60"/>
        <v/>
      </c>
    </row>
    <row r="125" spans="1:37" x14ac:dyDescent="0.2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59"/>
        <v>95950</v>
      </c>
      <c r="H125" s="74">
        <f t="shared" ca="1" si="59"/>
        <v>101002</v>
      </c>
      <c r="I125" s="74">
        <f t="shared" ca="1" si="59"/>
        <v>106315</v>
      </c>
      <c r="J125" s="74">
        <f t="shared" ca="1" si="59"/>
        <v>113545</v>
      </c>
      <c r="K125" s="74">
        <f t="shared" ca="1" si="59"/>
        <v>116726</v>
      </c>
      <c r="L125" s="74">
        <f t="shared" ca="1" si="59"/>
        <v>119996</v>
      </c>
      <c r="M125" s="74">
        <f t="shared" ca="1" si="59"/>
        <v>123415</v>
      </c>
      <c r="N125" s="72"/>
      <c r="P125" s="187" t="str">
        <f t="shared" si="37"/>
        <v>06595C</v>
      </c>
      <c r="Q125" s="191" t="s">
        <v>600</v>
      </c>
      <c r="R125" s="188" t="str">
        <f t="shared" si="56"/>
        <v xml:space="preserve">Manager Buying Services </v>
      </c>
      <c r="S125" s="189" t="str">
        <f t="shared" si="39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38"/>
        <v>06595C</v>
      </c>
      <c r="AC125" s="130" t="str">
        <f t="shared" si="57"/>
        <v xml:space="preserve">Manager Buying Services </v>
      </c>
      <c r="AD125" s="284" t="str">
        <f t="shared" si="58"/>
        <v>41C</v>
      </c>
      <c r="AE125" s="282">
        <f t="shared" ca="1" si="60"/>
        <v>46.129999999999995</v>
      </c>
      <c r="AF125" s="282">
        <f t="shared" ca="1" si="60"/>
        <v>48.558999999999997</v>
      </c>
      <c r="AG125" s="282">
        <f t="shared" ca="1" si="60"/>
        <v>51.113</v>
      </c>
      <c r="AH125" s="282">
        <f t="shared" ca="1" si="60"/>
        <v>54.588999999999999</v>
      </c>
      <c r="AI125" s="282">
        <f t="shared" ca="1" si="60"/>
        <v>56.119</v>
      </c>
      <c r="AJ125" s="282">
        <f t="shared" ca="1" si="60"/>
        <v>57.690999999999995</v>
      </c>
      <c r="AK125" s="282">
        <f t="shared" ca="1" si="60"/>
        <v>59.335000000000001</v>
      </c>
    </row>
    <row r="126" spans="1:37" x14ac:dyDescent="0.2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59"/>
        <v>86949</v>
      </c>
      <c r="H126" s="74">
        <f t="shared" ca="1" si="59"/>
        <v>91439</v>
      </c>
      <c r="I126" s="74">
        <f t="shared" ca="1" si="59"/>
        <v>96099</v>
      </c>
      <c r="J126" s="74">
        <f t="shared" ca="1" si="59"/>
        <v>102604</v>
      </c>
      <c r="K126" s="74">
        <f t="shared" ca="1" si="59"/>
        <v>105478</v>
      </c>
      <c r="L126" s="74">
        <f t="shared" ca="1" si="59"/>
        <v>108431</v>
      </c>
      <c r="M126" s="74">
        <f t="shared" ca="1" si="59"/>
        <v>111524</v>
      </c>
      <c r="N126" s="72"/>
      <c r="P126" s="187" t="str">
        <f t="shared" si="37"/>
        <v>06638C</v>
      </c>
      <c r="Q126" s="191" t="s">
        <v>600</v>
      </c>
      <c r="R126" s="188" t="str">
        <f t="shared" si="56"/>
        <v>Manager Community Engagement</v>
      </c>
      <c r="S126" s="189" t="str">
        <f t="shared" si="39"/>
        <v>34D</v>
      </c>
      <c r="T126" s="186" cm="1">
        <f t="array" aca="1" ref="T126" ca="1">ROUND(IF($Q126="Y",VLOOKUP($P126, INDIRECT($Q$3),T$8,0)*INDIRECT($P$2),VLOOKUP($P126, INDIRECT($Q$3),T$8,0)),IF($E126="E",0,3))</f>
        <v>86949</v>
      </c>
      <c r="U126" s="186" cm="1">
        <f t="array" aca="1" ref="U126" ca="1">ROUND(IF($Q126="Y",VLOOKUP($P126, INDIRECT($Q$3),U$8,0)*INDIRECT($P$2),VLOOKUP($P126, INDIRECT($Q$3),U$8,0)),IF($E126="E",0,3))</f>
        <v>91439</v>
      </c>
      <c r="V126" s="186" cm="1">
        <f t="array" aca="1" ref="V126" ca="1">ROUND(IF($Q126="Y",VLOOKUP($P126, INDIRECT($Q$3),V$8,0)*INDIRECT($P$2),VLOOKUP($P126, INDIRECT($Q$3),V$8,0)),IF($E126="E",0,3))</f>
        <v>96099</v>
      </c>
      <c r="W126" s="186" cm="1">
        <f t="array" aca="1" ref="W126" ca="1">ROUND(IF($Q126="Y",VLOOKUP($P126, INDIRECT($Q$3),W$8,0)*INDIRECT($P$2),VLOOKUP($P126, INDIRECT($Q$3),W$8,0)),IF($E126="E",0,3))</f>
        <v>102604</v>
      </c>
      <c r="X126" s="186" cm="1">
        <f t="array" aca="1" ref="X126" ca="1">ROUND(IF($Q126="Y",VLOOKUP($P126, INDIRECT($Q$3),X$8,0)*INDIRECT($P$2),VLOOKUP($P126, INDIRECT($Q$3),X$8,0)),IF($E126="E",0,3))</f>
        <v>105478</v>
      </c>
      <c r="Y126" s="186" cm="1">
        <f t="array" aca="1" ref="Y126" ca="1">ROUND(IF($Q126="Y",VLOOKUP($P126, INDIRECT($Q$3),Y$8,0)*INDIRECT($P$2),VLOOKUP($P126, INDIRECT($Q$3),Y$8,0)),IF($E126="E",0,3))</f>
        <v>108431</v>
      </c>
      <c r="Z126" s="186" cm="1">
        <f t="array" aca="1" ref="Z126" ca="1">ROUND(IF($Q126="Y",VLOOKUP($P126, INDIRECT($Q$3),Z$8,0)*INDIRECT($P$2),VLOOKUP($P126, INDIRECT($Q$3),Z$8,0)),IF($E126="E",0,3))</f>
        <v>111524</v>
      </c>
      <c r="AA126" s="186"/>
      <c r="AB126" s="282" t="str">
        <f t="shared" si="38"/>
        <v>06638C</v>
      </c>
      <c r="AC126" s="130" t="str">
        <f t="shared" si="57"/>
        <v>Manager Community Engagement</v>
      </c>
      <c r="AD126" s="284" t="str">
        <f t="shared" si="58"/>
        <v>34D</v>
      </c>
      <c r="AE126" s="282">
        <f t="shared" ca="1" si="60"/>
        <v>41.802999999999997</v>
      </c>
      <c r="AF126" s="282">
        <f t="shared" ca="1" si="60"/>
        <v>43.961999999999996</v>
      </c>
      <c r="AG126" s="282">
        <f t="shared" ca="1" si="60"/>
        <v>46.201999999999998</v>
      </c>
      <c r="AH126" s="282">
        <f t="shared" ca="1" si="60"/>
        <v>49.329000000000001</v>
      </c>
      <c r="AI126" s="282">
        <f t="shared" ca="1" si="60"/>
        <v>50.710999999999999</v>
      </c>
      <c r="AJ126" s="282">
        <f t="shared" ca="1" si="60"/>
        <v>52.131</v>
      </c>
      <c r="AK126" s="282">
        <f t="shared" ca="1" si="60"/>
        <v>53.617999999999995</v>
      </c>
    </row>
    <row r="127" spans="1:37" x14ac:dyDescent="0.2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59"/>
        <v>106503</v>
      </c>
      <c r="H127" s="74">
        <f t="shared" ca="1" si="59"/>
        <v>110767</v>
      </c>
      <c r="I127" s="74">
        <f t="shared" ca="1" si="59"/>
        <v>115203</v>
      </c>
      <c r="J127" s="74">
        <f t="shared" ca="1" si="59"/>
        <v>119816</v>
      </c>
      <c r="K127" s="74">
        <f t="shared" ca="1" si="59"/>
        <v>124614</v>
      </c>
      <c r="L127" s="74"/>
      <c r="M127" s="74"/>
      <c r="N127" s="72"/>
      <c r="P127" s="187" t="str">
        <f t="shared" si="37"/>
        <v>59486C</v>
      </c>
      <c r="Q127" s="191" t="s">
        <v>600</v>
      </c>
      <c r="R127" s="188" t="str">
        <f t="shared" si="56"/>
        <v>Manager Community &amp; Cultural Engagement</v>
      </c>
      <c r="S127" s="189" t="str">
        <f t="shared" si="39"/>
        <v>116</v>
      </c>
      <c r="T127" s="186" cm="1">
        <f t="array" aca="1" ref="T127" ca="1">ROUND(IF($Q127="Y",VLOOKUP($P127, INDIRECT($Q$3),T$8,0)*INDIRECT($P$2),VLOOKUP($P127, INDIRECT($Q$3),T$8,0)),IF($E127="E",0,3))</f>
        <v>106503</v>
      </c>
      <c r="U127" s="186" cm="1">
        <f t="array" aca="1" ref="U127" ca="1">ROUND(IF($Q127="Y",VLOOKUP($P127, INDIRECT($Q$3),U$8,0)*INDIRECT($P$2),VLOOKUP($P127, INDIRECT($Q$3),U$8,0)),IF($E127="E",0,3))</f>
        <v>110767</v>
      </c>
      <c r="V127" s="186" cm="1">
        <f t="array" aca="1" ref="V127" ca="1">ROUND(IF($Q127="Y",VLOOKUP($P127, INDIRECT($Q$3),V$8,0)*INDIRECT($P$2),VLOOKUP($P127, INDIRECT($Q$3),V$8,0)),IF($E127="E",0,3))</f>
        <v>115203</v>
      </c>
      <c r="W127" s="186" cm="1">
        <f t="array" aca="1" ref="W127" ca="1">ROUND(IF($Q127="Y",VLOOKUP($P127, INDIRECT($Q$3),W$8,0)*INDIRECT($P$2),VLOOKUP($P127, INDIRECT($Q$3),W$8,0)),IF($E127="E",0,3))</f>
        <v>119816</v>
      </c>
      <c r="X127" s="186" cm="1">
        <f t="array" aca="1" ref="X127" ca="1">ROUND(IF($Q127="Y",VLOOKUP($P127, INDIRECT($Q$3),X$8,0)*INDIRECT($P$2),VLOOKUP($P127, INDIRECT($Q$3),X$8,0)),IF($E127="E",0,3))</f>
        <v>124614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38"/>
        <v>59486C</v>
      </c>
      <c r="AC127" s="130" t="str">
        <f t="shared" si="57"/>
        <v>Manager Community &amp; Cultural Engagement</v>
      </c>
      <c r="AD127" s="284" t="str">
        <f t="shared" si="58"/>
        <v>116</v>
      </c>
      <c r="AE127" s="282">
        <f t="shared" ca="1" si="60"/>
        <v>51.204000000000001</v>
      </c>
      <c r="AF127" s="282">
        <f t="shared" ca="1" si="60"/>
        <v>53.253999999999998</v>
      </c>
      <c r="AG127" s="282">
        <f t="shared" ca="1" si="60"/>
        <v>55.387</v>
      </c>
      <c r="AH127" s="282">
        <f t="shared" ca="1" si="60"/>
        <v>57.603999999999999</v>
      </c>
      <c r="AI127" s="282">
        <f t="shared" ca="1" si="60"/>
        <v>59.910999999999994</v>
      </c>
      <c r="AJ127" s="282"/>
      <c r="AK127" s="282"/>
    </row>
    <row r="128" spans="1:37" x14ac:dyDescent="0.2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59"/>
        <v>92160</v>
      </c>
      <c r="H128" s="74">
        <f t="shared" ca="1" si="59"/>
        <v>97009</v>
      </c>
      <c r="I128" s="74">
        <f t="shared" ca="1" si="59"/>
        <v>102114</v>
      </c>
      <c r="J128" s="74">
        <f t="shared" ca="1" si="59"/>
        <v>107490</v>
      </c>
      <c r="K128" s="74">
        <f t="shared" ca="1" si="59"/>
        <v>110496</v>
      </c>
      <c r="L128" s="74">
        <f t="shared" ca="1" si="59"/>
        <v>113594</v>
      </c>
      <c r="M128" s="74">
        <f t="shared" ca="1" si="59"/>
        <v>116832</v>
      </c>
      <c r="N128" s="72"/>
      <c r="P128" s="187" t="str">
        <f t="shared" si="37"/>
        <v>59463C</v>
      </c>
      <c r="Q128" s="191" t="s">
        <v>600</v>
      </c>
      <c r="R128" s="188" t="str">
        <f t="shared" si="56"/>
        <v>Manager Crime Prevention Specialists</v>
      </c>
      <c r="S128" s="189" t="str">
        <f t="shared" si="39"/>
        <v>83</v>
      </c>
      <c r="T128" s="186" cm="1">
        <f t="array" aca="1" ref="T128" ca="1">ROUND(IF($Q128="Y",VLOOKUP($P128, INDIRECT($Q$3),T$8,0)*INDIRECT($P$2),VLOOKUP($P128, INDIRECT($Q$3),T$8,0)),IF($E128="E",0,3))</f>
        <v>92160</v>
      </c>
      <c r="U128" s="186" cm="1">
        <f t="array" aca="1" ref="U128" ca="1">ROUND(IF($Q128="Y",VLOOKUP($P128, INDIRECT($Q$3),U$8,0)*INDIRECT($P$2),VLOOKUP($P128, INDIRECT($Q$3),U$8,0)),IF($E128="E",0,3))</f>
        <v>97009</v>
      </c>
      <c r="V128" s="186" cm="1">
        <f t="array" aca="1" ref="V128" ca="1">ROUND(IF($Q128="Y",VLOOKUP($P128, INDIRECT($Q$3),V$8,0)*INDIRECT($P$2),VLOOKUP($P128, INDIRECT($Q$3),V$8,0)),IF($E128="E",0,3))</f>
        <v>102114</v>
      </c>
      <c r="W128" s="186" cm="1">
        <f t="array" aca="1" ref="W128" ca="1">ROUND(IF($Q128="Y",VLOOKUP($P128, INDIRECT($Q$3),W$8,0)*INDIRECT($P$2),VLOOKUP($P128, INDIRECT($Q$3),W$8,0)),IF($E128="E",0,3))</f>
        <v>107490</v>
      </c>
      <c r="X128" s="186" cm="1">
        <f t="array" aca="1" ref="X128" ca="1">ROUND(IF($Q128="Y",VLOOKUP($P128, INDIRECT($Q$3),X$8,0)*INDIRECT($P$2),VLOOKUP($P128, INDIRECT($Q$3),X$8,0)),IF($E128="E",0,3))</f>
        <v>110496</v>
      </c>
      <c r="Y128" s="186" cm="1">
        <f t="array" aca="1" ref="Y128" ca="1">ROUND(IF($Q128="Y",VLOOKUP($P128, INDIRECT($Q$3),Y$8,0)*INDIRECT($P$2),VLOOKUP($P128, INDIRECT($Q$3),Y$8,0)),IF($E128="E",0,3))</f>
        <v>113594</v>
      </c>
      <c r="Z128" s="186" cm="1">
        <f t="array" aca="1" ref="Z128" ca="1">ROUND(IF($Q128="Y",VLOOKUP($P128, INDIRECT($Q$3),Z$8,0)*INDIRECT($P$2),VLOOKUP($P128, INDIRECT($Q$3),Z$8,0)),IF($E128="E",0,3))</f>
        <v>116832</v>
      </c>
      <c r="AA128" s="186"/>
      <c r="AB128" s="282" t="str">
        <f t="shared" si="38"/>
        <v>59463C</v>
      </c>
      <c r="AC128" s="130" t="str">
        <f t="shared" si="57"/>
        <v>Manager Crime Prevention Specialists</v>
      </c>
      <c r="AD128" s="284" t="str">
        <f t="shared" si="58"/>
        <v>83</v>
      </c>
      <c r="AE128" s="282">
        <f t="shared" ca="1" si="60"/>
        <v>44.308</v>
      </c>
      <c r="AF128" s="282">
        <f t="shared" ca="1" si="60"/>
        <v>46.638999999999996</v>
      </c>
      <c r="AG128" s="282">
        <f t="shared" ca="1" si="60"/>
        <v>49.094000000000001</v>
      </c>
      <c r="AH128" s="282">
        <f t="shared" ca="1" si="60"/>
        <v>51.677999999999997</v>
      </c>
      <c r="AI128" s="282">
        <f t="shared" ca="1" si="60"/>
        <v>53.123999999999995</v>
      </c>
      <c r="AJ128" s="282">
        <f t="shared" ca="1" si="60"/>
        <v>54.613</v>
      </c>
      <c r="AK128" s="282">
        <f t="shared" ca="1" si="60"/>
        <v>56.169999999999995</v>
      </c>
    </row>
    <row r="129" spans="1:37" x14ac:dyDescent="0.2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59"/>
        <v>95950</v>
      </c>
      <c r="H129" s="74">
        <f t="shared" ca="1" si="59"/>
        <v>101002</v>
      </c>
      <c r="I129" s="74">
        <f t="shared" ca="1" si="59"/>
        <v>106315</v>
      </c>
      <c r="J129" s="74">
        <f t="shared" ca="1" si="59"/>
        <v>113545</v>
      </c>
      <c r="K129" s="74">
        <f t="shared" ca="1" si="59"/>
        <v>116726</v>
      </c>
      <c r="L129" s="74">
        <f t="shared" ca="1" si="59"/>
        <v>119996</v>
      </c>
      <c r="M129" s="74">
        <f t="shared" ca="1" si="59"/>
        <v>123415</v>
      </c>
      <c r="N129" s="72"/>
      <c r="P129" s="187" t="str">
        <f t="shared" si="37"/>
        <v>06643C</v>
      </c>
      <c r="Q129" s="191" t="s">
        <v>600</v>
      </c>
      <c r="R129" s="188" t="str">
        <f t="shared" si="56"/>
        <v>Manager Development Coordination</v>
      </c>
      <c r="S129" s="189" t="str">
        <f t="shared" si="39"/>
        <v>41C</v>
      </c>
      <c r="T129" s="186" cm="1">
        <f t="array" aca="1" ref="T129" ca="1">ROUND(IF($Q129="Y",VLOOKUP($P129, INDIRECT($Q$3),T$8,0)*INDIRECT($P$2),VLOOKUP($P129, INDIRECT($Q$3),T$8,0)),IF($E129="E",0,3))</f>
        <v>95950</v>
      </c>
      <c r="U129" s="186" cm="1">
        <f t="array" aca="1" ref="U129" ca="1">ROUND(IF($Q129="Y",VLOOKUP($P129, INDIRECT($Q$3),U$8,0)*INDIRECT($P$2),VLOOKUP($P129, INDIRECT($Q$3),U$8,0)),IF($E129="E",0,3))</f>
        <v>101002</v>
      </c>
      <c r="V129" s="186" cm="1">
        <f t="array" aca="1" ref="V129" ca="1">ROUND(IF($Q129="Y",VLOOKUP($P129, INDIRECT($Q$3),V$8,0)*INDIRECT($P$2),VLOOKUP($P129, INDIRECT($Q$3),V$8,0)),IF($E129="E",0,3))</f>
        <v>106315</v>
      </c>
      <c r="W129" s="186" cm="1">
        <f t="array" aca="1" ref="W129" ca="1">ROUND(IF($Q129="Y",VLOOKUP($P129, INDIRECT($Q$3),W$8,0)*INDIRECT($P$2),VLOOKUP($P129, INDIRECT($Q$3),W$8,0)),IF($E129="E",0,3))</f>
        <v>113545</v>
      </c>
      <c r="X129" s="186" cm="1">
        <f t="array" aca="1" ref="X129" ca="1">ROUND(IF($Q129="Y",VLOOKUP($P129, INDIRECT($Q$3),X$8,0)*INDIRECT($P$2),VLOOKUP($P129, INDIRECT($Q$3),X$8,0)),IF($E129="E",0,3))</f>
        <v>116726</v>
      </c>
      <c r="Y129" s="186" cm="1">
        <f t="array" aca="1" ref="Y129" ca="1">ROUND(IF($Q129="Y",VLOOKUP($P129, INDIRECT($Q$3),Y$8,0)*INDIRECT($P$2),VLOOKUP($P129, INDIRECT($Q$3),Y$8,0)),IF($E129="E",0,3))</f>
        <v>119996</v>
      </c>
      <c r="Z129" s="186" cm="1">
        <f t="array" aca="1" ref="Z129" ca="1">ROUND(IF($Q129="Y",VLOOKUP($P129, INDIRECT($Q$3),Z$8,0)*INDIRECT($P$2),VLOOKUP($P129, INDIRECT($Q$3),Z$8,0)),IF($E129="E",0,3))</f>
        <v>123415</v>
      </c>
      <c r="AA129" s="186"/>
      <c r="AB129" s="282" t="str">
        <f t="shared" si="38"/>
        <v>06643C</v>
      </c>
      <c r="AC129" s="130" t="str">
        <f t="shared" si="57"/>
        <v>Manager Development Coordination</v>
      </c>
      <c r="AD129" s="284" t="str">
        <f t="shared" si="58"/>
        <v>41C</v>
      </c>
      <c r="AE129" s="282">
        <f t="shared" ca="1" si="60"/>
        <v>46.129999999999995</v>
      </c>
      <c r="AF129" s="282">
        <f t="shared" ca="1" si="60"/>
        <v>48.558999999999997</v>
      </c>
      <c r="AG129" s="282">
        <f t="shared" ca="1" si="60"/>
        <v>51.113</v>
      </c>
      <c r="AH129" s="282">
        <f t="shared" ca="1" si="60"/>
        <v>54.588999999999999</v>
      </c>
      <c r="AI129" s="282">
        <f t="shared" ca="1" si="60"/>
        <v>56.119</v>
      </c>
      <c r="AJ129" s="282">
        <f t="shared" ca="1" si="60"/>
        <v>57.690999999999995</v>
      </c>
      <c r="AK129" s="282">
        <f t="shared" ca="1" si="60"/>
        <v>59.335000000000001</v>
      </c>
    </row>
    <row r="130" spans="1:37" x14ac:dyDescent="0.2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59"/>
        <v>103898</v>
      </c>
      <c r="H130" s="74">
        <f t="shared" ca="1" si="59"/>
        <v>109093</v>
      </c>
      <c r="I130" s="74">
        <f t="shared" ca="1" si="59"/>
        <v>114546</v>
      </c>
      <c r="J130" s="74">
        <f t="shared" ca="1" si="59"/>
        <v>122028</v>
      </c>
      <c r="K130" s="74">
        <f t="shared" ca="1" si="59"/>
        <v>125447</v>
      </c>
      <c r="L130" s="74">
        <f t="shared" ca="1" si="59"/>
        <v>128962</v>
      </c>
      <c r="M130" s="74">
        <f t="shared" ca="1" si="59"/>
        <v>132635</v>
      </c>
      <c r="N130" s="72"/>
      <c r="P130" s="187" t="str">
        <f t="shared" si="37"/>
        <v>06644C</v>
      </c>
      <c r="Q130" s="191" t="s">
        <v>600</v>
      </c>
      <c r="R130" s="188" t="str">
        <f t="shared" si="56"/>
        <v>Manager Development Finance</v>
      </c>
      <c r="S130" s="189" t="str">
        <f t="shared" si="39"/>
        <v>50</v>
      </c>
      <c r="T130" s="186" cm="1">
        <f t="array" aca="1" ref="T130" ca="1">ROUND(IF($Q130="Y",VLOOKUP($P130, INDIRECT($Q$3),T$8,0)*INDIRECT($P$2),VLOOKUP($P130, INDIRECT($Q$3),T$8,0)),IF($E130="E",0,3))</f>
        <v>103898</v>
      </c>
      <c r="U130" s="186" cm="1">
        <f t="array" aca="1" ref="U130" ca="1">ROUND(IF($Q130="Y",VLOOKUP($P130, INDIRECT($Q$3),U$8,0)*INDIRECT($P$2),VLOOKUP($P130, INDIRECT($Q$3),U$8,0)),IF($E130="E",0,3))</f>
        <v>109093</v>
      </c>
      <c r="V130" s="186" cm="1">
        <f t="array" aca="1" ref="V130" ca="1">ROUND(IF($Q130="Y",VLOOKUP($P130, INDIRECT($Q$3),V$8,0)*INDIRECT($P$2),VLOOKUP($P130, INDIRECT($Q$3),V$8,0)),IF($E130="E",0,3))</f>
        <v>114546</v>
      </c>
      <c r="W130" s="186" cm="1">
        <f t="array" aca="1" ref="W130" ca="1">ROUND(IF($Q130="Y",VLOOKUP($P130, INDIRECT($Q$3),W$8,0)*INDIRECT($P$2),VLOOKUP($P130, INDIRECT($Q$3),W$8,0)),IF($E130="E",0,3))</f>
        <v>122028</v>
      </c>
      <c r="X130" s="186" cm="1">
        <f t="array" aca="1" ref="X130" ca="1">ROUND(IF($Q130="Y",VLOOKUP($P130, INDIRECT($Q$3),X$8,0)*INDIRECT($P$2),VLOOKUP($P130, INDIRECT($Q$3),X$8,0)),IF($E130="E",0,3))</f>
        <v>125447</v>
      </c>
      <c r="Y130" s="186" cm="1">
        <f t="array" aca="1" ref="Y130" ca="1">ROUND(IF($Q130="Y",VLOOKUP($P130, INDIRECT($Q$3),Y$8,0)*INDIRECT($P$2),VLOOKUP($P130, INDIRECT($Q$3),Y$8,0)),IF($E130="E",0,3))</f>
        <v>128962</v>
      </c>
      <c r="Z130" s="186" cm="1">
        <f t="array" aca="1" ref="Z130" ca="1">ROUND(IF($Q130="Y",VLOOKUP($P130, INDIRECT($Q$3),Z$8,0)*INDIRECT($P$2),VLOOKUP($P130, INDIRECT($Q$3),Z$8,0)),IF($E130="E",0,3))</f>
        <v>132635</v>
      </c>
      <c r="AA130" s="186"/>
      <c r="AB130" s="282" t="str">
        <f t="shared" si="38"/>
        <v>06644C</v>
      </c>
      <c r="AC130" s="130" t="str">
        <f t="shared" si="57"/>
        <v>Manager Development Finance</v>
      </c>
      <c r="AD130" s="284" t="str">
        <f t="shared" si="58"/>
        <v>50</v>
      </c>
      <c r="AE130" s="282">
        <f t="shared" ca="1" si="60"/>
        <v>49.951000000000001</v>
      </c>
      <c r="AF130" s="282">
        <f t="shared" ca="1" si="60"/>
        <v>52.448999999999998</v>
      </c>
      <c r="AG130" s="282">
        <f t="shared" ca="1" si="60"/>
        <v>55.070999999999998</v>
      </c>
      <c r="AH130" s="282">
        <f t="shared" ca="1" si="60"/>
        <v>58.667999999999999</v>
      </c>
      <c r="AI130" s="282">
        <f t="shared" ca="1" si="60"/>
        <v>60.311999999999998</v>
      </c>
      <c r="AJ130" s="282">
        <f t="shared" ca="1" si="60"/>
        <v>62.000999999999998</v>
      </c>
      <c r="AK130" s="282">
        <f t="shared" ca="1" si="60"/>
        <v>63.766999999999996</v>
      </c>
    </row>
    <row r="131" spans="1:37" x14ac:dyDescent="0.2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59"/>
        <v>118725</v>
      </c>
      <c r="H131" s="74">
        <f t="shared" ca="1" si="59"/>
        <v>123472</v>
      </c>
      <c r="I131" s="74">
        <f t="shared" ca="1" si="59"/>
        <v>128412</v>
      </c>
      <c r="J131" s="74">
        <f t="shared" ca="1" si="59"/>
        <v>133548</v>
      </c>
      <c r="K131" s="74">
        <f t="shared" ca="1" si="59"/>
        <v>138891</v>
      </c>
      <c r="L131" s="74">
        <f t="shared" ca="1" si="59"/>
        <v>0</v>
      </c>
      <c r="M131" s="74">
        <f t="shared" ca="1" si="59"/>
        <v>0</v>
      </c>
      <c r="N131" s="72"/>
      <c r="P131" s="187" t="str">
        <f t="shared" si="37"/>
        <v>52570C</v>
      </c>
      <c r="Q131" s="191" t="s">
        <v>600</v>
      </c>
      <c r="R131" s="188" t="str">
        <f t="shared" si="56"/>
        <v>Manager Economic Development (CPED)</v>
      </c>
      <c r="S131" s="189" t="str">
        <f t="shared" si="39"/>
        <v>63</v>
      </c>
      <c r="T131" s="186" cm="1">
        <f t="array" aca="1" ref="T131" ca="1">ROUND(IF($Q131="Y",VLOOKUP($P131, INDIRECT($Q$3),T$8,0)*INDIRECT($P$2),VLOOKUP($P131, INDIRECT($Q$3),T$8,0)),IF($E131="E",0,3))</f>
        <v>118725</v>
      </c>
      <c r="U131" s="186" cm="1">
        <f t="array" aca="1" ref="U131" ca="1">ROUND(IF($Q131="Y",VLOOKUP($P131, INDIRECT($Q$3),U$8,0)*INDIRECT($P$2),VLOOKUP($P131, INDIRECT($Q$3),U$8,0)),IF($E131="E",0,3))</f>
        <v>123472</v>
      </c>
      <c r="V131" s="186" cm="1">
        <f t="array" aca="1" ref="V131" ca="1">ROUND(IF($Q131="Y",VLOOKUP($P131, INDIRECT($Q$3),V$8,0)*INDIRECT($P$2),VLOOKUP($P131, INDIRECT($Q$3),V$8,0)),IF($E131="E",0,3))</f>
        <v>128412</v>
      </c>
      <c r="W131" s="186" cm="1">
        <f t="array" aca="1" ref="W131" ca="1">ROUND(IF($Q131="Y",VLOOKUP($P131, INDIRECT($Q$3),W$8,0)*INDIRECT($P$2),VLOOKUP($P131, INDIRECT($Q$3),W$8,0)),IF($E131="E",0,3))</f>
        <v>133548</v>
      </c>
      <c r="X131" s="186" cm="1">
        <f t="array" aca="1" ref="X131" ca="1">ROUND(IF($Q131="Y",VLOOKUP($P131, INDIRECT($Q$3),X$8,0)*INDIRECT($P$2),VLOOKUP($P131, INDIRECT($Q$3),X$8,0)),IF($E131="E",0,3))</f>
        <v>138891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38"/>
        <v>52570C</v>
      </c>
      <c r="AC131" s="130" t="str">
        <f t="shared" si="57"/>
        <v>Manager Economic Development (CPED)</v>
      </c>
      <c r="AD131" s="284" t="str">
        <f t="shared" si="58"/>
        <v>63</v>
      </c>
      <c r="AE131" s="282">
        <f t="shared" ca="1" si="60"/>
        <v>57.08</v>
      </c>
      <c r="AF131" s="282">
        <f t="shared" ca="1" si="60"/>
        <v>59.361999999999995</v>
      </c>
      <c r="AG131" s="282">
        <f t="shared" ca="1" si="60"/>
        <v>61.736999999999995</v>
      </c>
      <c r="AH131" s="282">
        <f t="shared" ca="1" si="60"/>
        <v>64.206000000000003</v>
      </c>
      <c r="AI131" s="282">
        <f t="shared" ca="1" si="60"/>
        <v>66.775000000000006</v>
      </c>
      <c r="AJ131" s="282" t="str">
        <f t="shared" ca="1" si="60"/>
        <v/>
      </c>
      <c r="AK131" s="282" t="str">
        <f t="shared" ca="1" si="60"/>
        <v/>
      </c>
    </row>
    <row r="132" spans="1:37" x14ac:dyDescent="0.2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ca="1" si="59"/>
        <v>91750</v>
      </c>
      <c r="H132" s="74">
        <f t="shared" ca="1" si="59"/>
        <v>95425</v>
      </c>
      <c r="I132" s="74">
        <f t="shared" ca="1" si="59"/>
        <v>99243</v>
      </c>
      <c r="J132" s="74">
        <f t="shared" ca="1" si="59"/>
        <v>103217</v>
      </c>
      <c r="K132" s="74">
        <f t="shared" ca="1" si="59"/>
        <v>107351</v>
      </c>
      <c r="L132" s="74">
        <f t="shared" ca="1" si="59"/>
        <v>0</v>
      </c>
      <c r="M132" s="74">
        <f t="shared" ca="1" si="59"/>
        <v>0</v>
      </c>
      <c r="N132" s="72"/>
      <c r="P132" s="187" t="str">
        <f t="shared" si="37"/>
        <v>59456C</v>
      </c>
      <c r="Q132" s="191" t="s">
        <v>600</v>
      </c>
      <c r="R132" s="188" t="str">
        <f t="shared" si="56"/>
        <v>Manager Election Administration</v>
      </c>
      <c r="S132" s="189" t="str">
        <f t="shared" si="39"/>
        <v>127</v>
      </c>
      <c r="T132" s="186" cm="1">
        <f t="array" aca="1" ref="T132" ca="1">ROUND(IF($Q132="Y",VLOOKUP($P132, INDIRECT($Q$3),T$8,0)*INDIRECT($P$2),VLOOKUP($P132, INDIRECT($Q$3),T$8,0)),IF($E132="E",0,3))</f>
        <v>91750</v>
      </c>
      <c r="U132" s="186" cm="1">
        <f t="array" aca="1" ref="U132" ca="1">ROUND(IF($Q132="Y",VLOOKUP($P132, INDIRECT($Q$3),U$8,0)*INDIRECT($P$2),VLOOKUP($P132, INDIRECT($Q$3),U$8,0)),IF($E132="E",0,3))</f>
        <v>95425</v>
      </c>
      <c r="V132" s="186" cm="1">
        <f t="array" aca="1" ref="V132" ca="1">ROUND(IF($Q132="Y",VLOOKUP($P132, INDIRECT($Q$3),V$8,0)*INDIRECT($P$2),VLOOKUP($P132, INDIRECT($Q$3),V$8,0)),IF($E132="E",0,3))</f>
        <v>99243</v>
      </c>
      <c r="W132" s="186" cm="1">
        <f t="array" aca="1" ref="W132" ca="1">ROUND(IF($Q132="Y",VLOOKUP($P132, INDIRECT($Q$3),W$8,0)*INDIRECT($P$2),VLOOKUP($P132, INDIRECT($Q$3),W$8,0)),IF($E132="E",0,3))</f>
        <v>103217</v>
      </c>
      <c r="X132" s="186" cm="1">
        <f t="array" aca="1" ref="X132" ca="1">ROUND(IF($Q132="Y",VLOOKUP($P132, INDIRECT($Q$3),X$8,0)*INDIRECT($P$2),VLOOKUP($P132, INDIRECT($Q$3),X$8,0)),IF($E132="E",0,3))</f>
        <v>107351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8"/>
        <v>59456C</v>
      </c>
      <c r="AC132" s="130" t="str">
        <f t="shared" si="57"/>
        <v>Manager Election Administration</v>
      </c>
      <c r="AD132" s="284" t="str">
        <f t="shared" si="58"/>
        <v>127</v>
      </c>
      <c r="AE132" s="282">
        <f t="shared" ca="1" si="60"/>
        <v>44.110999999999997</v>
      </c>
      <c r="AF132" s="282">
        <f t="shared" ca="1" si="60"/>
        <v>45.878</v>
      </c>
      <c r="AG132" s="282">
        <f t="shared" ca="1" si="60"/>
        <v>47.713000000000001</v>
      </c>
      <c r="AH132" s="282">
        <f t="shared" ca="1" si="60"/>
        <v>49.623999999999995</v>
      </c>
      <c r="AI132" s="282">
        <f t="shared" ca="1" si="60"/>
        <v>51.611999999999995</v>
      </c>
      <c r="AJ132" s="282"/>
      <c r="AK132" s="282"/>
    </row>
    <row r="133" spans="1:37" x14ac:dyDescent="0.2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59"/>
        <v>114665</v>
      </c>
      <c r="H133" s="74">
        <f t="shared" ca="1" si="59"/>
        <v>119256</v>
      </c>
      <c r="I133" s="74">
        <f t="shared" ca="1" si="59"/>
        <v>124030</v>
      </c>
      <c r="J133" s="74">
        <f t="shared" ca="1" si="59"/>
        <v>128996</v>
      </c>
      <c r="K133" s="74">
        <f t="shared" ca="1" si="59"/>
        <v>134163</v>
      </c>
      <c r="L133" s="74">
        <f t="shared" ca="1" si="59"/>
        <v>0</v>
      </c>
      <c r="M133" s="74">
        <f t="shared" ca="1" si="59"/>
        <v>0</v>
      </c>
      <c r="N133" s="72"/>
      <c r="P133" s="187" t="str">
        <f t="shared" si="37"/>
        <v>06708C</v>
      </c>
      <c r="Q133" s="191" t="s">
        <v>600</v>
      </c>
      <c r="R133" s="188" t="str">
        <f t="shared" si="56"/>
        <v>Manager Equity and Inclusion</v>
      </c>
      <c r="S133" s="189" t="str">
        <f t="shared" si="39"/>
        <v>044</v>
      </c>
      <c r="T133" s="186" cm="1">
        <f t="array" aca="1" ref="T133" ca="1">ROUND(IF($Q133="Y",VLOOKUP($P133, INDIRECT($Q$3),T$8,0)*INDIRECT($P$2),VLOOKUP($P133, INDIRECT($Q$3),T$8,0)),IF($E133="E",0,3))</f>
        <v>114665</v>
      </c>
      <c r="U133" s="186" cm="1">
        <f t="array" aca="1" ref="U133" ca="1">ROUND(IF($Q133="Y",VLOOKUP($P133, INDIRECT($Q$3),U$8,0)*INDIRECT($P$2),VLOOKUP($P133, INDIRECT($Q$3),U$8,0)),IF($E133="E",0,3))</f>
        <v>119256</v>
      </c>
      <c r="V133" s="186" cm="1">
        <f t="array" aca="1" ref="V133" ca="1">ROUND(IF($Q133="Y",VLOOKUP($P133, INDIRECT($Q$3),V$8,0)*INDIRECT($P$2),VLOOKUP($P133, INDIRECT($Q$3),V$8,0)),IF($E133="E",0,3))</f>
        <v>124030</v>
      </c>
      <c r="W133" s="186" cm="1">
        <f t="array" aca="1" ref="W133" ca="1">ROUND(IF($Q133="Y",VLOOKUP($P133, INDIRECT($Q$3),W$8,0)*INDIRECT($P$2),VLOOKUP($P133, INDIRECT($Q$3),W$8,0)),IF($E133="E",0,3))</f>
        <v>128996</v>
      </c>
      <c r="X133" s="186" cm="1">
        <f t="array" aca="1" ref="X133" ca="1">ROUND(IF($Q133="Y",VLOOKUP($P133, INDIRECT($Q$3),X$8,0)*INDIRECT($P$2),VLOOKUP($P133, INDIRECT($Q$3),X$8,0)),IF($E133="E",0,3))</f>
        <v>134163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8"/>
        <v>06708C</v>
      </c>
      <c r="AC133" s="130" t="str">
        <f t="shared" si="57"/>
        <v>Manager Equity and Inclusion</v>
      </c>
      <c r="AD133" s="284" t="str">
        <f t="shared" si="58"/>
        <v>044</v>
      </c>
      <c r="AE133" s="282">
        <f t="shared" ca="1" si="60"/>
        <v>55.128</v>
      </c>
      <c r="AF133" s="282">
        <f t="shared" ca="1" si="60"/>
        <v>57.335000000000001</v>
      </c>
      <c r="AG133" s="282">
        <f t="shared" ca="1" si="60"/>
        <v>59.629999999999995</v>
      </c>
      <c r="AH133" s="282">
        <f t="shared" ca="1" si="60"/>
        <v>62.018000000000001</v>
      </c>
      <c r="AI133" s="282">
        <f t="shared" ca="1" si="60"/>
        <v>64.50200000000001</v>
      </c>
      <c r="AJ133" s="282" t="str">
        <f t="shared" ca="1" si="60"/>
        <v/>
      </c>
      <c r="AK133" s="282" t="str">
        <f t="shared" ca="1" si="60"/>
        <v/>
      </c>
    </row>
    <row r="134" spans="1:37" x14ac:dyDescent="0.2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59"/>
        <v>96346</v>
      </c>
      <c r="H134" s="74">
        <f t="shared" ca="1" si="59"/>
        <v>101292</v>
      </c>
      <c r="I134" s="74">
        <f t="shared" ca="1" si="59"/>
        <v>106444</v>
      </c>
      <c r="J134" s="74">
        <f t="shared" ca="1" si="59"/>
        <v>113565</v>
      </c>
      <c r="K134" s="74">
        <f t="shared" ca="1" si="59"/>
        <v>116744</v>
      </c>
      <c r="L134" s="74">
        <f t="shared" ca="1" si="59"/>
        <v>120014</v>
      </c>
      <c r="M134" s="74">
        <f t="shared" ca="1" si="59"/>
        <v>123437</v>
      </c>
      <c r="N134" s="72"/>
      <c r="P134" s="187" t="str">
        <f t="shared" si="37"/>
        <v>06710C</v>
      </c>
      <c r="Q134" s="191" t="s">
        <v>600</v>
      </c>
      <c r="R134" s="188" t="str">
        <f t="shared" si="56"/>
        <v>Manager Finance</v>
      </c>
      <c r="S134" s="189" t="str">
        <f t="shared" si="39"/>
        <v>39</v>
      </c>
      <c r="T134" s="186" cm="1">
        <f t="array" aca="1" ref="T134" ca="1">ROUND(IF($Q134="Y",VLOOKUP($P134, INDIRECT($Q$3),T$8,0)*INDIRECT($P$2),VLOOKUP($P134, INDIRECT($Q$3),T$8,0)),IF($E134="E",0,3))</f>
        <v>96346</v>
      </c>
      <c r="U134" s="186" cm="1">
        <f t="array" aca="1" ref="U134" ca="1">ROUND(IF($Q134="Y",VLOOKUP($P134, INDIRECT($Q$3),U$8,0)*INDIRECT($P$2),VLOOKUP($P134, INDIRECT($Q$3),U$8,0)),IF($E134="E",0,3))</f>
        <v>101292</v>
      </c>
      <c r="V134" s="186" cm="1">
        <f t="array" aca="1" ref="V134" ca="1">ROUND(IF($Q134="Y",VLOOKUP($P134, INDIRECT($Q$3),V$8,0)*INDIRECT($P$2),VLOOKUP($P134, INDIRECT($Q$3),V$8,0)),IF($E134="E",0,3))</f>
        <v>106444</v>
      </c>
      <c r="W134" s="186" cm="1">
        <f t="array" aca="1" ref="W134" ca="1">ROUND(IF($Q134="Y",VLOOKUP($P134, INDIRECT($Q$3),W$8,0)*INDIRECT($P$2),VLOOKUP($P134, INDIRECT($Q$3),W$8,0)),IF($E134="E",0,3))</f>
        <v>113565</v>
      </c>
      <c r="X134" s="186" cm="1">
        <f t="array" aca="1" ref="X134" ca="1">ROUND(IF($Q134="Y",VLOOKUP($P134, INDIRECT($Q$3),X$8,0)*INDIRECT($P$2),VLOOKUP($P134, INDIRECT($Q$3),X$8,0)),IF($E134="E",0,3))</f>
        <v>116744</v>
      </c>
      <c r="Y134" s="186" cm="1">
        <f t="array" aca="1" ref="Y134" ca="1">ROUND(IF($Q134="Y",VLOOKUP($P134, INDIRECT($Q$3),Y$8,0)*INDIRECT($P$2),VLOOKUP($P134, INDIRECT($Q$3),Y$8,0)),IF($E134="E",0,3))</f>
        <v>120014</v>
      </c>
      <c r="Z134" s="186" cm="1">
        <f t="array" aca="1" ref="Z134" ca="1">ROUND(IF($Q134="Y",VLOOKUP($P134, INDIRECT($Q$3),Z$8,0)*INDIRECT($P$2),VLOOKUP($P134, INDIRECT($Q$3),Z$8,0)),IF($E134="E",0,3))</f>
        <v>123437</v>
      </c>
      <c r="AA134" s="186"/>
      <c r="AB134" s="282" t="str">
        <f t="shared" si="38"/>
        <v>06710C</v>
      </c>
      <c r="AC134" s="130" t="str">
        <f t="shared" si="57"/>
        <v>Manager Finance</v>
      </c>
      <c r="AD134" s="284" t="str">
        <f t="shared" si="58"/>
        <v>39</v>
      </c>
      <c r="AE134" s="282">
        <f t="shared" ca="1" si="60"/>
        <v>46.320999999999998</v>
      </c>
      <c r="AF134" s="282">
        <f t="shared" ca="1" si="60"/>
        <v>48.698999999999998</v>
      </c>
      <c r="AG134" s="282">
        <f t="shared" ca="1" si="60"/>
        <v>51.174999999999997</v>
      </c>
      <c r="AH134" s="282">
        <f t="shared" ca="1" si="60"/>
        <v>54.598999999999997</v>
      </c>
      <c r="AI134" s="282">
        <f t="shared" ca="1" si="60"/>
        <v>56.126999999999995</v>
      </c>
      <c r="AJ134" s="282">
        <f t="shared" ca="1" si="60"/>
        <v>57.699999999999996</v>
      </c>
      <c r="AK134" s="282">
        <f t="shared" ca="1" si="60"/>
        <v>59.344999999999999</v>
      </c>
    </row>
    <row r="135" spans="1:37" x14ac:dyDescent="0.2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59"/>
        <v>105497</v>
      </c>
      <c r="H135" s="74">
        <f t="shared" ca="1" si="59"/>
        <v>109714</v>
      </c>
      <c r="I135" s="74">
        <f t="shared" ca="1" si="59"/>
        <v>114105</v>
      </c>
      <c r="J135" s="74">
        <f t="shared" ca="1" si="59"/>
        <v>118668</v>
      </c>
      <c r="K135" s="74">
        <f t="shared" ca="1" si="59"/>
        <v>123415</v>
      </c>
      <c r="L135" s="74">
        <f t="shared" ca="1" si="59"/>
        <v>0</v>
      </c>
      <c r="M135" s="74">
        <f t="shared" ca="1" si="59"/>
        <v>0</v>
      </c>
      <c r="N135" s="72"/>
      <c r="P135" s="187" t="str">
        <f t="shared" si="37"/>
        <v>06716C</v>
      </c>
      <c r="Q135" s="191" t="s">
        <v>600</v>
      </c>
      <c r="R135" s="188" t="str">
        <f t="shared" si="56"/>
        <v>Manager Finance Systems Services</v>
      </c>
      <c r="S135" s="189" t="str">
        <f t="shared" si="39"/>
        <v>104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109714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38"/>
        <v>06716C</v>
      </c>
      <c r="AC135" s="130" t="str">
        <f t="shared" si="57"/>
        <v>Manager Finance Systems Services</v>
      </c>
      <c r="AD135" s="284" t="str">
        <f t="shared" si="58"/>
        <v>104</v>
      </c>
      <c r="AE135" s="282">
        <f t="shared" ca="1" si="60"/>
        <v>50.72</v>
      </c>
      <c r="AF135" s="282">
        <f t="shared" ca="1" si="60"/>
        <v>52.747999999999998</v>
      </c>
      <c r="AG135" s="282">
        <f t="shared" ca="1" si="60"/>
        <v>54.858999999999995</v>
      </c>
      <c r="AH135" s="282">
        <f t="shared" ca="1" si="60"/>
        <v>57.052</v>
      </c>
      <c r="AI135" s="282">
        <f t="shared" ca="1" si="60"/>
        <v>59.335000000000001</v>
      </c>
      <c r="AJ135" s="282" t="str">
        <f t="shared" ca="1" si="60"/>
        <v/>
      </c>
      <c r="AK135" s="282" t="str">
        <f t="shared" ca="1" si="60"/>
        <v/>
      </c>
    </row>
    <row r="136" spans="1:37" x14ac:dyDescent="0.2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59"/>
        <v>99868</v>
      </c>
      <c r="H136" s="74">
        <f t="shared" ca="1" si="59"/>
        <v>103863</v>
      </c>
      <c r="I136" s="74">
        <f t="shared" ca="1" si="59"/>
        <v>108016</v>
      </c>
      <c r="J136" s="74">
        <f t="shared" ca="1" si="59"/>
        <v>112336</v>
      </c>
      <c r="K136" s="74">
        <f t="shared" ca="1" si="59"/>
        <v>116832</v>
      </c>
      <c r="L136" s="74">
        <f t="shared" ca="1" si="59"/>
        <v>0</v>
      </c>
      <c r="M136" s="74">
        <f t="shared" ca="1" si="59"/>
        <v>0</v>
      </c>
      <c r="N136" s="72"/>
      <c r="P136" s="187" t="str">
        <f t="shared" si="37"/>
        <v>52904C</v>
      </c>
      <c r="Q136" s="191" t="s">
        <v>600</v>
      </c>
      <c r="R136" s="188" t="str">
        <f t="shared" si="56"/>
        <v>Manager Financial Operations and Business Analysis</v>
      </c>
      <c r="S136" s="189" t="str">
        <f t="shared" si="39"/>
        <v>10</v>
      </c>
      <c r="T136" s="186" cm="1">
        <f t="array" aca="1" ref="T136" ca="1">ROUND(IF($Q136="Y",VLOOKUP($P136, INDIRECT($Q$3),T$8,0)*INDIRECT($P$2),VLOOKUP($P136, INDIRECT($Q$3),T$8,0)),IF($E136="E",0,3))</f>
        <v>99868</v>
      </c>
      <c r="U136" s="186" cm="1">
        <f t="array" aca="1" ref="U136" ca="1">ROUND(IF($Q136="Y",VLOOKUP($P136, INDIRECT($Q$3),U$8,0)*INDIRECT($P$2),VLOOKUP($P136, INDIRECT($Q$3),U$8,0)),IF($E136="E",0,3))</f>
        <v>103863</v>
      </c>
      <c r="V136" s="186" cm="1">
        <f t="array" aca="1" ref="V136" ca="1">ROUND(IF($Q136="Y",VLOOKUP($P136, INDIRECT($Q$3),V$8,0)*INDIRECT($P$2),VLOOKUP($P136, INDIRECT($Q$3),V$8,0)),IF($E136="E",0,3))</f>
        <v>108016</v>
      </c>
      <c r="W136" s="186" cm="1">
        <f t="array" aca="1" ref="W136" ca="1">ROUND(IF($Q136="Y",VLOOKUP($P136, INDIRECT($Q$3),W$8,0)*INDIRECT($P$2),VLOOKUP($P136, INDIRECT($Q$3),W$8,0)),IF($E136="E",0,3))</f>
        <v>112336</v>
      </c>
      <c r="X136" s="186" cm="1">
        <f t="array" aca="1" ref="X136" ca="1">ROUND(IF($Q136="Y",VLOOKUP($P136, INDIRECT($Q$3),X$8,0)*INDIRECT($P$2),VLOOKUP($P136, INDIRECT($Q$3),X$8,0)),IF($E136="E",0,3))</f>
        <v>116832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8"/>
        <v>52904C</v>
      </c>
      <c r="AC136" s="130" t="str">
        <f t="shared" si="57"/>
        <v>Manager Financial Operations and Business Analysis</v>
      </c>
      <c r="AD136" s="284" t="str">
        <f t="shared" si="58"/>
        <v>10</v>
      </c>
      <c r="AE136" s="282">
        <f t="shared" ca="1" si="60"/>
        <v>48.013999999999996</v>
      </c>
      <c r="AF136" s="282">
        <f t="shared" ca="1" si="60"/>
        <v>49.934999999999995</v>
      </c>
      <c r="AG136" s="282">
        <f t="shared" ca="1" si="60"/>
        <v>51.930999999999997</v>
      </c>
      <c r="AH136" s="282">
        <f t="shared" ca="1" si="60"/>
        <v>54.007999999999996</v>
      </c>
      <c r="AI136" s="282">
        <f t="shared" ca="1" si="60"/>
        <v>56.169999999999995</v>
      </c>
      <c r="AJ136" s="282" t="str">
        <f t="shared" ca="1" si="60"/>
        <v/>
      </c>
      <c r="AK136" s="282" t="str">
        <f t="shared" ca="1" si="60"/>
        <v/>
      </c>
    </row>
    <row r="137" spans="1:37" x14ac:dyDescent="0.2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59"/>
        <v>105497</v>
      </c>
      <c r="H137" s="74">
        <f t="shared" ca="1" si="59"/>
        <v>109714</v>
      </c>
      <c r="I137" s="74">
        <f t="shared" ca="1" si="59"/>
        <v>114105</v>
      </c>
      <c r="J137" s="74">
        <f t="shared" ca="1" si="59"/>
        <v>118668</v>
      </c>
      <c r="K137" s="74">
        <f t="shared" ca="1" si="59"/>
        <v>123415</v>
      </c>
      <c r="L137" s="74">
        <f t="shared" ca="1" si="59"/>
        <v>0</v>
      </c>
      <c r="M137" s="74">
        <f t="shared" ca="1" si="59"/>
        <v>0</v>
      </c>
      <c r="N137" s="72"/>
      <c r="P137" s="187" t="str">
        <f t="shared" si="37"/>
        <v>59222C</v>
      </c>
      <c r="Q137" s="191" t="s">
        <v>600</v>
      </c>
      <c r="R137" s="188" t="str">
        <f t="shared" si="56"/>
        <v>Manager Financial Services</v>
      </c>
      <c r="S137" s="189" t="str">
        <f t="shared" si="39"/>
        <v>104</v>
      </c>
      <c r="T137" s="186" cm="1">
        <f t="array" aca="1" ref="T137" ca="1">ROUND(IF($Q137="Y",VLOOKUP($P137, INDIRECT($Q$3),T$8,0)*INDIRECT($P$2),VLOOKUP($P137, INDIRECT($Q$3),T$8,0)),IF($E137="E",0,3))</f>
        <v>105497</v>
      </c>
      <c r="U137" s="186" cm="1">
        <f t="array" aca="1" ref="U137" ca="1">ROUND(IF($Q137="Y",VLOOKUP($P137, INDIRECT($Q$3),U$8,0)*INDIRECT($P$2),VLOOKUP($P137, INDIRECT($Q$3),U$8,0)),IF($E137="E",0,3))</f>
        <v>109714</v>
      </c>
      <c r="V137" s="186" cm="1">
        <f t="array" aca="1" ref="V137" ca="1">ROUND(IF($Q137="Y",VLOOKUP($P137, INDIRECT($Q$3),V$8,0)*INDIRECT($P$2),VLOOKUP($P137, INDIRECT($Q$3),V$8,0)),IF($E137="E",0,3))</f>
        <v>114105</v>
      </c>
      <c r="W137" s="186" cm="1">
        <f t="array" aca="1" ref="W137" ca="1">ROUND(IF($Q137="Y",VLOOKUP($P137, INDIRECT($Q$3),W$8,0)*INDIRECT($P$2),VLOOKUP($P137, INDIRECT($Q$3),W$8,0)),IF($E137="E",0,3))</f>
        <v>118668</v>
      </c>
      <c r="X137" s="186" cm="1">
        <f t="array" aca="1" ref="X137" ca="1">ROUND(IF($Q137="Y",VLOOKUP($P137, INDIRECT($Q$3),X$8,0)*INDIRECT($P$2),VLOOKUP($P137, INDIRECT($Q$3),X$8,0)),IF($E137="E",0,3))</f>
        <v>123415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38"/>
        <v>59222C</v>
      </c>
      <c r="AC137" s="130" t="str">
        <f t="shared" si="57"/>
        <v>Manager Financial Services</v>
      </c>
      <c r="AD137" s="284" t="str">
        <f t="shared" si="58"/>
        <v>104</v>
      </c>
      <c r="AE137" s="282">
        <f t="shared" ca="1" si="60"/>
        <v>50.72</v>
      </c>
      <c r="AF137" s="282">
        <f t="shared" ca="1" si="60"/>
        <v>52.747999999999998</v>
      </c>
      <c r="AG137" s="282">
        <f t="shared" ca="1" si="60"/>
        <v>54.858999999999995</v>
      </c>
      <c r="AH137" s="282">
        <f t="shared" ca="1" si="60"/>
        <v>57.052</v>
      </c>
      <c r="AI137" s="282">
        <f t="shared" ca="1" si="60"/>
        <v>59.335000000000001</v>
      </c>
      <c r="AJ137" s="282" t="str">
        <f t="shared" ca="1" si="60"/>
        <v/>
      </c>
      <c r="AK137" s="282" t="str">
        <f t="shared" ca="1" si="60"/>
        <v/>
      </c>
    </row>
    <row r="138" spans="1:37" x14ac:dyDescent="0.2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59"/>
        <v>105497</v>
      </c>
      <c r="H138" s="74">
        <f t="shared" ca="1" si="59"/>
        <v>109713</v>
      </c>
      <c r="I138" s="74">
        <f t="shared" ca="1" si="59"/>
        <v>114105</v>
      </c>
      <c r="J138" s="74">
        <f t="shared" ca="1" si="59"/>
        <v>118668</v>
      </c>
      <c r="K138" s="74">
        <f t="shared" ca="1" si="59"/>
        <v>123415</v>
      </c>
      <c r="L138" s="74">
        <f t="shared" ca="1" si="59"/>
        <v>0</v>
      </c>
      <c r="M138" s="74">
        <f t="shared" ca="1" si="59"/>
        <v>0</v>
      </c>
      <c r="N138" s="72"/>
      <c r="P138" s="187" t="str">
        <f t="shared" si="37"/>
        <v>02657C</v>
      </c>
      <c r="Q138" s="191" t="s">
        <v>600</v>
      </c>
      <c r="R138" s="188" t="str">
        <f t="shared" si="56"/>
        <v>Manager Grants &amp; Community Engagement</v>
      </c>
      <c r="S138" s="189" t="str">
        <f t="shared" si="39"/>
        <v>103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109713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38"/>
        <v>02657C</v>
      </c>
      <c r="AC138" s="130" t="str">
        <f t="shared" si="57"/>
        <v>Manager Grants &amp; Community Engagement</v>
      </c>
      <c r="AD138" s="284" t="str">
        <f t="shared" si="58"/>
        <v>103</v>
      </c>
      <c r="AE138" s="282">
        <f t="shared" ca="1" si="60"/>
        <v>50.72</v>
      </c>
      <c r="AF138" s="282">
        <f t="shared" ca="1" si="60"/>
        <v>52.747</v>
      </c>
      <c r="AG138" s="282">
        <f t="shared" ca="1" si="60"/>
        <v>54.858999999999995</v>
      </c>
      <c r="AH138" s="282">
        <f t="shared" ca="1" si="60"/>
        <v>57.052</v>
      </c>
      <c r="AI138" s="282">
        <f t="shared" ca="1" si="60"/>
        <v>59.335000000000001</v>
      </c>
      <c r="AJ138" s="282" t="str">
        <f t="shared" ca="1" si="60"/>
        <v/>
      </c>
      <c r="AK138" s="282" t="str">
        <f t="shared" ca="1" si="60"/>
        <v/>
      </c>
    </row>
    <row r="139" spans="1:37" x14ac:dyDescent="0.2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59"/>
        <v>105497</v>
      </c>
      <c r="H139" s="74">
        <f t="shared" ca="1" si="59"/>
        <v>109714</v>
      </c>
      <c r="I139" s="74">
        <f t="shared" ca="1" si="59"/>
        <v>114105</v>
      </c>
      <c r="J139" s="74">
        <f t="shared" ca="1" si="59"/>
        <v>118668</v>
      </c>
      <c r="K139" s="74">
        <f t="shared" ca="1" si="59"/>
        <v>123415</v>
      </c>
      <c r="L139" s="74">
        <f t="shared" ca="1" si="59"/>
        <v>0</v>
      </c>
      <c r="M139" s="74">
        <f t="shared" ca="1" si="59"/>
        <v>0</v>
      </c>
      <c r="N139" s="72"/>
      <c r="P139" s="187" t="str">
        <f t="shared" si="37"/>
        <v>06739C</v>
      </c>
      <c r="Q139" s="191" t="s">
        <v>600</v>
      </c>
      <c r="R139" s="188" t="str">
        <f t="shared" si="56"/>
        <v>Manager Health Administration</v>
      </c>
      <c r="S139" s="189" t="str">
        <f t="shared" si="39"/>
        <v>104</v>
      </c>
      <c r="T139" s="186" cm="1">
        <f t="array" aca="1" ref="T139" ca="1">ROUND(IF($Q139="Y",VLOOKUP($P139, INDIRECT($Q$3),T$8,0)*INDIRECT($P$2),VLOOKUP($P139, INDIRECT($Q$3),T$8,0)),IF($E139="E",0,3))</f>
        <v>105497</v>
      </c>
      <c r="U139" s="186" cm="1">
        <f t="array" aca="1" ref="U139" ca="1">ROUND(IF($Q139="Y",VLOOKUP($P139, INDIRECT($Q$3),U$8,0)*INDIRECT($P$2),VLOOKUP($P139, INDIRECT($Q$3),U$8,0)),IF($E139="E",0,3))</f>
        <v>109714</v>
      </c>
      <c r="V139" s="186" cm="1">
        <f t="array" aca="1" ref="V139" ca="1">ROUND(IF($Q139="Y",VLOOKUP($P139, INDIRECT($Q$3),V$8,0)*INDIRECT($P$2),VLOOKUP($P139, INDIRECT($Q$3),V$8,0)),IF($E139="E",0,3))</f>
        <v>114105</v>
      </c>
      <c r="W139" s="186" cm="1">
        <f t="array" aca="1" ref="W139" ca="1">ROUND(IF($Q139="Y",VLOOKUP($P139, INDIRECT($Q$3),W$8,0)*INDIRECT($P$2),VLOOKUP($P139, INDIRECT($Q$3),W$8,0)),IF($E139="E",0,3))</f>
        <v>118668</v>
      </c>
      <c r="X139" s="186" cm="1">
        <f t="array" aca="1" ref="X139" ca="1">ROUND(IF($Q139="Y",VLOOKUP($P139, INDIRECT($Q$3),X$8,0)*INDIRECT($P$2),VLOOKUP($P139, INDIRECT($Q$3),X$8,0)),IF($E139="E",0,3))</f>
        <v>123415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38"/>
        <v>06739C</v>
      </c>
      <c r="AC139" s="130" t="str">
        <f t="shared" si="57"/>
        <v>Manager Health Administration</v>
      </c>
      <c r="AD139" s="284" t="str">
        <f t="shared" si="58"/>
        <v>104</v>
      </c>
      <c r="AE139" s="282">
        <f t="shared" ca="1" si="60"/>
        <v>50.72</v>
      </c>
      <c r="AF139" s="282">
        <f t="shared" ca="1" si="60"/>
        <v>52.747999999999998</v>
      </c>
      <c r="AG139" s="282">
        <f t="shared" ca="1" si="60"/>
        <v>54.858999999999995</v>
      </c>
      <c r="AH139" s="282">
        <f t="shared" ca="1" si="60"/>
        <v>57.052</v>
      </c>
      <c r="AI139" s="282">
        <f t="shared" ca="1" si="60"/>
        <v>59.335000000000001</v>
      </c>
      <c r="AJ139" s="282" t="str">
        <f t="shared" ca="1" si="60"/>
        <v/>
      </c>
      <c r="AK139" s="282" t="str">
        <f t="shared" ca="1" si="60"/>
        <v/>
      </c>
    </row>
    <row r="140" spans="1:37" x14ac:dyDescent="0.2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59"/>
        <v>95950</v>
      </c>
      <c r="H140" s="74">
        <f t="shared" ca="1" si="59"/>
        <v>101002</v>
      </c>
      <c r="I140" s="74">
        <f t="shared" ca="1" si="59"/>
        <v>106315</v>
      </c>
      <c r="J140" s="74">
        <f t="shared" ca="1" si="59"/>
        <v>113545</v>
      </c>
      <c r="K140" s="74">
        <f t="shared" ca="1" si="59"/>
        <v>116726</v>
      </c>
      <c r="L140" s="74">
        <f t="shared" ca="1" si="59"/>
        <v>119996</v>
      </c>
      <c r="M140" s="74">
        <f t="shared" ca="1" si="59"/>
        <v>123415</v>
      </c>
      <c r="N140" s="72"/>
      <c r="P140" s="187" t="str">
        <f t="shared" si="37"/>
        <v>06743C</v>
      </c>
      <c r="Q140" s="191" t="s">
        <v>600</v>
      </c>
      <c r="R140" s="188" t="str">
        <f t="shared" si="56"/>
        <v>Manager Healthy Living Program</v>
      </c>
      <c r="S140" s="189" t="str">
        <f t="shared" si="39"/>
        <v>41C</v>
      </c>
      <c r="T140" s="186" cm="1">
        <f t="array" aca="1" ref="T140" ca="1">ROUND(IF($Q140="Y",VLOOKUP($P140, INDIRECT($Q$3),T$8,0)*INDIRECT($P$2),VLOOKUP($P140, INDIRECT($Q$3),T$8,0)),IF($E140="E",0,3))</f>
        <v>95950</v>
      </c>
      <c r="U140" s="186" cm="1">
        <f t="array" aca="1" ref="U140" ca="1">ROUND(IF($Q140="Y",VLOOKUP($P140, INDIRECT($Q$3),U$8,0)*INDIRECT($P$2),VLOOKUP($P140, INDIRECT($Q$3),U$8,0)),IF($E140="E",0,3))</f>
        <v>101002</v>
      </c>
      <c r="V140" s="186" cm="1">
        <f t="array" aca="1" ref="V140" ca="1">ROUND(IF($Q140="Y",VLOOKUP($P140, INDIRECT($Q$3),V$8,0)*INDIRECT($P$2),VLOOKUP($P140, INDIRECT($Q$3),V$8,0)),IF($E140="E",0,3))</f>
        <v>106315</v>
      </c>
      <c r="W140" s="186" cm="1">
        <f t="array" aca="1" ref="W140" ca="1">ROUND(IF($Q140="Y",VLOOKUP($P140, INDIRECT($Q$3),W$8,0)*INDIRECT($P$2),VLOOKUP($P140, INDIRECT($Q$3),W$8,0)),IF($E140="E",0,3))</f>
        <v>113545</v>
      </c>
      <c r="X140" s="186" cm="1">
        <f t="array" aca="1" ref="X140" ca="1">ROUND(IF($Q140="Y",VLOOKUP($P140, INDIRECT($Q$3),X$8,0)*INDIRECT($P$2),VLOOKUP($P140, INDIRECT($Q$3),X$8,0)),IF($E140="E",0,3))</f>
        <v>116726</v>
      </c>
      <c r="Y140" s="186" cm="1">
        <f t="array" aca="1" ref="Y140" ca="1">ROUND(IF($Q140="Y",VLOOKUP($P140, INDIRECT($Q$3),Y$8,0)*INDIRECT($P$2),VLOOKUP($P140, INDIRECT($Q$3),Y$8,0)),IF($E140="E",0,3))</f>
        <v>119996</v>
      </c>
      <c r="Z140" s="186" cm="1">
        <f t="array" aca="1" ref="Z140" ca="1">ROUND(IF($Q140="Y",VLOOKUP($P140, INDIRECT($Q$3),Z$8,0)*INDIRECT($P$2),VLOOKUP($P140, INDIRECT($Q$3),Z$8,0)),IF($E140="E",0,3))</f>
        <v>123415</v>
      </c>
      <c r="AA140" s="186"/>
      <c r="AB140" s="282" t="str">
        <f t="shared" si="38"/>
        <v>06743C</v>
      </c>
      <c r="AC140" s="130" t="str">
        <f t="shared" si="57"/>
        <v>Manager Healthy Living Program</v>
      </c>
      <c r="AD140" s="284" t="str">
        <f t="shared" si="58"/>
        <v>41C</v>
      </c>
      <c r="AE140" s="282">
        <f t="shared" ca="1" si="60"/>
        <v>46.129999999999995</v>
      </c>
      <c r="AF140" s="282">
        <f t="shared" ca="1" si="60"/>
        <v>48.558999999999997</v>
      </c>
      <c r="AG140" s="282">
        <f t="shared" ca="1" si="60"/>
        <v>51.113</v>
      </c>
      <c r="AH140" s="282">
        <f t="shared" ca="1" si="60"/>
        <v>54.588999999999999</v>
      </c>
      <c r="AI140" s="282">
        <f t="shared" ca="1" si="60"/>
        <v>56.119</v>
      </c>
      <c r="AJ140" s="282">
        <f t="shared" ca="1" si="60"/>
        <v>57.690999999999995</v>
      </c>
      <c r="AK140" s="282">
        <f t="shared" ca="1" si="60"/>
        <v>59.335000000000001</v>
      </c>
    </row>
    <row r="141" spans="1:37" x14ac:dyDescent="0.2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59"/>
        <v>88597</v>
      </c>
      <c r="H141" s="74">
        <f t="shared" ca="1" si="59"/>
        <v>93007</v>
      </c>
      <c r="I141" s="74">
        <f t="shared" ca="1" si="59"/>
        <v>97670</v>
      </c>
      <c r="J141" s="74">
        <f t="shared" ca="1" si="59"/>
        <v>103985</v>
      </c>
      <c r="K141" s="74">
        <f t="shared" ca="1" si="59"/>
        <v>106894</v>
      </c>
      <c r="L141" s="74">
        <f t="shared" ca="1" si="59"/>
        <v>109891</v>
      </c>
      <c r="M141" s="74">
        <f t="shared" ca="1" si="59"/>
        <v>113023</v>
      </c>
      <c r="N141" s="72"/>
      <c r="P141" s="187" t="str">
        <f t="shared" si="37"/>
        <v>06744C</v>
      </c>
      <c r="Q141" s="191" t="s">
        <v>600</v>
      </c>
      <c r="R141" s="188" t="str">
        <f t="shared" si="56"/>
        <v>Manager Healthy Start</v>
      </c>
      <c r="S141" s="189" t="str">
        <f t="shared" si="39"/>
        <v>34M</v>
      </c>
      <c r="T141" s="186" cm="1">
        <f t="array" aca="1" ref="T141" ca="1">ROUND(IF($Q141="Y",VLOOKUP($P141, INDIRECT($Q$3),T$8,0)*INDIRECT($P$2),VLOOKUP($P141, INDIRECT($Q$3),T$8,0)),IF($E141="E",0,3))</f>
        <v>88597</v>
      </c>
      <c r="U141" s="186" cm="1">
        <f t="array" aca="1" ref="U141" ca="1">ROUND(IF($Q141="Y",VLOOKUP($P141, INDIRECT($Q$3),U$8,0)*INDIRECT($P$2),VLOOKUP($P141, INDIRECT($Q$3),U$8,0)),IF($E141="E",0,3))</f>
        <v>93007</v>
      </c>
      <c r="V141" s="186" cm="1">
        <f t="array" aca="1" ref="V141" ca="1">ROUND(IF($Q141="Y",VLOOKUP($P141, INDIRECT($Q$3),V$8,0)*INDIRECT($P$2),VLOOKUP($P141, INDIRECT($Q$3),V$8,0)),IF($E141="E",0,3))</f>
        <v>97670</v>
      </c>
      <c r="W141" s="186" cm="1">
        <f t="array" aca="1" ref="W141" ca="1">ROUND(IF($Q141="Y",VLOOKUP($P141, INDIRECT($Q$3),W$8,0)*INDIRECT($P$2),VLOOKUP($P141, INDIRECT($Q$3),W$8,0)),IF($E141="E",0,3))</f>
        <v>103985</v>
      </c>
      <c r="X141" s="186" cm="1">
        <f t="array" aca="1" ref="X141" ca="1">ROUND(IF($Q141="Y",VLOOKUP($P141, INDIRECT($Q$3),X$8,0)*INDIRECT($P$2),VLOOKUP($P141, INDIRECT($Q$3),X$8,0)),IF($E141="E",0,3))</f>
        <v>106894</v>
      </c>
      <c r="Y141" s="186" cm="1">
        <f t="array" aca="1" ref="Y141" ca="1">ROUND(IF($Q141="Y",VLOOKUP($P141, INDIRECT($Q$3),Y$8,0)*INDIRECT($P$2),VLOOKUP($P141, INDIRECT($Q$3),Y$8,0)),IF($E141="E",0,3))</f>
        <v>109891</v>
      </c>
      <c r="Z141" s="186" cm="1">
        <f t="array" aca="1" ref="Z141" ca="1">ROUND(IF($Q141="Y",VLOOKUP($P141, INDIRECT($Q$3),Z$8,0)*INDIRECT($P$2),VLOOKUP($P141, INDIRECT($Q$3),Z$8,0)),IF($E141="E",0,3))</f>
        <v>113023</v>
      </c>
      <c r="AA141" s="186"/>
      <c r="AB141" s="282" t="str">
        <f t="shared" si="38"/>
        <v>06744C</v>
      </c>
      <c r="AC141" s="130" t="str">
        <f t="shared" si="57"/>
        <v>Manager Healthy Start</v>
      </c>
      <c r="AD141" s="284" t="str">
        <f t="shared" si="58"/>
        <v>34M</v>
      </c>
      <c r="AE141" s="282">
        <f t="shared" ca="1" si="60"/>
        <v>42.594999999999999</v>
      </c>
      <c r="AF141" s="282">
        <f t="shared" ca="1" si="60"/>
        <v>44.714999999999996</v>
      </c>
      <c r="AG141" s="282">
        <f t="shared" ca="1" si="60"/>
        <v>46.957000000000001</v>
      </c>
      <c r="AH141" s="282">
        <f t="shared" ca="1" si="60"/>
        <v>49.992999999999995</v>
      </c>
      <c r="AI141" s="282">
        <f t="shared" ca="1" si="60"/>
        <v>51.391999999999996</v>
      </c>
      <c r="AJ141" s="282">
        <f t="shared" ca="1" si="60"/>
        <v>52.832999999999998</v>
      </c>
      <c r="AK141" s="282">
        <f t="shared" ca="1" si="60"/>
        <v>54.338000000000001</v>
      </c>
    </row>
    <row r="142" spans="1:37" x14ac:dyDescent="0.2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ca="1" si="59"/>
        <v>118725</v>
      </c>
      <c r="H142" s="74">
        <f t="shared" ca="1" si="59"/>
        <v>123472</v>
      </c>
      <c r="I142" s="74">
        <f t="shared" ca="1" si="59"/>
        <v>128412</v>
      </c>
      <c r="J142" s="74">
        <f t="shared" ca="1" si="59"/>
        <v>133548</v>
      </c>
      <c r="K142" s="74">
        <f t="shared" ca="1" si="59"/>
        <v>138891</v>
      </c>
      <c r="L142" s="74">
        <f t="shared" ca="1" si="59"/>
        <v>0</v>
      </c>
      <c r="M142" s="74">
        <f t="shared" ca="1" si="59"/>
        <v>0</v>
      </c>
      <c r="N142" s="72"/>
      <c r="P142" s="187" t="str">
        <f t="shared" si="37"/>
        <v>52600C</v>
      </c>
      <c r="Q142" s="186" t="s">
        <v>600</v>
      </c>
      <c r="R142" s="188" t="str">
        <f t="shared" si="56"/>
        <v>Manager Housing Development</v>
      </c>
      <c r="S142" s="189" t="str">
        <f t="shared" si="39"/>
        <v>63</v>
      </c>
      <c r="T142" s="186" cm="1">
        <f t="array" aca="1" ref="T142" ca="1">ROUND(IF($Q142="Y",VLOOKUP($P142, INDIRECT($Q$3),T$8,0)*INDIRECT($P$2),VLOOKUP($P142, INDIRECT($Q$3),T$8,0)),IF($E142="E",0,3))</f>
        <v>118725</v>
      </c>
      <c r="U142" s="186" cm="1">
        <f t="array" aca="1" ref="U142" ca="1">ROUND(IF($Q142="Y",VLOOKUP($P142, INDIRECT($Q$3),U$8,0)*INDIRECT($P$2),VLOOKUP($P142, INDIRECT($Q$3),U$8,0)),IF($E142="E",0,3))</f>
        <v>123472</v>
      </c>
      <c r="V142" s="186" cm="1">
        <f t="array" aca="1" ref="V142" ca="1">ROUND(IF($Q142="Y",VLOOKUP($P142, INDIRECT($Q$3),V$8,0)*INDIRECT($P$2),VLOOKUP($P142, INDIRECT($Q$3),V$8,0)),IF($E142="E",0,3))</f>
        <v>128412</v>
      </c>
      <c r="W142" s="186" cm="1">
        <f t="array" aca="1" ref="W142" ca="1">ROUND(IF($Q142="Y",VLOOKUP($P142, INDIRECT($Q$3),W$8,0)*INDIRECT($P$2),VLOOKUP($P142, INDIRECT($Q$3),W$8,0)),IF($E142="E",0,3))</f>
        <v>133548</v>
      </c>
      <c r="X142" s="186" cm="1">
        <f t="array" aca="1" ref="X142" ca="1">ROUND(IF($Q142="Y",VLOOKUP($P142, INDIRECT($Q$3),X$8,0)*INDIRECT($P$2),VLOOKUP($P142, INDIRECT($Q$3),X$8,0)),IF($E142="E",0,3))</f>
        <v>138891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38"/>
        <v>52600C</v>
      </c>
      <c r="AC142" s="130" t="str">
        <f t="shared" si="57"/>
        <v>Manager Housing Development</v>
      </c>
      <c r="AD142" s="284" t="str">
        <f t="shared" si="58"/>
        <v>63</v>
      </c>
      <c r="AE142" s="282">
        <f t="shared" ca="1" si="60"/>
        <v>57.08</v>
      </c>
      <c r="AF142" s="282">
        <f t="shared" ca="1" si="60"/>
        <v>59.361999999999995</v>
      </c>
      <c r="AG142" s="282">
        <f t="shared" ca="1" si="60"/>
        <v>61.736999999999995</v>
      </c>
      <c r="AH142" s="282">
        <f t="shared" ca="1" si="60"/>
        <v>64.206000000000003</v>
      </c>
      <c r="AI142" s="282">
        <f t="shared" ca="1" si="60"/>
        <v>66.775000000000006</v>
      </c>
      <c r="AJ142" s="282" t="str">
        <f t="shared" ca="1" si="60"/>
        <v/>
      </c>
      <c r="AK142" s="282" t="str">
        <f t="shared" ca="1" si="60"/>
        <v/>
      </c>
    </row>
    <row r="143" spans="1:37" x14ac:dyDescent="0.2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ref="G143:M175" ca="1" si="81">IF(E143="E",ROUND(T143,0),ROUND(T143,3))</f>
        <v>115313</v>
      </c>
      <c r="H143" s="74">
        <f t="shared" ca="1" si="81"/>
        <v>119931</v>
      </c>
      <c r="I143" s="74">
        <f t="shared" ca="1" si="81"/>
        <v>124733</v>
      </c>
      <c r="J143" s="74">
        <f t="shared" ca="1" si="81"/>
        <v>129726</v>
      </c>
      <c r="K143" s="74">
        <f t="shared" ca="1" si="81"/>
        <v>134922</v>
      </c>
      <c r="L143" s="74">
        <f t="shared" ca="1" si="81"/>
        <v>0</v>
      </c>
      <c r="M143" s="74">
        <f t="shared" ca="1" si="81"/>
        <v>0</v>
      </c>
      <c r="N143" s="72"/>
      <c r="P143" s="187" t="str">
        <f t="shared" si="37"/>
        <v>06795C</v>
      </c>
      <c r="Q143" s="191" t="s">
        <v>600</v>
      </c>
      <c r="R143" s="188" t="str">
        <f t="shared" si="56"/>
        <v xml:space="preserve">Manager Internal Audit </v>
      </c>
      <c r="S143" s="189" t="str">
        <f t="shared" si="39"/>
        <v>045</v>
      </c>
      <c r="T143" s="186" cm="1">
        <f t="array" aca="1" ref="T143" ca="1">ROUND(IF($Q143="Y",VLOOKUP($P143, INDIRECT($Q$3),T$8,0)*INDIRECT($P$2),VLOOKUP($P143, INDIRECT($Q$3),T$8,0)),IF($E143="E",0,3))</f>
        <v>115313</v>
      </c>
      <c r="U143" s="186" cm="1">
        <f t="array" aca="1" ref="U143" ca="1">ROUND(IF($Q143="Y",VLOOKUP($P143, INDIRECT($Q$3),U$8,0)*INDIRECT($P$2),VLOOKUP($P143, INDIRECT($Q$3),U$8,0)),IF($E143="E",0,3))</f>
        <v>119931</v>
      </c>
      <c r="V143" s="186" cm="1">
        <f t="array" aca="1" ref="V143" ca="1">ROUND(IF($Q143="Y",VLOOKUP($P143, INDIRECT($Q$3),V$8,0)*INDIRECT($P$2),VLOOKUP($P143, INDIRECT($Q$3),V$8,0)),IF($E143="E",0,3))</f>
        <v>124733</v>
      </c>
      <c r="W143" s="186" cm="1">
        <f t="array" aca="1" ref="W143" ca="1">ROUND(IF($Q143="Y",VLOOKUP($P143, INDIRECT($Q$3),W$8,0)*INDIRECT($P$2),VLOOKUP($P143, INDIRECT($Q$3),W$8,0)),IF($E143="E",0,3))</f>
        <v>129726</v>
      </c>
      <c r="X143" s="186" cm="1">
        <f t="array" aca="1" ref="X143" ca="1">ROUND(IF($Q143="Y",VLOOKUP($P143, INDIRECT($Q$3),X$8,0)*INDIRECT($P$2),VLOOKUP($P143, INDIRECT($Q$3),X$8,0)),IF($E143="E",0,3))</f>
        <v>134922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38"/>
        <v>06795C</v>
      </c>
      <c r="AC143" s="130" t="str">
        <f t="shared" si="57"/>
        <v xml:space="preserve">Manager Internal Audit </v>
      </c>
      <c r="AD143" s="284" t="str">
        <f t="shared" si="58"/>
        <v>045</v>
      </c>
      <c r="AE143" s="282">
        <f t="shared" ref="AE143:AK175" ca="1" si="82">IF(T143=0,"",IF($E143="E",ROUNDUP(T143/2080,3),T143))</f>
        <v>55.439</v>
      </c>
      <c r="AF143" s="282">
        <f t="shared" ca="1" si="82"/>
        <v>57.66</v>
      </c>
      <c r="AG143" s="282">
        <f t="shared" ca="1" si="82"/>
        <v>59.967999999999996</v>
      </c>
      <c r="AH143" s="282">
        <f t="shared" ca="1" si="82"/>
        <v>62.369</v>
      </c>
      <c r="AI143" s="282">
        <f t="shared" ca="1" si="82"/>
        <v>64.867000000000004</v>
      </c>
      <c r="AJ143" s="282" t="str">
        <f t="shared" ca="1" si="82"/>
        <v/>
      </c>
      <c r="AK143" s="282" t="str">
        <f t="shared" ca="1" si="82"/>
        <v/>
      </c>
    </row>
    <row r="144" spans="1:37" x14ac:dyDescent="0.2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1"/>
        <v>88597</v>
      </c>
      <c r="H144" s="74">
        <f t="shared" ca="1" si="81"/>
        <v>93007</v>
      </c>
      <c r="I144" s="74">
        <f t="shared" ca="1" si="81"/>
        <v>97670</v>
      </c>
      <c r="J144" s="74">
        <f t="shared" ca="1" si="81"/>
        <v>103985</v>
      </c>
      <c r="K144" s="74">
        <f t="shared" ca="1" si="81"/>
        <v>106894</v>
      </c>
      <c r="L144" s="74">
        <f t="shared" ca="1" si="81"/>
        <v>109891</v>
      </c>
      <c r="M144" s="74">
        <f t="shared" ca="1" si="81"/>
        <v>113023</v>
      </c>
      <c r="N144" s="72"/>
      <c r="P144" s="187" t="str">
        <f t="shared" ref="P144:P208" si="83">A144</f>
        <v>01680C</v>
      </c>
      <c r="Q144" s="191" t="s">
        <v>600</v>
      </c>
      <c r="R144" s="188" t="str">
        <f t="shared" si="56"/>
        <v>Manager Legislative Support Services</v>
      </c>
      <c r="S144" s="189" t="str">
        <f t="shared" si="39"/>
        <v>34M</v>
      </c>
      <c r="T144" s="186" cm="1">
        <f t="array" aca="1" ref="T144" ca="1">ROUND(IF($Q144="Y",VLOOKUP($P144, INDIRECT($Q$3),T$8,0)*INDIRECT($P$2),VLOOKUP($P144, INDIRECT($Q$3),T$8,0)),IF($E144="E",0,3))</f>
        <v>88597</v>
      </c>
      <c r="U144" s="186" cm="1">
        <f t="array" aca="1" ref="U144" ca="1">ROUND(IF($Q144="Y",VLOOKUP($P144, INDIRECT($Q$3),U$8,0)*INDIRECT($P$2),VLOOKUP($P144, INDIRECT($Q$3),U$8,0)),IF($E144="E",0,3))</f>
        <v>93007</v>
      </c>
      <c r="V144" s="186" cm="1">
        <f t="array" aca="1" ref="V144" ca="1">ROUND(IF($Q144="Y",VLOOKUP($P144, INDIRECT($Q$3),V$8,0)*INDIRECT($P$2),VLOOKUP($P144, INDIRECT($Q$3),V$8,0)),IF($E144="E",0,3))</f>
        <v>97670</v>
      </c>
      <c r="W144" s="186" cm="1">
        <f t="array" aca="1" ref="W144" ca="1">ROUND(IF($Q144="Y",VLOOKUP($P144, INDIRECT($Q$3),W$8,0)*INDIRECT($P$2),VLOOKUP($P144, INDIRECT($Q$3),W$8,0)),IF($E144="E",0,3))</f>
        <v>103985</v>
      </c>
      <c r="X144" s="186" cm="1">
        <f t="array" aca="1" ref="X144" ca="1">ROUND(IF($Q144="Y",VLOOKUP($P144, INDIRECT($Q$3),X$8,0)*INDIRECT($P$2),VLOOKUP($P144, INDIRECT($Q$3),X$8,0)),IF($E144="E",0,3))</f>
        <v>106894</v>
      </c>
      <c r="Y144" s="186" cm="1">
        <f t="array" aca="1" ref="Y144" ca="1">ROUND(IF($Q144="Y",VLOOKUP($P144, INDIRECT($Q$3),Y$8,0)*INDIRECT($P$2),VLOOKUP($P144, INDIRECT($Q$3),Y$8,0)),IF($E144="E",0,3))</f>
        <v>109891</v>
      </c>
      <c r="Z144" s="186" cm="1">
        <f t="array" aca="1" ref="Z144" ca="1">ROUND(IF($Q144="Y",VLOOKUP($P144, INDIRECT($Q$3),Z$8,0)*INDIRECT($P$2),VLOOKUP($P144, INDIRECT($Q$3),Z$8,0)),IF($E144="E",0,3))</f>
        <v>113023</v>
      </c>
      <c r="AA144" s="186"/>
      <c r="AB144" s="282" t="str">
        <f t="shared" si="38"/>
        <v>01680C</v>
      </c>
      <c r="AC144" s="130" t="str">
        <f t="shared" si="57"/>
        <v>Manager Legislative Support Services</v>
      </c>
      <c r="AD144" s="284" t="str">
        <f t="shared" si="58"/>
        <v>34M</v>
      </c>
      <c r="AE144" s="282">
        <f t="shared" ca="1" si="82"/>
        <v>42.594999999999999</v>
      </c>
      <c r="AF144" s="282">
        <f t="shared" ca="1" si="82"/>
        <v>44.714999999999996</v>
      </c>
      <c r="AG144" s="282">
        <f t="shared" ca="1" si="82"/>
        <v>46.957000000000001</v>
      </c>
      <c r="AH144" s="282">
        <f t="shared" ca="1" si="82"/>
        <v>49.992999999999995</v>
      </c>
      <c r="AI144" s="282">
        <f t="shared" ca="1" si="82"/>
        <v>51.391999999999996</v>
      </c>
      <c r="AJ144" s="282">
        <f t="shared" ca="1" si="82"/>
        <v>52.832999999999998</v>
      </c>
      <c r="AK144" s="282">
        <f t="shared" ca="1" si="82"/>
        <v>54.338000000000001</v>
      </c>
    </row>
    <row r="145" spans="1:37" x14ac:dyDescent="0.2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ca="1" si="81"/>
        <v>106503</v>
      </c>
      <c r="H145" s="74">
        <f t="shared" ca="1" si="81"/>
        <v>110767</v>
      </c>
      <c r="I145" s="74">
        <f t="shared" ca="1" si="81"/>
        <v>115203</v>
      </c>
      <c r="J145" s="74">
        <f t="shared" ca="1" si="81"/>
        <v>119816</v>
      </c>
      <c r="K145" s="74">
        <f t="shared" ca="1" si="81"/>
        <v>124614</v>
      </c>
      <c r="L145" s="74">
        <f t="shared" ca="1" si="81"/>
        <v>0</v>
      </c>
      <c r="M145" s="74">
        <f t="shared" ca="1" si="81"/>
        <v>0</v>
      </c>
      <c r="N145" s="72"/>
      <c r="P145" s="187" t="str">
        <f t="shared" si="83"/>
        <v>53078C</v>
      </c>
      <c r="Q145" s="191" t="s">
        <v>600</v>
      </c>
      <c r="R145" s="188" t="str">
        <f t="shared" si="56"/>
        <v>Manager MPD Early Intervention Systems</v>
      </c>
      <c r="S145" s="189" t="str">
        <f t="shared" si="39"/>
        <v>145</v>
      </c>
      <c r="T145" s="186" cm="1">
        <f t="array" aca="1" ref="T145" ca="1">ROUND(IF($Q145="Y",VLOOKUP($P145, INDIRECT($Q$3),T$8,0)*INDIRECT($P$2),VLOOKUP($P145, INDIRECT($Q$3),T$8,0)),IF($E145="E",0,3))</f>
        <v>106503</v>
      </c>
      <c r="U145" s="186" cm="1">
        <f t="array" aca="1" ref="U145" ca="1">ROUND(IF($Q145="Y",VLOOKUP($P145, INDIRECT($Q$3),U$8,0)*INDIRECT($P$2),VLOOKUP($P145, INDIRECT($Q$3),U$8,0)),IF($E145="E",0,3))</f>
        <v>110767</v>
      </c>
      <c r="V145" s="186" cm="1">
        <f t="array" aca="1" ref="V145" ca="1">ROUND(IF($Q145="Y",VLOOKUP($P145, INDIRECT($Q$3),V$8,0)*INDIRECT($P$2),VLOOKUP($P145, INDIRECT($Q$3),V$8,0)),IF($E145="E",0,3))</f>
        <v>115203</v>
      </c>
      <c r="W145" s="186" cm="1">
        <f t="array" aca="1" ref="W145" ca="1">ROUND(IF($Q145="Y",VLOOKUP($P145, INDIRECT($Q$3),W$8,0)*INDIRECT($P$2),VLOOKUP($P145, INDIRECT($Q$3),W$8,0)),IF($E145="E",0,3))</f>
        <v>119816</v>
      </c>
      <c r="X145" s="186" cm="1">
        <f t="array" aca="1" ref="X145" ca="1">ROUND(IF($Q145="Y",VLOOKUP($P145, INDIRECT($Q$3),X$8,0)*INDIRECT($P$2),VLOOKUP($P145, INDIRECT($Q$3),X$8,0)),IF($E145="E",0,3))</f>
        <v>124614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38"/>
        <v>53078C</v>
      </c>
      <c r="AC145" s="130" t="str">
        <f t="shared" si="57"/>
        <v>Manager MPD Early Intervention Systems</v>
      </c>
      <c r="AD145" s="284" t="str">
        <f t="shared" si="58"/>
        <v>145</v>
      </c>
      <c r="AE145" s="282">
        <f t="shared" ca="1" si="82"/>
        <v>51.204000000000001</v>
      </c>
      <c r="AF145" s="282">
        <f t="shared" ca="1" si="82"/>
        <v>53.253999999999998</v>
      </c>
      <c r="AG145" s="282">
        <f t="shared" ca="1" si="82"/>
        <v>55.387</v>
      </c>
      <c r="AH145" s="282">
        <f t="shared" ca="1" si="82"/>
        <v>57.603999999999999</v>
      </c>
      <c r="AI145" s="282">
        <f t="shared" ca="1" si="82"/>
        <v>59.910999999999994</v>
      </c>
      <c r="AJ145" s="282" t="str">
        <f t="shared" ca="1" si="82"/>
        <v/>
      </c>
      <c r="AK145" s="282" t="str">
        <f t="shared" ca="1" si="82"/>
        <v/>
      </c>
    </row>
    <row r="146" spans="1:37" x14ac:dyDescent="0.2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1"/>
        <v>95950</v>
      </c>
      <c r="H146" s="74">
        <f t="shared" ca="1" si="81"/>
        <v>101002</v>
      </c>
      <c r="I146" s="74">
        <f t="shared" ca="1" si="81"/>
        <v>106315</v>
      </c>
      <c r="J146" s="74">
        <f t="shared" ca="1" si="81"/>
        <v>113545</v>
      </c>
      <c r="K146" s="74">
        <f t="shared" ca="1" si="81"/>
        <v>116726</v>
      </c>
      <c r="L146" s="74">
        <f t="shared" ca="1" si="81"/>
        <v>119996</v>
      </c>
      <c r="M146" s="74">
        <f t="shared" ca="1" si="81"/>
        <v>123415</v>
      </c>
      <c r="N146" s="72"/>
      <c r="P146" s="187" t="str">
        <f t="shared" si="83"/>
        <v>06825C</v>
      </c>
      <c r="Q146" s="191" t="s">
        <v>600</v>
      </c>
      <c r="R146" s="188" t="str">
        <f t="shared" si="56"/>
        <v>Manager MPD Intellectual Property</v>
      </c>
      <c r="S146" s="189" t="str">
        <f t="shared" si="39"/>
        <v>41C</v>
      </c>
      <c r="T146" s="186" cm="1">
        <f t="array" aca="1" ref="T146" ca="1">ROUND(IF($Q146="Y",VLOOKUP($P146, INDIRECT($Q$3),T$8,0)*INDIRECT($P$2),VLOOKUP($P146, INDIRECT($Q$3),T$8,0)),IF($E146="E",0,3))</f>
        <v>95950</v>
      </c>
      <c r="U146" s="186" cm="1">
        <f t="array" aca="1" ref="U146" ca="1">ROUND(IF($Q146="Y",VLOOKUP($P146, INDIRECT($Q$3),U$8,0)*INDIRECT($P$2),VLOOKUP($P146, INDIRECT($Q$3),U$8,0)),IF($E146="E",0,3))</f>
        <v>101002</v>
      </c>
      <c r="V146" s="186" cm="1">
        <f t="array" aca="1" ref="V146" ca="1">ROUND(IF($Q146="Y",VLOOKUP($P146, INDIRECT($Q$3),V$8,0)*INDIRECT($P$2),VLOOKUP($P146, INDIRECT($Q$3),V$8,0)),IF($E146="E",0,3))</f>
        <v>106315</v>
      </c>
      <c r="W146" s="186" cm="1">
        <f t="array" aca="1" ref="W146" ca="1">ROUND(IF($Q146="Y",VLOOKUP($P146, INDIRECT($Q$3),W$8,0)*INDIRECT($P$2),VLOOKUP($P146, INDIRECT($Q$3),W$8,0)),IF($E146="E",0,3))</f>
        <v>113545</v>
      </c>
      <c r="X146" s="186" cm="1">
        <f t="array" aca="1" ref="X146" ca="1">ROUND(IF($Q146="Y",VLOOKUP($P146, INDIRECT($Q$3),X$8,0)*INDIRECT($P$2),VLOOKUP($P146, INDIRECT($Q$3),X$8,0)),IF($E146="E",0,3))</f>
        <v>116726</v>
      </c>
      <c r="Y146" s="186" cm="1">
        <f t="array" aca="1" ref="Y146" ca="1">ROUND(IF($Q146="Y",VLOOKUP($P146, INDIRECT($Q$3),Y$8,0)*INDIRECT($P$2),VLOOKUP($P146, INDIRECT($Q$3),Y$8,0)),IF($E146="E",0,3))</f>
        <v>119996</v>
      </c>
      <c r="Z146" s="186" cm="1">
        <f t="array" aca="1" ref="Z146" ca="1">ROUND(IF($Q146="Y",VLOOKUP($P146, INDIRECT($Q$3),Z$8,0)*INDIRECT($P$2),VLOOKUP($P146, INDIRECT($Q$3),Z$8,0)),IF($E146="E",0,3))</f>
        <v>123415</v>
      </c>
      <c r="AA146" s="186"/>
      <c r="AB146" s="282" t="str">
        <f t="shared" ref="AB146:AB212" si="84">A146</f>
        <v>06825C</v>
      </c>
      <c r="AC146" s="130" t="str">
        <f t="shared" si="57"/>
        <v>Manager MPD Intellectual Property</v>
      </c>
      <c r="AD146" s="284" t="str">
        <f t="shared" si="58"/>
        <v>41C</v>
      </c>
      <c r="AE146" s="282">
        <f t="shared" ca="1" si="82"/>
        <v>46.129999999999995</v>
      </c>
      <c r="AF146" s="282">
        <f t="shared" ca="1" si="82"/>
        <v>48.558999999999997</v>
      </c>
      <c r="AG146" s="282">
        <f t="shared" ca="1" si="82"/>
        <v>51.113</v>
      </c>
      <c r="AH146" s="282">
        <f t="shared" ca="1" si="82"/>
        <v>54.588999999999999</v>
      </c>
      <c r="AI146" s="282">
        <f t="shared" ca="1" si="82"/>
        <v>56.119</v>
      </c>
      <c r="AJ146" s="282">
        <f t="shared" ca="1" si="82"/>
        <v>57.690999999999995</v>
      </c>
      <c r="AK146" s="282">
        <f t="shared" ca="1" si="82"/>
        <v>59.335000000000001</v>
      </c>
    </row>
    <row r="147" spans="1:37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1"/>
        <v>118725</v>
      </c>
      <c r="H147" s="74">
        <f t="shared" ca="1" si="81"/>
        <v>123472</v>
      </c>
      <c r="I147" s="74">
        <f t="shared" ca="1" si="81"/>
        <v>128412</v>
      </c>
      <c r="J147" s="74">
        <f t="shared" ca="1" si="81"/>
        <v>133548</v>
      </c>
      <c r="K147" s="74">
        <f t="shared" ca="1" si="81"/>
        <v>138891</v>
      </c>
      <c r="L147" s="74">
        <f t="shared" ca="1" si="81"/>
        <v>0</v>
      </c>
      <c r="M147" s="74">
        <f t="shared" ca="1" si="81"/>
        <v>0</v>
      </c>
      <c r="N147" s="72"/>
      <c r="P147" s="187" t="str">
        <f t="shared" si="83"/>
        <v>06830C</v>
      </c>
      <c r="Q147" s="191" t="s">
        <v>600</v>
      </c>
      <c r="R147" s="188" t="str">
        <f t="shared" si="56"/>
        <v>Manager MPLS Development Review</v>
      </c>
      <c r="S147" s="189" t="str">
        <f t="shared" si="39"/>
        <v>63</v>
      </c>
      <c r="T147" s="186" cm="1">
        <f t="array" aca="1" ref="T147" ca="1">ROUND(IF($Q147="Y",VLOOKUP($P147, INDIRECT($Q$3),T$8,0)*INDIRECT($P$2),VLOOKUP($P147, INDIRECT($Q$3),T$8,0)),IF($E147="E",0,3))</f>
        <v>118725</v>
      </c>
      <c r="U147" s="186" cm="1">
        <f t="array" aca="1" ref="U147" ca="1">ROUND(IF($Q147="Y",VLOOKUP($P147, INDIRECT($Q$3),U$8,0)*INDIRECT($P$2),VLOOKUP($P147, INDIRECT($Q$3),U$8,0)),IF($E147="E",0,3))</f>
        <v>123472</v>
      </c>
      <c r="V147" s="186" cm="1">
        <f t="array" aca="1" ref="V147" ca="1">ROUND(IF($Q147="Y",VLOOKUP($P147, INDIRECT($Q$3),V$8,0)*INDIRECT($P$2),VLOOKUP($P147, INDIRECT($Q$3),V$8,0)),IF($E147="E",0,3))</f>
        <v>128412</v>
      </c>
      <c r="W147" s="186" cm="1">
        <f t="array" aca="1" ref="W147" ca="1">ROUND(IF($Q147="Y",VLOOKUP($P147, INDIRECT($Q$3),W$8,0)*INDIRECT($P$2),VLOOKUP($P147, INDIRECT($Q$3),W$8,0)),IF($E147="E",0,3))</f>
        <v>133548</v>
      </c>
      <c r="X147" s="186" cm="1">
        <f t="array" aca="1" ref="X147" ca="1">ROUND(IF($Q147="Y",VLOOKUP($P147, INDIRECT($Q$3),X$8,0)*INDIRECT($P$2),VLOOKUP($P147, INDIRECT($Q$3),X$8,0)),IF($E147="E",0,3))</f>
        <v>138891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84"/>
        <v>06830C</v>
      </c>
      <c r="AC147" s="130" t="str">
        <f t="shared" si="57"/>
        <v>Manager MPLS Development Review</v>
      </c>
      <c r="AD147" s="284" t="str">
        <f t="shared" si="58"/>
        <v>63</v>
      </c>
      <c r="AE147" s="282">
        <f t="shared" ca="1" si="82"/>
        <v>57.08</v>
      </c>
      <c r="AF147" s="282">
        <f t="shared" ca="1" si="82"/>
        <v>59.361999999999995</v>
      </c>
      <c r="AG147" s="282">
        <f t="shared" ca="1" si="82"/>
        <v>61.736999999999995</v>
      </c>
      <c r="AH147" s="282">
        <f t="shared" ca="1" si="82"/>
        <v>64.206000000000003</v>
      </c>
      <c r="AI147" s="282">
        <f t="shared" ca="1" si="82"/>
        <v>66.775000000000006</v>
      </c>
      <c r="AJ147" s="282" t="str">
        <f t="shared" ca="1" si="82"/>
        <v/>
      </c>
      <c r="AK147" s="282" t="str">
        <f t="shared" ca="1" si="82"/>
        <v/>
      </c>
    </row>
    <row r="148" spans="1:37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1"/>
        <v>88597</v>
      </c>
      <c r="H148" s="74">
        <f t="shared" ca="1" si="81"/>
        <v>93007</v>
      </c>
      <c r="I148" s="74">
        <f t="shared" ca="1" si="81"/>
        <v>97670</v>
      </c>
      <c r="J148" s="74">
        <f t="shared" ca="1" si="81"/>
        <v>103985</v>
      </c>
      <c r="K148" s="74">
        <f t="shared" ca="1" si="81"/>
        <v>106894</v>
      </c>
      <c r="L148" s="74">
        <f t="shared" ca="1" si="81"/>
        <v>109891</v>
      </c>
      <c r="M148" s="74">
        <f t="shared" ca="1" si="81"/>
        <v>113023</v>
      </c>
      <c r="N148" s="72"/>
      <c r="P148" s="187" t="str">
        <f t="shared" si="83"/>
        <v>07022C</v>
      </c>
      <c r="Q148" s="186" t="s">
        <v>600</v>
      </c>
      <c r="R148" s="188" t="str">
        <f t="shared" si="56"/>
        <v>Manager Multimedia Services</v>
      </c>
      <c r="S148" s="189" t="str">
        <f t="shared" ref="S148:S213" si="85">C148</f>
        <v>34M</v>
      </c>
      <c r="T148" s="186" cm="1">
        <f t="array" aca="1" ref="T148" ca="1">ROUND(IF($Q148="Y",VLOOKUP($P148, INDIRECT($Q$3),T$8,0)*INDIRECT($P$2),VLOOKUP($P148, INDIRECT($Q$3),T$8,0)),IF($E148="E",0,3))</f>
        <v>88597</v>
      </c>
      <c r="U148" s="186" cm="1">
        <f t="array" aca="1" ref="U148" ca="1">ROUND(IF($Q148="Y",VLOOKUP($P148, INDIRECT($Q$3),U$8,0)*INDIRECT($P$2),VLOOKUP($P148, INDIRECT($Q$3),U$8,0)),IF($E148="E",0,3))</f>
        <v>93007</v>
      </c>
      <c r="V148" s="186" cm="1">
        <f t="array" aca="1" ref="V148" ca="1">ROUND(IF($Q148="Y",VLOOKUP($P148, INDIRECT($Q$3),V$8,0)*INDIRECT($P$2),VLOOKUP($P148, INDIRECT($Q$3),V$8,0)),IF($E148="E",0,3))</f>
        <v>97670</v>
      </c>
      <c r="W148" s="186" cm="1">
        <f t="array" aca="1" ref="W148" ca="1">ROUND(IF($Q148="Y",VLOOKUP($P148, INDIRECT($Q$3),W$8,0)*INDIRECT($P$2),VLOOKUP($P148, INDIRECT($Q$3),W$8,0)),IF($E148="E",0,3))</f>
        <v>103985</v>
      </c>
      <c r="X148" s="186" cm="1">
        <f t="array" aca="1" ref="X148" ca="1">ROUND(IF($Q148="Y",VLOOKUP($P148, INDIRECT($Q$3),X$8,0)*INDIRECT($P$2),VLOOKUP($P148, INDIRECT($Q$3),X$8,0)),IF($E148="E",0,3))</f>
        <v>106894</v>
      </c>
      <c r="Y148" s="186" cm="1">
        <f t="array" aca="1" ref="Y148" ca="1">ROUND(IF($Q148="Y",VLOOKUP($P148, INDIRECT($Q$3),Y$8,0)*INDIRECT($P$2),VLOOKUP($P148, INDIRECT($Q$3),Y$8,0)),IF($E148="E",0,3))</f>
        <v>109891</v>
      </c>
      <c r="Z148" s="186" cm="1">
        <f t="array" aca="1" ref="Z148" ca="1">ROUND(IF($Q148="Y",VLOOKUP($P148, INDIRECT($Q$3),Z$8,0)*INDIRECT($P$2),VLOOKUP($P148, INDIRECT($Q$3),Z$8,0)),IF($E148="E",0,3))</f>
        <v>113023</v>
      </c>
      <c r="AA148" s="186"/>
      <c r="AB148" s="282" t="str">
        <f t="shared" si="84"/>
        <v>07022C</v>
      </c>
      <c r="AC148" s="130" t="str">
        <f t="shared" si="57"/>
        <v>Manager Multimedia Services</v>
      </c>
      <c r="AD148" s="284" t="str">
        <f t="shared" si="58"/>
        <v>34M</v>
      </c>
      <c r="AE148" s="282">
        <f t="shared" ca="1" si="82"/>
        <v>42.594999999999999</v>
      </c>
      <c r="AF148" s="282">
        <f t="shared" ca="1" si="82"/>
        <v>44.714999999999996</v>
      </c>
      <c r="AG148" s="282">
        <f t="shared" ca="1" si="82"/>
        <v>46.957000000000001</v>
      </c>
      <c r="AH148" s="282">
        <f t="shared" ca="1" si="82"/>
        <v>49.992999999999995</v>
      </c>
      <c r="AI148" s="282">
        <f t="shared" ca="1" si="82"/>
        <v>51.391999999999996</v>
      </c>
      <c r="AJ148" s="282">
        <f t="shared" ca="1" si="82"/>
        <v>52.832999999999998</v>
      </c>
      <c r="AK148" s="282">
        <f t="shared" ca="1" si="82"/>
        <v>54.338000000000001</v>
      </c>
    </row>
    <row r="149" spans="1:37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1"/>
        <v>92160</v>
      </c>
      <c r="H149" s="74">
        <f t="shared" ca="1" si="81"/>
        <v>97009</v>
      </c>
      <c r="I149" s="74">
        <f t="shared" ca="1" si="81"/>
        <v>102114</v>
      </c>
      <c r="J149" s="74">
        <f t="shared" ca="1" si="81"/>
        <v>107490</v>
      </c>
      <c r="K149" s="74">
        <f t="shared" ca="1" si="81"/>
        <v>110496</v>
      </c>
      <c r="L149" s="74">
        <f t="shared" ca="1" si="81"/>
        <v>113594</v>
      </c>
      <c r="M149" s="74">
        <f t="shared" ca="1" si="81"/>
        <v>116832</v>
      </c>
      <c r="N149" s="72"/>
      <c r="P149" s="187" t="str">
        <f t="shared" si="83"/>
        <v>06839C</v>
      </c>
      <c r="Q149" s="191" t="s">
        <v>600</v>
      </c>
      <c r="R149" s="188" t="str">
        <f t="shared" si="56"/>
        <v>Manager Neighborhood Support</v>
      </c>
      <c r="S149" s="189" t="str">
        <f t="shared" si="85"/>
        <v>83</v>
      </c>
      <c r="T149" s="186" cm="1">
        <f t="array" aca="1" ref="T149" ca="1">ROUND(IF($Q149="Y",VLOOKUP($P149, INDIRECT($Q$3),T$8,0)*INDIRECT($P$2),VLOOKUP($P149, INDIRECT($Q$3),T$8,0)),IF($E149="E",0,3))</f>
        <v>92160</v>
      </c>
      <c r="U149" s="186" cm="1">
        <f t="array" aca="1" ref="U149" ca="1">ROUND(IF($Q149="Y",VLOOKUP($P149, INDIRECT($Q$3),U$8,0)*INDIRECT($P$2),VLOOKUP($P149, INDIRECT($Q$3),U$8,0)),IF($E149="E",0,3))</f>
        <v>97009</v>
      </c>
      <c r="V149" s="186" cm="1">
        <f t="array" aca="1" ref="V149" ca="1">ROUND(IF($Q149="Y",VLOOKUP($P149, INDIRECT($Q$3),V$8,0)*INDIRECT($P$2),VLOOKUP($P149, INDIRECT($Q$3),V$8,0)),IF($E149="E",0,3))</f>
        <v>102114</v>
      </c>
      <c r="W149" s="186" cm="1">
        <f t="array" aca="1" ref="W149" ca="1">ROUND(IF($Q149="Y",VLOOKUP($P149, INDIRECT($Q$3),W$8,0)*INDIRECT($P$2),VLOOKUP($P149, INDIRECT($Q$3),W$8,0)),IF($E149="E",0,3))</f>
        <v>107490</v>
      </c>
      <c r="X149" s="186" cm="1">
        <f t="array" aca="1" ref="X149" ca="1">ROUND(IF($Q149="Y",VLOOKUP($P149, INDIRECT($Q$3),X$8,0)*INDIRECT($P$2),VLOOKUP($P149, INDIRECT($Q$3),X$8,0)),IF($E149="E",0,3))</f>
        <v>110496</v>
      </c>
      <c r="Y149" s="186" cm="1">
        <f t="array" aca="1" ref="Y149" ca="1">ROUND(IF($Q149="Y",VLOOKUP($P149, INDIRECT($Q$3),Y$8,0)*INDIRECT($P$2),VLOOKUP($P149, INDIRECT($Q$3),Y$8,0)),IF($E149="E",0,3))</f>
        <v>113594</v>
      </c>
      <c r="Z149" s="186" cm="1">
        <f t="array" aca="1" ref="Z149" ca="1">ROUND(IF($Q149="Y",VLOOKUP($P149, INDIRECT($Q$3),Z$8,0)*INDIRECT($P$2),VLOOKUP($P149, INDIRECT($Q$3),Z$8,0)),IF($E149="E",0,3))</f>
        <v>116832</v>
      </c>
      <c r="AA149" s="186"/>
      <c r="AB149" s="282" t="str">
        <f t="shared" si="84"/>
        <v>06839C</v>
      </c>
      <c r="AC149" s="130" t="str">
        <f t="shared" si="57"/>
        <v>Manager Neighborhood Support</v>
      </c>
      <c r="AD149" s="284" t="str">
        <f t="shared" si="58"/>
        <v>83</v>
      </c>
      <c r="AE149" s="282">
        <f t="shared" ca="1" si="82"/>
        <v>44.308</v>
      </c>
      <c r="AF149" s="282">
        <f t="shared" ca="1" si="82"/>
        <v>46.638999999999996</v>
      </c>
      <c r="AG149" s="282">
        <f t="shared" ca="1" si="82"/>
        <v>49.094000000000001</v>
      </c>
      <c r="AH149" s="282">
        <f t="shared" ca="1" si="82"/>
        <v>51.677999999999997</v>
      </c>
      <c r="AI149" s="282">
        <f t="shared" ca="1" si="82"/>
        <v>53.123999999999995</v>
      </c>
      <c r="AJ149" s="282">
        <f t="shared" ca="1" si="82"/>
        <v>54.613</v>
      </c>
      <c r="AK149" s="282">
        <f t="shared" ca="1" si="82"/>
        <v>56.169999999999995</v>
      </c>
    </row>
    <row r="150" spans="1:37" x14ac:dyDescent="0.2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1"/>
        <v>95950</v>
      </c>
      <c r="H150" s="74">
        <f t="shared" ca="1" si="81"/>
        <v>101002</v>
      </c>
      <c r="I150" s="74">
        <f t="shared" ca="1" si="81"/>
        <v>106315</v>
      </c>
      <c r="J150" s="74">
        <f t="shared" ca="1" si="81"/>
        <v>113545</v>
      </c>
      <c r="K150" s="74">
        <f t="shared" ca="1" si="81"/>
        <v>116726</v>
      </c>
      <c r="L150" s="74">
        <f t="shared" ca="1" si="81"/>
        <v>119996</v>
      </c>
      <c r="M150" s="74">
        <f t="shared" ca="1" si="81"/>
        <v>123415</v>
      </c>
      <c r="N150" s="72"/>
      <c r="P150" s="187" t="str">
        <f t="shared" si="83"/>
        <v>52620C</v>
      </c>
      <c r="Q150" s="191" t="s">
        <v>600</v>
      </c>
      <c r="R150" s="188" t="str">
        <f t="shared" si="56"/>
        <v>Manager NRP &amp; Citizen Participation</v>
      </c>
      <c r="S150" s="189" t="str">
        <f t="shared" si="85"/>
        <v>41C</v>
      </c>
      <c r="T150" s="186" cm="1">
        <f t="array" aca="1" ref="T150" ca="1">ROUND(IF($Q150="Y",VLOOKUP($P150, INDIRECT($Q$3),T$8,0)*INDIRECT($P$2),VLOOKUP($P150, INDIRECT($Q$3),T$8,0)),IF($E150="E",0,3))</f>
        <v>95950</v>
      </c>
      <c r="U150" s="186" cm="1">
        <f t="array" aca="1" ref="U150" ca="1">ROUND(IF($Q150="Y",VLOOKUP($P150, INDIRECT($Q$3),U$8,0)*INDIRECT($P$2),VLOOKUP($P150, INDIRECT($Q$3),U$8,0)),IF($E150="E",0,3))</f>
        <v>101002</v>
      </c>
      <c r="V150" s="186" cm="1">
        <f t="array" aca="1" ref="V150" ca="1">ROUND(IF($Q150="Y",VLOOKUP($P150, INDIRECT($Q$3),V$8,0)*INDIRECT($P$2),VLOOKUP($P150, INDIRECT($Q$3),V$8,0)),IF($E150="E",0,3))</f>
        <v>106315</v>
      </c>
      <c r="W150" s="186" cm="1">
        <f t="array" aca="1" ref="W150" ca="1">ROUND(IF($Q150="Y",VLOOKUP($P150, INDIRECT($Q$3),W$8,0)*INDIRECT($P$2),VLOOKUP($P150, INDIRECT($Q$3),W$8,0)),IF($E150="E",0,3))</f>
        <v>113545</v>
      </c>
      <c r="X150" s="186" cm="1">
        <f t="array" aca="1" ref="X150" ca="1">ROUND(IF($Q150="Y",VLOOKUP($P150, INDIRECT($Q$3),X$8,0)*INDIRECT($P$2),VLOOKUP($P150, INDIRECT($Q$3),X$8,0)),IF($E150="E",0,3))</f>
        <v>116726</v>
      </c>
      <c r="Y150" s="186" cm="1">
        <f t="array" aca="1" ref="Y150" ca="1">ROUND(IF($Q150="Y",VLOOKUP($P150, INDIRECT($Q$3),Y$8,0)*INDIRECT($P$2),VLOOKUP($P150, INDIRECT($Q$3),Y$8,0)),IF($E150="E",0,3))</f>
        <v>119996</v>
      </c>
      <c r="Z150" s="186" cm="1">
        <f t="array" aca="1" ref="Z150" ca="1">ROUND(IF($Q150="Y",VLOOKUP($P150, INDIRECT($Q$3),Z$8,0)*INDIRECT($P$2),VLOOKUP($P150, INDIRECT($Q$3),Z$8,0)),IF($E150="E",0,3))</f>
        <v>123415</v>
      </c>
      <c r="AA150" s="186"/>
      <c r="AB150" s="282" t="str">
        <f t="shared" si="84"/>
        <v>52620C</v>
      </c>
      <c r="AC150" s="130" t="str">
        <f t="shared" si="57"/>
        <v>Manager NRP &amp; Citizen Participation</v>
      </c>
      <c r="AD150" s="284" t="str">
        <f t="shared" si="58"/>
        <v>41C</v>
      </c>
      <c r="AE150" s="282">
        <f t="shared" ca="1" si="82"/>
        <v>46.129999999999995</v>
      </c>
      <c r="AF150" s="282">
        <f t="shared" ca="1" si="82"/>
        <v>48.558999999999997</v>
      </c>
      <c r="AG150" s="282">
        <f t="shared" ca="1" si="82"/>
        <v>51.113</v>
      </c>
      <c r="AH150" s="282">
        <f t="shared" ca="1" si="82"/>
        <v>54.588999999999999</v>
      </c>
      <c r="AI150" s="282">
        <f t="shared" ca="1" si="82"/>
        <v>56.119</v>
      </c>
      <c r="AJ150" s="282">
        <f t="shared" ca="1" si="82"/>
        <v>57.690999999999995</v>
      </c>
      <c r="AK150" s="282">
        <f t="shared" ca="1" si="82"/>
        <v>59.335000000000001</v>
      </c>
    </row>
    <row r="151" spans="1:37" x14ac:dyDescent="0.2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1"/>
        <v>99868</v>
      </c>
      <c r="H151" s="74">
        <f t="shared" ca="1" si="81"/>
        <v>103863</v>
      </c>
      <c r="I151" s="74">
        <f t="shared" ca="1" si="81"/>
        <v>108016</v>
      </c>
      <c r="J151" s="74">
        <f t="shared" ca="1" si="81"/>
        <v>112336</v>
      </c>
      <c r="K151" s="74">
        <f t="shared" ca="1" si="81"/>
        <v>116832</v>
      </c>
      <c r="L151" s="74">
        <f t="shared" ca="1" si="81"/>
        <v>0</v>
      </c>
      <c r="M151" s="74">
        <f t="shared" ca="1" si="81"/>
        <v>0</v>
      </c>
      <c r="N151" s="72"/>
      <c r="P151" s="187" t="str">
        <f t="shared" si="83"/>
        <v>06856C</v>
      </c>
      <c r="Q151" s="191" t="s">
        <v>600</v>
      </c>
      <c r="R151" s="188" t="str">
        <f t="shared" si="56"/>
        <v>Manager Payroll</v>
      </c>
      <c r="S151" s="189" t="str">
        <f t="shared" si="85"/>
        <v>10</v>
      </c>
      <c r="T151" s="186" cm="1">
        <f t="array" aca="1" ref="T151" ca="1">ROUND(IF($Q151="Y",VLOOKUP($P151, INDIRECT($Q$3),T$8,0)*INDIRECT($P$2),VLOOKUP($P151, INDIRECT($Q$3),T$8,0)),IF($E151="E",0,3))</f>
        <v>99868</v>
      </c>
      <c r="U151" s="186" cm="1">
        <f t="array" aca="1" ref="U151" ca="1">ROUND(IF($Q151="Y",VLOOKUP($P151, INDIRECT($Q$3),U$8,0)*INDIRECT($P$2),VLOOKUP($P151, INDIRECT($Q$3),U$8,0)),IF($E151="E",0,3))</f>
        <v>103863</v>
      </c>
      <c r="V151" s="186" cm="1">
        <f t="array" aca="1" ref="V151" ca="1">ROUND(IF($Q151="Y",VLOOKUP($P151, INDIRECT($Q$3),V$8,0)*INDIRECT($P$2),VLOOKUP($P151, INDIRECT($Q$3),V$8,0)),IF($E151="E",0,3))</f>
        <v>108016</v>
      </c>
      <c r="W151" s="186" cm="1">
        <f t="array" aca="1" ref="W151" ca="1">ROUND(IF($Q151="Y",VLOOKUP($P151, INDIRECT($Q$3),W$8,0)*INDIRECT($P$2),VLOOKUP($P151, INDIRECT($Q$3),W$8,0)),IF($E151="E",0,3))</f>
        <v>112336</v>
      </c>
      <c r="X151" s="186" cm="1">
        <f t="array" aca="1" ref="X151" ca="1">ROUND(IF($Q151="Y",VLOOKUP($P151, INDIRECT($Q$3),X$8,0)*INDIRECT($P$2),VLOOKUP($P151, INDIRECT($Q$3),X$8,0)),IF($E151="E",0,3))</f>
        <v>116832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84"/>
        <v>06856C</v>
      </c>
      <c r="AC151" s="130" t="str">
        <f t="shared" si="57"/>
        <v>Manager Payroll</v>
      </c>
      <c r="AD151" s="284" t="str">
        <f t="shared" si="58"/>
        <v>10</v>
      </c>
      <c r="AE151" s="282">
        <f t="shared" ca="1" si="82"/>
        <v>48.013999999999996</v>
      </c>
      <c r="AF151" s="282">
        <f t="shared" ca="1" si="82"/>
        <v>49.934999999999995</v>
      </c>
      <c r="AG151" s="282">
        <f t="shared" ca="1" si="82"/>
        <v>51.930999999999997</v>
      </c>
      <c r="AH151" s="282">
        <f t="shared" ca="1" si="82"/>
        <v>54.007999999999996</v>
      </c>
      <c r="AI151" s="282">
        <f t="shared" ca="1" si="82"/>
        <v>56.169999999999995</v>
      </c>
      <c r="AJ151" s="282" t="str">
        <f t="shared" ca="1" si="82"/>
        <v/>
      </c>
      <c r="AK151" s="282" t="str">
        <f t="shared" ca="1" si="82"/>
        <v/>
      </c>
    </row>
    <row r="152" spans="1:37" x14ac:dyDescent="0.2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1"/>
        <v>95950</v>
      </c>
      <c r="H152" s="74">
        <f t="shared" ca="1" si="81"/>
        <v>101002</v>
      </c>
      <c r="I152" s="74">
        <f t="shared" ca="1" si="81"/>
        <v>106315</v>
      </c>
      <c r="J152" s="74">
        <f t="shared" ca="1" si="81"/>
        <v>113545</v>
      </c>
      <c r="K152" s="74">
        <f t="shared" ca="1" si="81"/>
        <v>116726</v>
      </c>
      <c r="L152" s="74">
        <f t="shared" ca="1" si="81"/>
        <v>119996</v>
      </c>
      <c r="M152" s="74">
        <f t="shared" ca="1" si="81"/>
        <v>123415</v>
      </c>
      <c r="N152" s="72"/>
      <c r="P152" s="187" t="str">
        <f t="shared" si="83"/>
        <v>06846C</v>
      </c>
      <c r="Q152" s="191" t="s">
        <v>600</v>
      </c>
      <c r="R152" s="188" t="str">
        <f t="shared" si="56"/>
        <v>Manager Personel, Finance Technology &amp; Administration</v>
      </c>
      <c r="S152" s="189" t="str">
        <f t="shared" si="85"/>
        <v>41C</v>
      </c>
      <c r="T152" s="186" cm="1">
        <f t="array" aca="1" ref="T152" ca="1">ROUND(IF($Q152="Y",VLOOKUP($P152, INDIRECT($Q$3),T$8,0)*INDIRECT($P$2),VLOOKUP($P152, INDIRECT($Q$3),T$8,0)),IF($E152="E",0,3))</f>
        <v>95950</v>
      </c>
      <c r="U152" s="186" cm="1">
        <f t="array" aca="1" ref="U152" ca="1">ROUND(IF($Q152="Y",VLOOKUP($P152, INDIRECT($Q$3),U$8,0)*INDIRECT($P$2),VLOOKUP($P152, INDIRECT($Q$3),U$8,0)),IF($E152="E",0,3))</f>
        <v>101002</v>
      </c>
      <c r="V152" s="186" cm="1">
        <f t="array" aca="1" ref="V152" ca="1">ROUND(IF($Q152="Y",VLOOKUP($P152, INDIRECT($Q$3),V$8,0)*INDIRECT($P$2),VLOOKUP($P152, INDIRECT($Q$3),V$8,0)),IF($E152="E",0,3))</f>
        <v>106315</v>
      </c>
      <c r="W152" s="186" cm="1">
        <f t="array" aca="1" ref="W152" ca="1">ROUND(IF($Q152="Y",VLOOKUP($P152, INDIRECT($Q$3),W$8,0)*INDIRECT($P$2),VLOOKUP($P152, INDIRECT($Q$3),W$8,0)),IF($E152="E",0,3))</f>
        <v>113545</v>
      </c>
      <c r="X152" s="186" cm="1">
        <f t="array" aca="1" ref="X152" ca="1">ROUND(IF($Q152="Y",VLOOKUP($P152, INDIRECT($Q$3),X$8,0)*INDIRECT($P$2),VLOOKUP($P152, INDIRECT($Q$3),X$8,0)),IF($E152="E",0,3))</f>
        <v>116726</v>
      </c>
      <c r="Y152" s="186" cm="1">
        <f t="array" aca="1" ref="Y152" ca="1">ROUND(IF($Q152="Y",VLOOKUP($P152, INDIRECT($Q$3),Y$8,0)*INDIRECT($P$2),VLOOKUP($P152, INDIRECT($Q$3),Y$8,0)),IF($E152="E",0,3))</f>
        <v>119996</v>
      </c>
      <c r="Z152" s="186" cm="1">
        <f t="array" aca="1" ref="Z152" ca="1">ROUND(IF($Q152="Y",VLOOKUP($P152, INDIRECT($Q$3),Z$8,0)*INDIRECT($P$2),VLOOKUP($P152, INDIRECT($Q$3),Z$8,0)),IF($E152="E",0,3))</f>
        <v>123415</v>
      </c>
      <c r="AA152" s="186"/>
      <c r="AB152" s="282" t="str">
        <f t="shared" si="84"/>
        <v>06846C</v>
      </c>
      <c r="AC152" s="130" t="str">
        <f t="shared" si="57"/>
        <v>Manager Personel, Finance Technology &amp; Administration</v>
      </c>
      <c r="AD152" s="284" t="str">
        <f t="shared" si="58"/>
        <v>41C</v>
      </c>
      <c r="AE152" s="282">
        <f t="shared" ca="1" si="82"/>
        <v>46.129999999999995</v>
      </c>
      <c r="AF152" s="282">
        <f t="shared" ca="1" si="82"/>
        <v>48.558999999999997</v>
      </c>
      <c r="AG152" s="282">
        <f t="shared" ca="1" si="82"/>
        <v>51.113</v>
      </c>
      <c r="AH152" s="282">
        <f t="shared" ca="1" si="82"/>
        <v>54.588999999999999</v>
      </c>
      <c r="AI152" s="282">
        <f t="shared" ca="1" si="82"/>
        <v>56.119</v>
      </c>
      <c r="AJ152" s="282">
        <f t="shared" ca="1" si="82"/>
        <v>57.690999999999995</v>
      </c>
      <c r="AK152" s="282">
        <f t="shared" ca="1" si="82"/>
        <v>59.335000000000001</v>
      </c>
    </row>
    <row r="153" spans="1:37" x14ac:dyDescent="0.2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1"/>
        <v>98327</v>
      </c>
      <c r="H153" s="74">
        <f t="shared" ca="1" si="81"/>
        <v>101082</v>
      </c>
      <c r="I153" s="74">
        <f t="shared" ca="1" si="81"/>
        <v>103912</v>
      </c>
      <c r="J153" s="74">
        <f t="shared" ca="1" si="81"/>
        <v>106820</v>
      </c>
      <c r="K153" s="74">
        <f t="shared" ca="1" si="81"/>
        <v>109810</v>
      </c>
      <c r="L153" s="74">
        <f t="shared" ca="1" si="81"/>
        <v>112890</v>
      </c>
      <c r="M153" s="74">
        <f t="shared" ca="1" si="81"/>
        <v>116102</v>
      </c>
      <c r="N153" s="72"/>
      <c r="P153" s="187" t="str">
        <f t="shared" si="83"/>
        <v>10193C</v>
      </c>
      <c r="Q153" s="191" t="s">
        <v>600</v>
      </c>
      <c r="R153" s="188" t="str">
        <f t="shared" si="56"/>
        <v>Manager Police Record Services</v>
      </c>
      <c r="S153" s="189" t="str">
        <f t="shared" si="85"/>
        <v>121</v>
      </c>
      <c r="T153" s="186" cm="1">
        <f t="array" aca="1" ref="T153" ca="1">ROUND(IF($Q153="Y",VLOOKUP($P153, INDIRECT($Q$3),T$8,0)*INDIRECT($P$2),VLOOKUP($P153, INDIRECT($Q$3),T$8,0)),IF($E153="E",0,3))</f>
        <v>98327</v>
      </c>
      <c r="U153" s="186" cm="1">
        <f t="array" aca="1" ref="U153" ca="1">ROUND(IF($Q153="Y",VLOOKUP($P153, INDIRECT($Q$3),U$8,0)*INDIRECT($P$2),VLOOKUP($P153, INDIRECT($Q$3),U$8,0)),IF($E153="E",0,3))</f>
        <v>101082</v>
      </c>
      <c r="V153" s="186" cm="1">
        <f t="array" aca="1" ref="V153" ca="1">ROUND(IF($Q153="Y",VLOOKUP($P153, INDIRECT($Q$3),V$8,0)*INDIRECT($P$2),VLOOKUP($P153, INDIRECT($Q$3),V$8,0)),IF($E153="E",0,3))</f>
        <v>103912</v>
      </c>
      <c r="W153" s="186" cm="1">
        <f t="array" aca="1" ref="W153" ca="1">ROUND(IF($Q153="Y",VLOOKUP($P153, INDIRECT($Q$3),W$8,0)*INDIRECT($P$2),VLOOKUP($P153, INDIRECT($Q$3),W$8,0)),IF($E153="E",0,3))</f>
        <v>106820</v>
      </c>
      <c r="X153" s="186" cm="1">
        <f t="array" aca="1" ref="X153" ca="1">ROUND(IF($Q153="Y",VLOOKUP($P153, INDIRECT($Q$3),X$8,0)*INDIRECT($P$2),VLOOKUP($P153, INDIRECT($Q$3),X$8,0)),IF($E153="E",0,3))</f>
        <v>109810</v>
      </c>
      <c r="Y153" s="186" cm="1">
        <f t="array" aca="1" ref="Y153" ca="1">ROUND(IF($Q153="Y",VLOOKUP($P153, INDIRECT($Q$3),Y$8,0)*INDIRECT($P$2),VLOOKUP($P153, INDIRECT($Q$3),Y$8,0)),IF($E153="E",0,3))</f>
        <v>112890</v>
      </c>
      <c r="Z153" s="186" cm="1">
        <f t="array" aca="1" ref="Z153" ca="1">ROUND(IF($Q153="Y",VLOOKUP($P153, INDIRECT($Q$3),Z$8,0)*INDIRECT($P$2),VLOOKUP($P153, INDIRECT($Q$3),Z$8,0)),IF($E153="E",0,3))</f>
        <v>116102</v>
      </c>
      <c r="AA153" s="186"/>
      <c r="AB153" s="282" t="str">
        <f t="shared" si="84"/>
        <v>10193C</v>
      </c>
      <c r="AC153" s="130" t="str">
        <f t="shared" si="57"/>
        <v>Manager Police Record Services</v>
      </c>
      <c r="AD153" s="284" t="str">
        <f t="shared" si="58"/>
        <v>121</v>
      </c>
      <c r="AE153" s="282">
        <f t="shared" ca="1" si="82"/>
        <v>47.272999999999996</v>
      </c>
      <c r="AF153" s="282">
        <f t="shared" ca="1" si="82"/>
        <v>48.597999999999999</v>
      </c>
      <c r="AG153" s="282">
        <f t="shared" ca="1" si="82"/>
        <v>49.957999999999998</v>
      </c>
      <c r="AH153" s="282">
        <f t="shared" ca="1" si="82"/>
        <v>51.355999999999995</v>
      </c>
      <c r="AI153" s="282">
        <f t="shared" ca="1" si="82"/>
        <v>52.793999999999997</v>
      </c>
      <c r="AJ153" s="282">
        <f t="shared" ca="1" si="82"/>
        <v>54.274999999999999</v>
      </c>
      <c r="AK153" s="282">
        <f t="shared" ca="1" si="82"/>
        <v>55.818999999999996</v>
      </c>
    </row>
    <row r="154" spans="1:37" x14ac:dyDescent="0.2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1"/>
        <v>106104</v>
      </c>
      <c r="H154" s="74">
        <f t="shared" ca="1" si="81"/>
        <v>110347</v>
      </c>
      <c r="I154" s="74">
        <f t="shared" ca="1" si="81"/>
        <v>114762</v>
      </c>
      <c r="J154" s="74">
        <f t="shared" ca="1" si="81"/>
        <v>119354</v>
      </c>
      <c r="K154" s="74">
        <f t="shared" ca="1" si="81"/>
        <v>124128</v>
      </c>
      <c r="L154" s="74">
        <f t="shared" ca="1" si="81"/>
        <v>0</v>
      </c>
      <c r="M154" s="74">
        <f t="shared" ca="1" si="81"/>
        <v>0</v>
      </c>
      <c r="N154" s="72"/>
      <c r="P154" s="187" t="str">
        <f t="shared" si="83"/>
        <v>06919C</v>
      </c>
      <c r="Q154" s="191" t="s">
        <v>600</v>
      </c>
      <c r="R154" s="188" t="str">
        <f t="shared" si="56"/>
        <v>Manager Public Health Emergency Response</v>
      </c>
      <c r="S154" s="189" t="str">
        <f t="shared" si="85"/>
        <v>64</v>
      </c>
      <c r="T154" s="186" cm="1">
        <f t="array" aca="1" ref="T154" ca="1">ROUND(IF($Q154="Y",VLOOKUP($P154, INDIRECT($Q$3),T$8,0)*INDIRECT($P$2),VLOOKUP($P154, INDIRECT($Q$3),T$8,0)),IF($E154="E",0,3))</f>
        <v>106104</v>
      </c>
      <c r="U154" s="186" cm="1">
        <f t="array" aca="1" ref="U154" ca="1">ROUND(IF($Q154="Y",VLOOKUP($P154, INDIRECT($Q$3),U$8,0)*INDIRECT($P$2),VLOOKUP($P154, INDIRECT($Q$3),U$8,0)),IF($E154="E",0,3))</f>
        <v>110347</v>
      </c>
      <c r="V154" s="186" cm="1">
        <f t="array" aca="1" ref="V154" ca="1">ROUND(IF($Q154="Y",VLOOKUP($P154, INDIRECT($Q$3),V$8,0)*INDIRECT($P$2),VLOOKUP($P154, INDIRECT($Q$3),V$8,0)),IF($E154="E",0,3))</f>
        <v>114762</v>
      </c>
      <c r="W154" s="186" cm="1">
        <f t="array" aca="1" ref="W154" ca="1">ROUND(IF($Q154="Y",VLOOKUP($P154, INDIRECT($Q$3),W$8,0)*INDIRECT($P$2),VLOOKUP($P154, INDIRECT($Q$3),W$8,0)),IF($E154="E",0,3))</f>
        <v>119354</v>
      </c>
      <c r="X154" s="186" cm="1">
        <f t="array" aca="1" ref="X154" ca="1">ROUND(IF($Q154="Y",VLOOKUP($P154, INDIRECT($Q$3),X$8,0)*INDIRECT($P$2),VLOOKUP($P154, INDIRECT($Q$3),X$8,0)),IF($E154="E",0,3))</f>
        <v>124128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84"/>
        <v>06919C</v>
      </c>
      <c r="AC154" s="130" t="str">
        <f t="shared" si="57"/>
        <v>Manager Public Health Emergency Response</v>
      </c>
      <c r="AD154" s="284" t="str">
        <f t="shared" si="58"/>
        <v>64</v>
      </c>
      <c r="AE154" s="282">
        <f t="shared" ca="1" si="82"/>
        <v>51.012</v>
      </c>
      <c r="AF154" s="282">
        <f t="shared" ca="1" si="82"/>
        <v>53.052</v>
      </c>
      <c r="AG154" s="282">
        <f t="shared" ca="1" si="82"/>
        <v>55.174999999999997</v>
      </c>
      <c r="AH154" s="282">
        <f t="shared" ca="1" si="82"/>
        <v>57.381999999999998</v>
      </c>
      <c r="AI154" s="282">
        <f t="shared" ca="1" si="82"/>
        <v>59.677</v>
      </c>
      <c r="AJ154" s="282" t="str">
        <f t="shared" ca="1" si="82"/>
        <v/>
      </c>
      <c r="AK154" s="282" t="str">
        <f t="shared" ca="1" si="82"/>
        <v/>
      </c>
    </row>
    <row r="155" spans="1:37" x14ac:dyDescent="0.2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1"/>
        <v>105497</v>
      </c>
      <c r="H155" s="74">
        <f t="shared" ca="1" si="81"/>
        <v>109714</v>
      </c>
      <c r="I155" s="74">
        <f t="shared" ca="1" si="81"/>
        <v>114105</v>
      </c>
      <c r="J155" s="74">
        <f t="shared" ca="1" si="81"/>
        <v>118668</v>
      </c>
      <c r="K155" s="74">
        <f t="shared" ca="1" si="81"/>
        <v>123415</v>
      </c>
      <c r="L155" s="74">
        <f t="shared" ca="1" si="81"/>
        <v>0</v>
      </c>
      <c r="M155" s="74">
        <f t="shared" ca="1" si="81"/>
        <v>0</v>
      </c>
      <c r="N155" s="72"/>
      <c r="P155" s="187" t="str">
        <f t="shared" si="83"/>
        <v>52924C</v>
      </c>
      <c r="Q155" s="191" t="s">
        <v>600</v>
      </c>
      <c r="R155" s="188" t="str">
        <f t="shared" si="56"/>
        <v>Manager Public Works Initiatives and Analysis</v>
      </c>
      <c r="S155" s="189" t="str">
        <f t="shared" si="85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84"/>
        <v>52924C</v>
      </c>
      <c r="AC155" s="130" t="str">
        <f t="shared" si="57"/>
        <v>Manager Public Works Initiatives and Analysis</v>
      </c>
      <c r="AD155" s="284" t="str">
        <f t="shared" si="58"/>
        <v>104</v>
      </c>
      <c r="AE155" s="282">
        <f t="shared" ca="1" si="82"/>
        <v>50.72</v>
      </c>
      <c r="AF155" s="282">
        <f t="shared" ca="1" si="82"/>
        <v>52.747999999999998</v>
      </c>
      <c r="AG155" s="282">
        <f t="shared" ca="1" si="82"/>
        <v>54.858999999999995</v>
      </c>
      <c r="AH155" s="282">
        <f t="shared" ca="1" si="82"/>
        <v>57.052</v>
      </c>
      <c r="AI155" s="282">
        <f t="shared" ca="1" si="82"/>
        <v>59.335000000000001</v>
      </c>
      <c r="AJ155" s="282" t="str">
        <f t="shared" ca="1" si="82"/>
        <v/>
      </c>
      <c r="AK155" s="282" t="str">
        <f t="shared" ca="1" si="82"/>
        <v/>
      </c>
    </row>
    <row r="156" spans="1:37" x14ac:dyDescent="0.2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1"/>
        <v>109411</v>
      </c>
      <c r="H156" s="74">
        <f t="shared" ca="1" si="81"/>
        <v>115513</v>
      </c>
      <c r="I156" s="74">
        <f t="shared" ca="1" si="81"/>
        <v>123432</v>
      </c>
      <c r="J156" s="74">
        <f t="shared" ca="1" si="81"/>
        <v>126889</v>
      </c>
      <c r="K156" s="74">
        <f t="shared" ca="1" si="81"/>
        <v>130441</v>
      </c>
      <c r="L156" s="74">
        <f t="shared" ca="1" si="81"/>
        <v>134161</v>
      </c>
      <c r="M156" s="74">
        <f t="shared" ca="1" si="81"/>
        <v>0</v>
      </c>
      <c r="N156" s="72"/>
      <c r="P156" s="187" t="str">
        <f t="shared" si="83"/>
        <v>06934C</v>
      </c>
      <c r="Q156" s="191" t="s">
        <v>600</v>
      </c>
      <c r="R156" s="188" t="str">
        <f t="shared" si="56"/>
        <v>Manager Resource Coordinator</v>
      </c>
      <c r="S156" s="189" t="str">
        <f t="shared" si="85"/>
        <v>44</v>
      </c>
      <c r="T156" s="186" cm="1">
        <f t="array" aca="1" ref="T156" ca="1">ROUND(IF($Q156="Y",VLOOKUP($P156, INDIRECT($Q$3),T$8,0)*INDIRECT($P$2),VLOOKUP($P156, INDIRECT($Q$3),T$8,0)),IF($E156="E",0,3))</f>
        <v>109411</v>
      </c>
      <c r="U156" s="186" cm="1">
        <f t="array" aca="1" ref="U156" ca="1">ROUND(IF($Q156="Y",VLOOKUP($P156, INDIRECT($Q$3),U$8,0)*INDIRECT($P$2),VLOOKUP($P156, INDIRECT($Q$3),U$8,0)),IF($E156="E",0,3))</f>
        <v>115513</v>
      </c>
      <c r="V156" s="186" cm="1">
        <f t="array" aca="1" ref="V156" ca="1">ROUND(IF($Q156="Y",VLOOKUP($P156, INDIRECT($Q$3),V$8,0)*INDIRECT($P$2),VLOOKUP($P156, INDIRECT($Q$3),V$8,0)),IF($E156="E",0,3))</f>
        <v>123432</v>
      </c>
      <c r="W156" s="186" cm="1">
        <f t="array" aca="1" ref="W156" ca="1">ROUND(IF($Q156="Y",VLOOKUP($P156, INDIRECT($Q$3),W$8,0)*INDIRECT($P$2),VLOOKUP($P156, INDIRECT($Q$3),W$8,0)),IF($E156="E",0,3))</f>
        <v>126889</v>
      </c>
      <c r="X156" s="186" cm="1">
        <f t="array" aca="1" ref="X156" ca="1">ROUND(IF($Q156="Y",VLOOKUP($P156, INDIRECT($Q$3),X$8,0)*INDIRECT($P$2),VLOOKUP($P156, INDIRECT($Q$3),X$8,0)),IF($E156="E",0,3))</f>
        <v>130441</v>
      </c>
      <c r="Y156" s="186" cm="1">
        <f t="array" aca="1" ref="Y156" ca="1">ROUND(IF($Q156="Y",VLOOKUP($P156, INDIRECT($Q$3),Y$8,0)*INDIRECT($P$2),VLOOKUP($P156, INDIRECT($Q$3),Y$8,0)),IF($E156="E",0,3))</f>
        <v>134161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84"/>
        <v>06934C</v>
      </c>
      <c r="AC156" s="130" t="str">
        <f t="shared" si="57"/>
        <v>Manager Resource Coordinator</v>
      </c>
      <c r="AD156" s="284" t="str">
        <f t="shared" si="58"/>
        <v>44</v>
      </c>
      <c r="AE156" s="282">
        <f t="shared" ca="1" si="82"/>
        <v>52.601999999999997</v>
      </c>
      <c r="AF156" s="282">
        <f t="shared" ca="1" si="82"/>
        <v>55.535999999999994</v>
      </c>
      <c r="AG156" s="282">
        <f t="shared" ca="1" si="82"/>
        <v>59.342999999999996</v>
      </c>
      <c r="AH156" s="282">
        <f t="shared" ca="1" si="82"/>
        <v>61.004999999999995</v>
      </c>
      <c r="AI156" s="282">
        <f t="shared" ca="1" si="82"/>
        <v>62.713000000000001</v>
      </c>
      <c r="AJ156" s="282">
        <f t="shared" ca="1" si="82"/>
        <v>64.501000000000005</v>
      </c>
      <c r="AK156" s="282" t="str">
        <f t="shared" ca="1" si="82"/>
        <v/>
      </c>
    </row>
    <row r="157" spans="1:37" x14ac:dyDescent="0.2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1"/>
        <v>114680</v>
      </c>
      <c r="H157" s="74">
        <f t="shared" ca="1" si="81"/>
        <v>119269</v>
      </c>
      <c r="I157" s="74">
        <f t="shared" ca="1" si="81"/>
        <v>124041</v>
      </c>
      <c r="J157" s="74">
        <f t="shared" ca="1" si="81"/>
        <v>129001</v>
      </c>
      <c r="K157" s="74">
        <f t="shared" ca="1" si="81"/>
        <v>134161</v>
      </c>
      <c r="L157" s="74">
        <f t="shared" ca="1" si="81"/>
        <v>0</v>
      </c>
      <c r="M157" s="74">
        <f t="shared" ca="1" si="81"/>
        <v>0</v>
      </c>
      <c r="N157" s="72"/>
      <c r="P157" s="187" t="str">
        <f t="shared" si="83"/>
        <v>06720C</v>
      </c>
      <c r="Q157" s="191" t="s">
        <v>600</v>
      </c>
      <c r="R157" s="188" t="str">
        <f t="shared" si="56"/>
        <v>Manager Revenue &amp; Collections</v>
      </c>
      <c r="S157" s="189" t="str">
        <f t="shared" si="85"/>
        <v>44G</v>
      </c>
      <c r="T157" s="186" cm="1">
        <f t="array" aca="1" ref="T157" ca="1">ROUND(IF($Q157="Y",VLOOKUP($P157, INDIRECT($Q$3),T$8,0)*INDIRECT($P$2),VLOOKUP($P157, INDIRECT($Q$3),T$8,0)),IF($E157="E",0,3))</f>
        <v>114680</v>
      </c>
      <c r="U157" s="186" cm="1">
        <f t="array" aca="1" ref="U157" ca="1">ROUND(IF($Q157="Y",VLOOKUP($P157, INDIRECT($Q$3),U$8,0)*INDIRECT($P$2),VLOOKUP($P157, INDIRECT($Q$3),U$8,0)),IF($E157="E",0,3))</f>
        <v>119269</v>
      </c>
      <c r="V157" s="186" cm="1">
        <f t="array" aca="1" ref="V157" ca="1">ROUND(IF($Q157="Y",VLOOKUP($P157, INDIRECT($Q$3),V$8,0)*INDIRECT($P$2),VLOOKUP($P157, INDIRECT($Q$3),V$8,0)),IF($E157="E",0,3))</f>
        <v>124041</v>
      </c>
      <c r="W157" s="186" cm="1">
        <f t="array" aca="1" ref="W157" ca="1">ROUND(IF($Q157="Y",VLOOKUP($P157, INDIRECT($Q$3),W$8,0)*INDIRECT($P$2),VLOOKUP($P157, INDIRECT($Q$3),W$8,0)),IF($E157="E",0,3))</f>
        <v>129001</v>
      </c>
      <c r="X157" s="186" cm="1">
        <f t="array" aca="1" ref="X157" ca="1">ROUND(IF($Q157="Y",VLOOKUP($P157, INDIRECT($Q$3),X$8,0)*INDIRECT($P$2),VLOOKUP($P157, INDIRECT($Q$3),X$8,0)),IF($E157="E",0,3))</f>
        <v>134161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84"/>
        <v>06720C</v>
      </c>
      <c r="AC157" s="130" t="str">
        <f t="shared" si="57"/>
        <v>Manager Revenue &amp; Collections</v>
      </c>
      <c r="AD157" s="284" t="str">
        <f t="shared" si="58"/>
        <v>44G</v>
      </c>
      <c r="AE157" s="282">
        <f t="shared" ca="1" si="82"/>
        <v>55.134999999999998</v>
      </c>
      <c r="AF157" s="282">
        <f t="shared" ca="1" si="82"/>
        <v>57.341000000000001</v>
      </c>
      <c r="AG157" s="282">
        <f t="shared" ca="1" si="82"/>
        <v>59.635999999999996</v>
      </c>
      <c r="AH157" s="282">
        <f t="shared" ca="1" si="82"/>
        <v>62.019999999999996</v>
      </c>
      <c r="AI157" s="282">
        <f t="shared" ca="1" si="82"/>
        <v>64.501000000000005</v>
      </c>
      <c r="AJ157" s="282" t="str">
        <f t="shared" ca="1" si="82"/>
        <v/>
      </c>
      <c r="AK157" s="282" t="str">
        <f t="shared" ca="1" si="82"/>
        <v/>
      </c>
    </row>
    <row r="158" spans="1:37" x14ac:dyDescent="0.2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1"/>
        <v>86949</v>
      </c>
      <c r="H158" s="74">
        <f t="shared" ca="1" si="81"/>
        <v>91439</v>
      </c>
      <c r="I158" s="74">
        <f t="shared" ca="1" si="81"/>
        <v>96099</v>
      </c>
      <c r="J158" s="74">
        <f t="shared" ca="1" si="81"/>
        <v>102604</v>
      </c>
      <c r="K158" s="74">
        <f t="shared" ca="1" si="81"/>
        <v>105478</v>
      </c>
      <c r="L158" s="74">
        <f t="shared" ca="1" si="81"/>
        <v>108431</v>
      </c>
      <c r="M158" s="74">
        <f t="shared" ca="1" si="81"/>
        <v>111524</v>
      </c>
      <c r="N158" s="72"/>
      <c r="P158" s="187" t="str">
        <f t="shared" si="83"/>
        <v>06935C</v>
      </c>
      <c r="Q158" s="191" t="s">
        <v>600</v>
      </c>
      <c r="R158" s="188" t="str">
        <f t="shared" ref="R158:R221" si="86">F158</f>
        <v>Manager Safety Programs</v>
      </c>
      <c r="S158" s="189" t="str">
        <f t="shared" si="85"/>
        <v>34D</v>
      </c>
      <c r="T158" s="186" cm="1">
        <f t="array" aca="1" ref="T158" ca="1">ROUND(IF($Q158="Y",VLOOKUP($P158, INDIRECT($Q$3),T$8,0)*INDIRECT($P$2),VLOOKUP($P158, INDIRECT($Q$3),T$8,0)),IF($E158="E",0,3))</f>
        <v>86949</v>
      </c>
      <c r="U158" s="186" cm="1">
        <f t="array" aca="1" ref="U158" ca="1">ROUND(IF($Q158="Y",VLOOKUP($P158, INDIRECT($Q$3),U$8,0)*INDIRECT($P$2),VLOOKUP($P158, INDIRECT($Q$3),U$8,0)),IF($E158="E",0,3))</f>
        <v>91439</v>
      </c>
      <c r="V158" s="186" cm="1">
        <f t="array" aca="1" ref="V158" ca="1">ROUND(IF($Q158="Y",VLOOKUP($P158, INDIRECT($Q$3),V$8,0)*INDIRECT($P$2),VLOOKUP($P158, INDIRECT($Q$3),V$8,0)),IF($E158="E",0,3))</f>
        <v>96099</v>
      </c>
      <c r="W158" s="186" cm="1">
        <f t="array" aca="1" ref="W158" ca="1">ROUND(IF($Q158="Y",VLOOKUP($P158, INDIRECT($Q$3),W$8,0)*INDIRECT($P$2),VLOOKUP($P158, INDIRECT($Q$3),W$8,0)),IF($E158="E",0,3))</f>
        <v>102604</v>
      </c>
      <c r="X158" s="186" cm="1">
        <f t="array" aca="1" ref="X158" ca="1">ROUND(IF($Q158="Y",VLOOKUP($P158, INDIRECT($Q$3),X$8,0)*INDIRECT($P$2),VLOOKUP($P158, INDIRECT($Q$3),X$8,0)),IF($E158="E",0,3))</f>
        <v>105478</v>
      </c>
      <c r="Y158" s="186" cm="1">
        <f t="array" aca="1" ref="Y158" ca="1">ROUND(IF($Q158="Y",VLOOKUP($P158, INDIRECT($Q$3),Y$8,0)*INDIRECT($P$2),VLOOKUP($P158, INDIRECT($Q$3),Y$8,0)),IF($E158="E",0,3))</f>
        <v>108431</v>
      </c>
      <c r="Z158" s="186" cm="1">
        <f t="array" aca="1" ref="Z158" ca="1">ROUND(IF($Q158="Y",VLOOKUP($P158, INDIRECT($Q$3),Z$8,0)*INDIRECT($P$2),VLOOKUP($P158, INDIRECT($Q$3),Z$8,0)),IF($E158="E",0,3))</f>
        <v>111524</v>
      </c>
      <c r="AA158" s="186"/>
      <c r="AB158" s="282" t="str">
        <f t="shared" si="84"/>
        <v>06935C</v>
      </c>
      <c r="AC158" s="130" t="str">
        <f t="shared" ref="AC158:AC221" si="87">F158</f>
        <v>Manager Safety Programs</v>
      </c>
      <c r="AD158" s="284" t="str">
        <f t="shared" ref="AD158:AD221" si="88">C158</f>
        <v>34D</v>
      </c>
      <c r="AE158" s="282">
        <f t="shared" ca="1" si="82"/>
        <v>41.802999999999997</v>
      </c>
      <c r="AF158" s="282">
        <f t="shared" ca="1" si="82"/>
        <v>43.961999999999996</v>
      </c>
      <c r="AG158" s="282">
        <f t="shared" ca="1" si="82"/>
        <v>46.201999999999998</v>
      </c>
      <c r="AH158" s="282">
        <f t="shared" ca="1" si="82"/>
        <v>49.329000000000001</v>
      </c>
      <c r="AI158" s="282">
        <f t="shared" ca="1" si="82"/>
        <v>50.710999999999999</v>
      </c>
      <c r="AJ158" s="282">
        <f t="shared" ca="1" si="82"/>
        <v>52.131</v>
      </c>
      <c r="AK158" s="282">
        <f t="shared" ca="1" si="82"/>
        <v>53.617999999999995</v>
      </c>
    </row>
    <row r="159" spans="1:37" x14ac:dyDescent="0.2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1"/>
        <v>108427</v>
      </c>
      <c r="H159" s="74">
        <f t="shared" ca="1" si="81"/>
        <v>112769</v>
      </c>
      <c r="I159" s="74">
        <f t="shared" ca="1" si="81"/>
        <v>117285</v>
      </c>
      <c r="J159" s="74">
        <f t="shared" ca="1" si="81"/>
        <v>121982</v>
      </c>
      <c r="K159" s="74">
        <f t="shared" ca="1" si="81"/>
        <v>126865</v>
      </c>
      <c r="L159" s="74">
        <f t="shared" ca="1" si="81"/>
        <v>0</v>
      </c>
      <c r="M159" s="74">
        <f t="shared" ca="1" si="81"/>
        <v>0</v>
      </c>
      <c r="N159" s="72"/>
      <c r="P159" s="187" t="str">
        <f t="shared" si="83"/>
        <v>06938C</v>
      </c>
      <c r="Q159" s="191" t="s">
        <v>600</v>
      </c>
      <c r="R159" s="188" t="str">
        <f t="shared" si="86"/>
        <v>Manager School Health Services</v>
      </c>
      <c r="S159" s="189" t="str">
        <f t="shared" si="85"/>
        <v>42B</v>
      </c>
      <c r="T159" s="186" cm="1">
        <f t="array" aca="1" ref="T159" ca="1">ROUND(IF($Q159="Y",VLOOKUP($P159, INDIRECT($Q$3),T$8,0)*INDIRECT($P$2),VLOOKUP($P159, INDIRECT($Q$3),T$8,0)),IF($E159="E",0,3))</f>
        <v>108427</v>
      </c>
      <c r="U159" s="186" cm="1">
        <f t="array" aca="1" ref="U159" ca="1">ROUND(IF($Q159="Y",VLOOKUP($P159, INDIRECT($Q$3),U$8,0)*INDIRECT($P$2),VLOOKUP($P159, INDIRECT($Q$3),U$8,0)),IF($E159="E",0,3))</f>
        <v>112769</v>
      </c>
      <c r="V159" s="186" cm="1">
        <f t="array" aca="1" ref="V159" ca="1">ROUND(IF($Q159="Y",VLOOKUP($P159, INDIRECT($Q$3),V$8,0)*INDIRECT($P$2),VLOOKUP($P159, INDIRECT($Q$3),V$8,0)),IF($E159="E",0,3))</f>
        <v>117285</v>
      </c>
      <c r="W159" s="186" cm="1">
        <f t="array" aca="1" ref="W159" ca="1">ROUND(IF($Q159="Y",VLOOKUP($P159, INDIRECT($Q$3),W$8,0)*INDIRECT($P$2),VLOOKUP($P159, INDIRECT($Q$3),W$8,0)),IF($E159="E",0,3))</f>
        <v>121982</v>
      </c>
      <c r="X159" s="186" cm="1">
        <f t="array" aca="1" ref="X159" ca="1">ROUND(IF($Q159="Y",VLOOKUP($P159, INDIRECT($Q$3),X$8,0)*INDIRECT($P$2),VLOOKUP($P159, INDIRECT($Q$3),X$8,0)),IF($E159="E",0,3))</f>
        <v>126865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84"/>
        <v>06938C</v>
      </c>
      <c r="AC159" s="130" t="str">
        <f t="shared" si="87"/>
        <v>Manager School Health Services</v>
      </c>
      <c r="AD159" s="284" t="str">
        <f t="shared" si="88"/>
        <v>42B</v>
      </c>
      <c r="AE159" s="282">
        <f t="shared" ca="1" si="82"/>
        <v>52.128999999999998</v>
      </c>
      <c r="AF159" s="282">
        <f t="shared" ca="1" si="82"/>
        <v>54.216000000000001</v>
      </c>
      <c r="AG159" s="282">
        <f t="shared" ca="1" si="82"/>
        <v>56.387999999999998</v>
      </c>
      <c r="AH159" s="282">
        <f t="shared" ca="1" si="82"/>
        <v>58.646000000000001</v>
      </c>
      <c r="AI159" s="282">
        <f t="shared" ca="1" si="82"/>
        <v>60.992999999999995</v>
      </c>
      <c r="AJ159" s="282" t="str">
        <f t="shared" ca="1" si="82"/>
        <v/>
      </c>
      <c r="AK159" s="282" t="str">
        <f t="shared" ca="1" si="82"/>
        <v/>
      </c>
    </row>
    <row r="160" spans="1:37" x14ac:dyDescent="0.2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1"/>
        <v>105497</v>
      </c>
      <c r="H160" s="74">
        <f t="shared" ca="1" si="81"/>
        <v>109714</v>
      </c>
      <c r="I160" s="74">
        <f t="shared" ca="1" si="81"/>
        <v>114105</v>
      </c>
      <c r="J160" s="74">
        <f t="shared" ca="1" si="81"/>
        <v>118668</v>
      </c>
      <c r="K160" s="74">
        <f t="shared" ca="1" si="81"/>
        <v>123415</v>
      </c>
      <c r="L160" s="74">
        <f t="shared" ca="1" si="81"/>
        <v>0</v>
      </c>
      <c r="M160" s="74">
        <f t="shared" ca="1" si="81"/>
        <v>0</v>
      </c>
      <c r="N160" s="72"/>
      <c r="P160" s="187" t="str">
        <f t="shared" si="83"/>
        <v>59210C</v>
      </c>
      <c r="Q160" s="191" t="s">
        <v>600</v>
      </c>
      <c r="R160" s="188" t="str">
        <f t="shared" si="86"/>
        <v>Manager Small Business Program</v>
      </c>
      <c r="S160" s="189" t="str">
        <f t="shared" si="85"/>
        <v>104</v>
      </c>
      <c r="T160" s="186" cm="1">
        <f t="array" aca="1" ref="T160" ca="1">ROUND(IF($Q160="Y",VLOOKUP($P160, INDIRECT($Q$3),T$8,0)*INDIRECT($P$2),VLOOKUP($P160, INDIRECT($Q$3),T$8,0)),IF($E160="E",0,3))</f>
        <v>105497</v>
      </c>
      <c r="U160" s="186" cm="1">
        <f t="array" aca="1" ref="U160" ca="1">ROUND(IF($Q160="Y",VLOOKUP($P160, INDIRECT($Q$3),U$8,0)*INDIRECT($P$2),VLOOKUP($P160, INDIRECT($Q$3),U$8,0)),IF($E160="E",0,3))</f>
        <v>109714</v>
      </c>
      <c r="V160" s="186" cm="1">
        <f t="array" aca="1" ref="V160" ca="1">ROUND(IF($Q160="Y",VLOOKUP($P160, INDIRECT($Q$3),V$8,0)*INDIRECT($P$2),VLOOKUP($P160, INDIRECT($Q$3),V$8,0)),IF($E160="E",0,3))</f>
        <v>114105</v>
      </c>
      <c r="W160" s="186" cm="1">
        <f t="array" aca="1" ref="W160" ca="1">ROUND(IF($Q160="Y",VLOOKUP($P160, INDIRECT($Q$3),W$8,0)*INDIRECT($P$2),VLOOKUP($P160, INDIRECT($Q$3),W$8,0)),IF($E160="E",0,3))</f>
        <v>118668</v>
      </c>
      <c r="X160" s="186" cm="1">
        <f t="array" aca="1" ref="X160" ca="1">ROUND(IF($Q160="Y",VLOOKUP($P160, INDIRECT($Q$3),X$8,0)*INDIRECT($P$2),VLOOKUP($P160, INDIRECT($Q$3),X$8,0)),IF($E160="E",0,3))</f>
        <v>123415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84"/>
        <v>59210C</v>
      </c>
      <c r="AC160" s="130" t="str">
        <f t="shared" si="87"/>
        <v>Manager Small Business Program</v>
      </c>
      <c r="AD160" s="284" t="str">
        <f t="shared" si="88"/>
        <v>104</v>
      </c>
      <c r="AE160" s="282">
        <f t="shared" ca="1" si="82"/>
        <v>50.72</v>
      </c>
      <c r="AF160" s="282">
        <f t="shared" ca="1" si="82"/>
        <v>52.747999999999998</v>
      </c>
      <c r="AG160" s="282">
        <f t="shared" ca="1" si="82"/>
        <v>54.858999999999995</v>
      </c>
      <c r="AH160" s="282">
        <f t="shared" ca="1" si="82"/>
        <v>57.052</v>
      </c>
      <c r="AI160" s="282">
        <f t="shared" ca="1" si="82"/>
        <v>59.335000000000001</v>
      </c>
      <c r="AJ160" s="282" t="str">
        <f t="shared" ca="1" si="82"/>
        <v/>
      </c>
      <c r="AK160" s="282" t="str">
        <f t="shared" ca="1" si="82"/>
        <v/>
      </c>
    </row>
    <row r="161" spans="1:37" x14ac:dyDescent="0.2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1"/>
        <v>114665</v>
      </c>
      <c r="H161" s="74">
        <f t="shared" ca="1" si="81"/>
        <v>119256</v>
      </c>
      <c r="I161" s="74">
        <f t="shared" ca="1" si="81"/>
        <v>124030</v>
      </c>
      <c r="J161" s="74">
        <f t="shared" ca="1" si="81"/>
        <v>128996</v>
      </c>
      <c r="K161" s="74">
        <f t="shared" ca="1" si="81"/>
        <v>134163</v>
      </c>
      <c r="L161" s="74">
        <f t="shared" ca="1" si="81"/>
        <v>0</v>
      </c>
      <c r="M161" s="74">
        <f t="shared" ca="1" si="81"/>
        <v>0</v>
      </c>
      <c r="N161" s="72"/>
      <c r="P161" s="187" t="str">
        <f t="shared" si="83"/>
        <v>53059C</v>
      </c>
      <c r="Q161" s="191" t="s">
        <v>600</v>
      </c>
      <c r="R161" s="188" t="str">
        <f t="shared" si="86"/>
        <v>Manager Small Business Team</v>
      </c>
      <c r="S161" s="189" t="str">
        <f t="shared" si="85"/>
        <v>044</v>
      </c>
      <c r="T161" s="186" cm="1">
        <f t="array" aca="1" ref="T161" ca="1">ROUND(IF($Q161="Y",VLOOKUP($P161, INDIRECT($Q$3),T$8,0)*INDIRECT($P$2),VLOOKUP($P161, INDIRECT($Q$3),T$8,0)),IF($E161="E",0,3))</f>
        <v>114665</v>
      </c>
      <c r="U161" s="186" cm="1">
        <f t="array" aca="1" ref="U161" ca="1">ROUND(IF($Q161="Y",VLOOKUP($P161, INDIRECT($Q$3),U$8,0)*INDIRECT($P$2),VLOOKUP($P161, INDIRECT($Q$3),U$8,0)),IF($E161="E",0,3))</f>
        <v>119256</v>
      </c>
      <c r="V161" s="186" cm="1">
        <f t="array" aca="1" ref="V161" ca="1">ROUND(IF($Q161="Y",VLOOKUP($P161, INDIRECT($Q$3),V$8,0)*INDIRECT($P$2),VLOOKUP($P161, INDIRECT($Q$3),V$8,0)),IF($E161="E",0,3))</f>
        <v>124030</v>
      </c>
      <c r="W161" s="186" cm="1">
        <f t="array" aca="1" ref="W161" ca="1">ROUND(IF($Q161="Y",VLOOKUP($P161, INDIRECT($Q$3),W$8,0)*INDIRECT($P$2),VLOOKUP($P161, INDIRECT($Q$3),W$8,0)),IF($E161="E",0,3))</f>
        <v>128996</v>
      </c>
      <c r="X161" s="186" cm="1">
        <f t="array" aca="1" ref="X161" ca="1">ROUND(IF($Q161="Y",VLOOKUP($P161, INDIRECT($Q$3),X$8,0)*INDIRECT($P$2),VLOOKUP($P161, INDIRECT($Q$3),X$8,0)),IF($E161="E",0,3))</f>
        <v>134163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84"/>
        <v>53059C</v>
      </c>
      <c r="AC161" s="130" t="str">
        <f t="shared" si="87"/>
        <v>Manager Small Business Team</v>
      </c>
      <c r="AD161" s="284" t="str">
        <f t="shared" si="88"/>
        <v>044</v>
      </c>
      <c r="AE161" s="282">
        <f t="shared" ca="1" si="82"/>
        <v>55.128</v>
      </c>
      <c r="AF161" s="282">
        <f t="shared" ca="1" si="82"/>
        <v>57.335000000000001</v>
      </c>
      <c r="AG161" s="282">
        <f t="shared" ca="1" si="82"/>
        <v>59.629999999999995</v>
      </c>
      <c r="AH161" s="282">
        <f t="shared" ca="1" si="82"/>
        <v>62.018000000000001</v>
      </c>
      <c r="AI161" s="282">
        <f t="shared" ca="1" si="82"/>
        <v>64.50200000000001</v>
      </c>
      <c r="AJ161" s="282" t="str">
        <f t="shared" ca="1" si="82"/>
        <v/>
      </c>
      <c r="AK161" s="282" t="str">
        <f t="shared" ca="1" si="82"/>
        <v/>
      </c>
    </row>
    <row r="162" spans="1:37" x14ac:dyDescent="0.2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3" t="s">
        <v>404</v>
      </c>
      <c r="G162" s="74">
        <f t="shared" si="81"/>
        <v>114665</v>
      </c>
      <c r="H162" s="74">
        <f t="shared" si="81"/>
        <v>119256</v>
      </c>
      <c r="I162" s="74">
        <f t="shared" si="81"/>
        <v>124030</v>
      </c>
      <c r="J162" s="74">
        <f t="shared" si="81"/>
        <v>128996</v>
      </c>
      <c r="K162" s="74">
        <f t="shared" si="81"/>
        <v>134163</v>
      </c>
      <c r="L162" s="74">
        <f t="shared" ca="1" si="81"/>
        <v>0</v>
      </c>
      <c r="M162" s="74">
        <f t="shared" ca="1" si="81"/>
        <v>0</v>
      </c>
      <c r="N162" s="72"/>
      <c r="P162" s="187" t="str">
        <f t="shared" si="83"/>
        <v>06963C</v>
      </c>
      <c r="Q162" s="191" t="s">
        <v>600</v>
      </c>
      <c r="R162" s="188" t="str">
        <f t="shared" si="86"/>
        <v>Manager Special Projects &amp; Business Specialist</v>
      </c>
      <c r="S162" s="189" t="str">
        <f t="shared" si="85"/>
        <v>96</v>
      </c>
      <c r="T162" s="325">
        <v>114665</v>
      </c>
      <c r="U162" s="325">
        <v>119256</v>
      </c>
      <c r="V162" s="325">
        <v>124030</v>
      </c>
      <c r="W162" s="325">
        <v>128996</v>
      </c>
      <c r="X162" s="325"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84"/>
        <v>06963C</v>
      </c>
      <c r="AC162" s="130" t="str">
        <f t="shared" si="87"/>
        <v>Manager Special Projects &amp; Business Specialist</v>
      </c>
      <c r="AD162" s="284" t="str">
        <f t="shared" si="88"/>
        <v>96</v>
      </c>
      <c r="AE162" s="282">
        <f t="shared" si="82"/>
        <v>55.128</v>
      </c>
      <c r="AF162" s="282">
        <f t="shared" si="82"/>
        <v>57.335000000000001</v>
      </c>
      <c r="AG162" s="282">
        <f t="shared" si="82"/>
        <v>59.629999999999995</v>
      </c>
      <c r="AH162" s="282">
        <f t="shared" si="82"/>
        <v>62.018000000000001</v>
      </c>
      <c r="AI162" s="282">
        <f t="shared" si="82"/>
        <v>64.50200000000001</v>
      </c>
      <c r="AJ162" s="282" t="str">
        <f t="shared" ca="1" si="82"/>
        <v/>
      </c>
      <c r="AK162" s="282" t="str">
        <f t="shared" ca="1" si="82"/>
        <v/>
      </c>
    </row>
    <row r="163" spans="1:37" x14ac:dyDescent="0.2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81"/>
        <v>82117</v>
      </c>
      <c r="H163" s="74">
        <f t="shared" ca="1" si="81"/>
        <v>86436</v>
      </c>
      <c r="I163" s="74">
        <f t="shared" ca="1" si="81"/>
        <v>90985</v>
      </c>
      <c r="J163" s="74">
        <f t="shared" ca="1" si="81"/>
        <v>95776</v>
      </c>
      <c r="K163" s="74">
        <f t="shared" ca="1" si="81"/>
        <v>98460</v>
      </c>
      <c r="L163" s="74">
        <f t="shared" ca="1" si="81"/>
        <v>101216</v>
      </c>
      <c r="M163" s="74">
        <f t="shared" ca="1" si="81"/>
        <v>104101</v>
      </c>
      <c r="N163" s="72"/>
      <c r="P163" s="187" t="str">
        <f t="shared" si="83"/>
        <v>06608C</v>
      </c>
      <c r="Q163" s="191" t="s">
        <v>600</v>
      </c>
      <c r="R163" s="188" t="str">
        <f t="shared" si="86"/>
        <v>Manager Stores &amp; Central Requistions</v>
      </c>
      <c r="S163" s="189" t="str">
        <f t="shared" si="85"/>
        <v>86</v>
      </c>
      <c r="T163" s="186" cm="1">
        <f t="array" aca="1" ref="T163" ca="1">ROUND(IF($Q163="Y",VLOOKUP($P163, INDIRECT($Q$3),T$8,0)*INDIRECT($P$2),VLOOKUP($P163, INDIRECT($Q$3),T$8,0)),IF($E163="E",0,3))</f>
        <v>82117</v>
      </c>
      <c r="U163" s="186" cm="1">
        <f t="array" aca="1" ref="U163" ca="1">ROUND(IF($Q163="Y",VLOOKUP($P163, INDIRECT($Q$3),U$8,0)*INDIRECT($P$2),VLOOKUP($P163, INDIRECT($Q$3),U$8,0)),IF($E163="E",0,3))</f>
        <v>86436</v>
      </c>
      <c r="V163" s="186" cm="1">
        <f t="array" aca="1" ref="V163" ca="1">ROUND(IF($Q163="Y",VLOOKUP($P163, INDIRECT($Q$3),V$8,0)*INDIRECT($P$2),VLOOKUP($P163, INDIRECT($Q$3),V$8,0)),IF($E163="E",0,3))</f>
        <v>90985</v>
      </c>
      <c r="W163" s="186" cm="1">
        <f t="array" aca="1" ref="W163" ca="1">ROUND(IF($Q163="Y",VLOOKUP($P163, INDIRECT($Q$3),W$8,0)*INDIRECT($P$2),VLOOKUP($P163, INDIRECT($Q$3),W$8,0)),IF($E163="E",0,3))</f>
        <v>95776</v>
      </c>
      <c r="X163" s="186" cm="1">
        <f t="array" aca="1" ref="X163" ca="1">ROUND(IF($Q163="Y",VLOOKUP($P163, INDIRECT($Q$3),X$8,0)*INDIRECT($P$2),VLOOKUP($P163, INDIRECT($Q$3),X$8,0)),IF($E163="E",0,3))</f>
        <v>98460</v>
      </c>
      <c r="Y163" s="186" cm="1">
        <f t="array" aca="1" ref="Y163" ca="1">ROUND(IF($Q163="Y",VLOOKUP($P163, INDIRECT($Q$3),Y$8,0)*INDIRECT($P$2),VLOOKUP($P163, INDIRECT($Q$3),Y$8,0)),IF($E163="E",0,3))</f>
        <v>101216</v>
      </c>
      <c r="Z163" s="186" cm="1">
        <f t="array" aca="1" ref="Z163" ca="1">ROUND(IF($Q163="Y",VLOOKUP($P163, INDIRECT($Q$3),Z$8,0)*INDIRECT($P$2),VLOOKUP($P163, INDIRECT($Q$3),Z$8,0)),IF($E163="E",0,3))</f>
        <v>104101</v>
      </c>
      <c r="AA163" s="186"/>
      <c r="AB163" s="282" t="str">
        <f t="shared" si="84"/>
        <v>06608C</v>
      </c>
      <c r="AC163" s="130" t="str">
        <f t="shared" si="87"/>
        <v>Manager Stores &amp; Central Requistions</v>
      </c>
      <c r="AD163" s="284" t="str">
        <f t="shared" si="88"/>
        <v>86</v>
      </c>
      <c r="AE163" s="282">
        <f t="shared" ca="1" si="82"/>
        <v>39.479999999999997</v>
      </c>
      <c r="AF163" s="282">
        <f t="shared" ca="1" si="82"/>
        <v>41.555999999999997</v>
      </c>
      <c r="AG163" s="282">
        <f t="shared" ca="1" si="82"/>
        <v>43.742999999999995</v>
      </c>
      <c r="AH163" s="282">
        <f t="shared" ca="1" si="82"/>
        <v>46.046999999999997</v>
      </c>
      <c r="AI163" s="282">
        <f t="shared" ca="1" si="82"/>
        <v>47.336999999999996</v>
      </c>
      <c r="AJ163" s="282">
        <f t="shared" ca="1" si="82"/>
        <v>48.661999999999999</v>
      </c>
      <c r="AK163" s="282">
        <f t="shared" ca="1" si="82"/>
        <v>50.048999999999999</v>
      </c>
    </row>
    <row r="164" spans="1:37" x14ac:dyDescent="0.2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81"/>
        <v>114680</v>
      </c>
      <c r="H164" s="74">
        <f t="shared" ca="1" si="81"/>
        <v>119269</v>
      </c>
      <c r="I164" s="74">
        <f t="shared" ca="1" si="81"/>
        <v>124041</v>
      </c>
      <c r="J164" s="74">
        <f t="shared" ca="1" si="81"/>
        <v>129001</v>
      </c>
      <c r="K164" s="74">
        <f t="shared" ca="1" si="81"/>
        <v>134161</v>
      </c>
      <c r="L164" s="74">
        <f t="shared" ca="1" si="81"/>
        <v>0</v>
      </c>
      <c r="M164" s="74">
        <f t="shared" ca="1" si="81"/>
        <v>0</v>
      </c>
      <c r="N164" s="72"/>
      <c r="P164" s="187" t="str">
        <f t="shared" si="83"/>
        <v>06670C</v>
      </c>
      <c r="Q164" s="191" t="s">
        <v>600</v>
      </c>
      <c r="R164" s="188" t="str">
        <f t="shared" si="86"/>
        <v>Manager Sustainability</v>
      </c>
      <c r="S164" s="189" t="str">
        <f t="shared" si="85"/>
        <v>44G</v>
      </c>
      <c r="T164" s="186" cm="1">
        <f t="array" aca="1" ref="T164" ca="1">ROUND(IF($Q164="Y",VLOOKUP($P164, INDIRECT($Q$3),T$8,0)*INDIRECT($P$2),VLOOKUP($P164, INDIRECT($Q$3),T$8,0)),IF($E164="E",0,3))</f>
        <v>114680</v>
      </c>
      <c r="U164" s="186" cm="1">
        <f t="array" aca="1" ref="U164" ca="1">ROUND(IF($Q164="Y",VLOOKUP($P164, INDIRECT($Q$3),U$8,0)*INDIRECT($P$2),VLOOKUP($P164, INDIRECT($Q$3),U$8,0)),IF($E164="E",0,3))</f>
        <v>119269</v>
      </c>
      <c r="V164" s="186" cm="1">
        <f t="array" aca="1" ref="V164" ca="1">ROUND(IF($Q164="Y",VLOOKUP($P164, INDIRECT($Q$3),V$8,0)*INDIRECT($P$2),VLOOKUP($P164, INDIRECT($Q$3),V$8,0)),IF($E164="E",0,3))</f>
        <v>124041</v>
      </c>
      <c r="W164" s="186" cm="1">
        <f t="array" aca="1" ref="W164" ca="1">ROUND(IF($Q164="Y",VLOOKUP($P164, INDIRECT($Q$3),W$8,0)*INDIRECT($P$2),VLOOKUP($P164, INDIRECT($Q$3),W$8,0)),IF($E164="E",0,3))</f>
        <v>129001</v>
      </c>
      <c r="X164" s="186" cm="1">
        <f t="array" aca="1" ref="X164" ca="1">ROUND(IF($Q164="Y",VLOOKUP($P164, INDIRECT($Q$3),X$8,0)*INDIRECT($P$2),VLOOKUP($P164, INDIRECT($Q$3),X$8,0)),IF($E164="E",0,3))</f>
        <v>134161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84"/>
        <v>06670C</v>
      </c>
      <c r="AC164" s="130" t="str">
        <f t="shared" si="87"/>
        <v>Manager Sustainability</v>
      </c>
      <c r="AD164" s="284" t="str">
        <f t="shared" si="88"/>
        <v>44G</v>
      </c>
      <c r="AE164" s="282">
        <f t="shared" ca="1" si="82"/>
        <v>55.134999999999998</v>
      </c>
      <c r="AF164" s="282">
        <f t="shared" ca="1" si="82"/>
        <v>57.341000000000001</v>
      </c>
      <c r="AG164" s="282">
        <f t="shared" ca="1" si="82"/>
        <v>59.635999999999996</v>
      </c>
      <c r="AH164" s="282">
        <f t="shared" ca="1" si="82"/>
        <v>62.019999999999996</v>
      </c>
      <c r="AI164" s="282">
        <f t="shared" ca="1" si="82"/>
        <v>64.501000000000005</v>
      </c>
      <c r="AJ164" s="282" t="str">
        <f t="shared" ca="1" si="82"/>
        <v/>
      </c>
      <c r="AK164" s="282" t="str">
        <f t="shared" ca="1" si="82"/>
        <v/>
      </c>
    </row>
    <row r="165" spans="1:37" x14ac:dyDescent="0.2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81"/>
        <v>103898</v>
      </c>
      <c r="H165" s="74">
        <f t="shared" ca="1" si="81"/>
        <v>109093</v>
      </c>
      <c r="I165" s="74">
        <f t="shared" ca="1" si="81"/>
        <v>114546</v>
      </c>
      <c r="J165" s="74">
        <f t="shared" ca="1" si="81"/>
        <v>122028</v>
      </c>
      <c r="K165" s="74">
        <f t="shared" ca="1" si="81"/>
        <v>125447</v>
      </c>
      <c r="L165" s="74">
        <f t="shared" ca="1" si="81"/>
        <v>128962</v>
      </c>
      <c r="M165" s="74">
        <f t="shared" ca="1" si="81"/>
        <v>132635</v>
      </c>
      <c r="N165" s="72"/>
      <c r="P165" s="187" t="str">
        <f t="shared" si="83"/>
        <v>00850C</v>
      </c>
      <c r="Q165" s="191" t="s">
        <v>600</v>
      </c>
      <c r="R165" s="188" t="str">
        <f t="shared" si="86"/>
        <v>Manager Treasury Operations</v>
      </c>
      <c r="S165" s="189" t="str">
        <f t="shared" si="85"/>
        <v>50</v>
      </c>
      <c r="T165" s="186" cm="1">
        <f t="array" aca="1" ref="T165" ca="1">ROUND(IF($Q165="Y",VLOOKUP($P165, INDIRECT($Q$3),T$8,0)*INDIRECT($P$2),VLOOKUP($P165, INDIRECT($Q$3),T$8,0)),IF($E165="E",0,3))</f>
        <v>103898</v>
      </c>
      <c r="U165" s="186" cm="1">
        <f t="array" aca="1" ref="U165" ca="1">ROUND(IF($Q165="Y",VLOOKUP($P165, INDIRECT($Q$3),U$8,0)*INDIRECT($P$2),VLOOKUP($P165, INDIRECT($Q$3),U$8,0)),IF($E165="E",0,3))</f>
        <v>109093</v>
      </c>
      <c r="V165" s="186" cm="1">
        <f t="array" aca="1" ref="V165" ca="1">ROUND(IF($Q165="Y",VLOOKUP($P165, INDIRECT($Q$3),V$8,0)*INDIRECT($P$2),VLOOKUP($P165, INDIRECT($Q$3),V$8,0)),IF($E165="E",0,3))</f>
        <v>114546</v>
      </c>
      <c r="W165" s="186" cm="1">
        <f t="array" aca="1" ref="W165" ca="1">ROUND(IF($Q165="Y",VLOOKUP($P165, INDIRECT($Q$3),W$8,0)*INDIRECT($P$2),VLOOKUP($P165, INDIRECT($Q$3),W$8,0)),IF($E165="E",0,3))</f>
        <v>122028</v>
      </c>
      <c r="X165" s="186" cm="1">
        <f t="array" aca="1" ref="X165" ca="1">ROUND(IF($Q165="Y",VLOOKUP($P165, INDIRECT($Q$3),X$8,0)*INDIRECT($P$2),VLOOKUP($P165, INDIRECT($Q$3),X$8,0)),IF($E165="E",0,3))</f>
        <v>125447</v>
      </c>
      <c r="Y165" s="186" cm="1">
        <f t="array" aca="1" ref="Y165" ca="1">ROUND(IF($Q165="Y",VLOOKUP($P165, INDIRECT($Q$3),Y$8,0)*INDIRECT($P$2),VLOOKUP($P165, INDIRECT($Q$3),Y$8,0)),IF($E165="E",0,3))</f>
        <v>128962</v>
      </c>
      <c r="Z165" s="186" cm="1">
        <f t="array" aca="1" ref="Z165" ca="1">ROUND(IF($Q165="Y",VLOOKUP($P165, INDIRECT($Q$3),Z$8,0)*INDIRECT($P$2),VLOOKUP($P165, INDIRECT($Q$3),Z$8,0)),IF($E165="E",0,3))</f>
        <v>132635</v>
      </c>
      <c r="AA165" s="186"/>
      <c r="AB165" s="282" t="str">
        <f t="shared" si="84"/>
        <v>00850C</v>
      </c>
      <c r="AC165" s="130" t="str">
        <f t="shared" si="87"/>
        <v>Manager Treasury Operations</v>
      </c>
      <c r="AD165" s="284" t="str">
        <f t="shared" si="88"/>
        <v>50</v>
      </c>
      <c r="AE165" s="282">
        <f t="shared" ca="1" si="82"/>
        <v>49.951000000000001</v>
      </c>
      <c r="AF165" s="282">
        <f t="shared" ca="1" si="82"/>
        <v>52.448999999999998</v>
      </c>
      <c r="AG165" s="282">
        <f t="shared" ca="1" si="82"/>
        <v>55.070999999999998</v>
      </c>
      <c r="AH165" s="282">
        <f t="shared" ca="1" si="82"/>
        <v>58.667999999999999</v>
      </c>
      <c r="AI165" s="282">
        <f t="shared" ca="1" si="82"/>
        <v>60.311999999999998</v>
      </c>
      <c r="AJ165" s="282">
        <f t="shared" ca="1" si="82"/>
        <v>62.000999999999998</v>
      </c>
      <c r="AK165" s="282">
        <f t="shared" ca="1" si="82"/>
        <v>63.766999999999996</v>
      </c>
    </row>
    <row r="166" spans="1:37" x14ac:dyDescent="0.2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81"/>
        <v>96597</v>
      </c>
      <c r="H166" s="74">
        <f t="shared" ca="1" si="81"/>
        <v>100466</v>
      </c>
      <c r="I166" s="74">
        <f t="shared" ca="1" si="81"/>
        <v>104488</v>
      </c>
      <c r="J166" s="74">
        <f t="shared" ca="1" si="81"/>
        <v>108673</v>
      </c>
      <c r="K166" s="74">
        <f t="shared" ca="1" si="81"/>
        <v>113024</v>
      </c>
      <c r="L166" s="74">
        <f t="shared" ca="1" si="81"/>
        <v>0</v>
      </c>
      <c r="M166" s="74">
        <f t="shared" ca="1" si="81"/>
        <v>0</v>
      </c>
      <c r="N166" s="72"/>
      <c r="P166" s="187" t="str">
        <f t="shared" si="83"/>
        <v>59447C</v>
      </c>
      <c r="Q166" s="191" t="s">
        <v>600</v>
      </c>
      <c r="R166" s="188" t="str">
        <f t="shared" si="86"/>
        <v>Manager Utilities Billing</v>
      </c>
      <c r="S166" s="189" t="str">
        <f t="shared" si="85"/>
        <v>034</v>
      </c>
      <c r="T166" s="186" cm="1">
        <f t="array" aca="1" ref="T166" ca="1">ROUND(IF($Q166="Y",VLOOKUP($P166, INDIRECT($Q$3),T$8,0)*INDIRECT($P$2),VLOOKUP($P166, INDIRECT($Q$3),T$8,0)),IF($E166="E",0,3))</f>
        <v>96597</v>
      </c>
      <c r="U166" s="186" cm="1">
        <f t="array" aca="1" ref="U166" ca="1">ROUND(IF($Q166="Y",VLOOKUP($P166, INDIRECT($Q$3),U$8,0)*INDIRECT($P$2),VLOOKUP($P166, INDIRECT($Q$3),U$8,0)),IF($E166="E",0,3))</f>
        <v>100466</v>
      </c>
      <c r="V166" s="186" cm="1">
        <f t="array" aca="1" ref="V166" ca="1">ROUND(IF($Q166="Y",VLOOKUP($P166, INDIRECT($Q$3),V$8,0)*INDIRECT($P$2),VLOOKUP($P166, INDIRECT($Q$3),V$8,0)),IF($E166="E",0,3))</f>
        <v>104488</v>
      </c>
      <c r="W166" s="186" cm="1">
        <f t="array" aca="1" ref="W166" ca="1">ROUND(IF($Q166="Y",VLOOKUP($P166, INDIRECT($Q$3),W$8,0)*INDIRECT($P$2),VLOOKUP($P166, INDIRECT($Q$3),W$8,0)),IF($E166="E",0,3))</f>
        <v>108673</v>
      </c>
      <c r="X166" s="186" cm="1">
        <f t="array" aca="1" ref="X166" ca="1">ROUND(IF($Q166="Y",VLOOKUP($P166, INDIRECT($Q$3),X$8,0)*INDIRECT($P$2),VLOOKUP($P166, INDIRECT($Q$3),X$8,0)),IF($E166="E",0,3))</f>
        <v>113024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84"/>
        <v>59447C</v>
      </c>
      <c r="AC166" s="130" t="str">
        <f t="shared" si="87"/>
        <v>Manager Utilities Billing</v>
      </c>
      <c r="AD166" s="284" t="str">
        <f t="shared" si="88"/>
        <v>034</v>
      </c>
      <c r="AE166" s="282">
        <f t="shared" ca="1" si="82"/>
        <v>46.440999999999995</v>
      </c>
      <c r="AF166" s="282">
        <f t="shared" ca="1" si="82"/>
        <v>48.300999999999995</v>
      </c>
      <c r="AG166" s="282">
        <f t="shared" ca="1" si="82"/>
        <v>50.234999999999999</v>
      </c>
      <c r="AH166" s="282">
        <f t="shared" ca="1" si="82"/>
        <v>52.247</v>
      </c>
      <c r="AI166" s="282">
        <f t="shared" ca="1" si="82"/>
        <v>54.338999999999999</v>
      </c>
      <c r="AJ166" s="282" t="str">
        <f t="shared" ca="1" si="82"/>
        <v/>
      </c>
      <c r="AK166" s="282" t="str">
        <f t="shared" ca="1" si="82"/>
        <v/>
      </c>
    </row>
    <row r="167" spans="1:37" x14ac:dyDescent="0.2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81"/>
        <v>83682</v>
      </c>
      <c r="H167" s="74">
        <f t="shared" ca="1" si="81"/>
        <v>88085</v>
      </c>
      <c r="I167" s="74">
        <f t="shared" ca="1" si="81"/>
        <v>93424</v>
      </c>
      <c r="J167" s="74">
        <f t="shared" ca="1" si="81"/>
        <v>98768</v>
      </c>
      <c r="K167" s="74">
        <f t="shared" ca="1" si="81"/>
        <v>101530</v>
      </c>
      <c r="L167" s="74">
        <f t="shared" ca="1" si="81"/>
        <v>104374</v>
      </c>
      <c r="M167" s="74">
        <f t="shared" ca="1" si="81"/>
        <v>107351</v>
      </c>
      <c r="N167" s="72"/>
      <c r="P167" s="187" t="str">
        <f t="shared" si="83"/>
        <v>42300C</v>
      </c>
      <c r="Q167" s="191" t="s">
        <v>600</v>
      </c>
      <c r="R167" s="188" t="str">
        <f t="shared" si="86"/>
        <v>Marketing &amp; Communication Manager</v>
      </c>
      <c r="S167" s="189" t="str">
        <f t="shared" si="85"/>
        <v>35</v>
      </c>
      <c r="T167" s="186" cm="1">
        <f t="array" aca="1" ref="T167" ca="1">ROUND(IF($Q167="Y",VLOOKUP($P167, INDIRECT($Q$3),T$8,0)*INDIRECT($P$2),VLOOKUP($P167, INDIRECT($Q$3),T$8,0)),IF($E167="E",0,3))</f>
        <v>83682</v>
      </c>
      <c r="U167" s="186" cm="1">
        <f t="array" aca="1" ref="U167" ca="1">ROUND(IF($Q167="Y",VLOOKUP($P167, INDIRECT($Q$3),U$8,0)*INDIRECT($P$2),VLOOKUP($P167, INDIRECT($Q$3),U$8,0)),IF($E167="E",0,3))</f>
        <v>88085</v>
      </c>
      <c r="V167" s="186" cm="1">
        <f t="array" aca="1" ref="V167" ca="1">ROUND(IF($Q167="Y",VLOOKUP($P167, INDIRECT($Q$3),V$8,0)*INDIRECT($P$2),VLOOKUP($P167, INDIRECT($Q$3),V$8,0)),IF($E167="E",0,3))</f>
        <v>93424</v>
      </c>
      <c r="W167" s="186" cm="1">
        <f t="array" aca="1" ref="W167" ca="1">ROUND(IF($Q167="Y",VLOOKUP($P167, INDIRECT($Q$3),W$8,0)*INDIRECT($P$2),VLOOKUP($P167, INDIRECT($Q$3),W$8,0)),IF($E167="E",0,3))</f>
        <v>98768</v>
      </c>
      <c r="X167" s="186" cm="1">
        <f t="array" aca="1" ref="X167" ca="1">ROUND(IF($Q167="Y",VLOOKUP($P167, INDIRECT($Q$3),X$8,0)*INDIRECT($P$2),VLOOKUP($P167, INDIRECT($Q$3),X$8,0)),IF($E167="E",0,3))</f>
        <v>101530</v>
      </c>
      <c r="Y167" s="186" cm="1">
        <f t="array" aca="1" ref="Y167" ca="1">ROUND(IF($Q167="Y",VLOOKUP($P167, INDIRECT($Q$3),Y$8,0)*INDIRECT($P$2),VLOOKUP($P167, INDIRECT($Q$3),Y$8,0)),IF($E167="E",0,3))</f>
        <v>104374</v>
      </c>
      <c r="Z167" s="186" cm="1">
        <f t="array" aca="1" ref="Z167" ca="1">ROUND(IF($Q167="Y",VLOOKUP($P167, INDIRECT($Q$3),Z$8,0)*INDIRECT($P$2),VLOOKUP($P167, INDIRECT($Q$3),Z$8,0)),IF($E167="E",0,3))</f>
        <v>107351</v>
      </c>
      <c r="AA167" s="186"/>
      <c r="AB167" s="282" t="str">
        <f t="shared" si="84"/>
        <v>42300C</v>
      </c>
      <c r="AC167" s="130" t="str">
        <f t="shared" si="87"/>
        <v>Marketing &amp; Communication Manager</v>
      </c>
      <c r="AD167" s="284" t="str">
        <f t="shared" si="88"/>
        <v>35</v>
      </c>
      <c r="AE167" s="282">
        <f t="shared" ca="1" si="82"/>
        <v>40.231999999999999</v>
      </c>
      <c r="AF167" s="282">
        <f t="shared" ca="1" si="82"/>
        <v>42.348999999999997</v>
      </c>
      <c r="AG167" s="282">
        <f t="shared" ca="1" si="82"/>
        <v>44.915999999999997</v>
      </c>
      <c r="AH167" s="282">
        <f t="shared" ca="1" si="82"/>
        <v>47.484999999999999</v>
      </c>
      <c r="AI167" s="282">
        <f t="shared" ca="1" si="82"/>
        <v>48.812999999999995</v>
      </c>
      <c r="AJ167" s="282">
        <f t="shared" ca="1" si="82"/>
        <v>50.18</v>
      </c>
      <c r="AK167" s="282">
        <f t="shared" ca="1" si="82"/>
        <v>51.611999999999995</v>
      </c>
    </row>
    <row r="168" spans="1:37" x14ac:dyDescent="0.2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81"/>
        <v>75310</v>
      </c>
      <c r="H168" s="74">
        <f t="shared" ca="1" si="81"/>
        <v>78324</v>
      </c>
      <c r="I168" s="74">
        <f t="shared" ca="1" si="81"/>
        <v>81461</v>
      </c>
      <c r="J168" s="74">
        <f t="shared" ca="1" si="81"/>
        <v>84724</v>
      </c>
      <c r="K168" s="74">
        <f t="shared" ca="1" si="81"/>
        <v>88116</v>
      </c>
      <c r="L168" s="74">
        <f t="shared" ca="1" si="81"/>
        <v>0</v>
      </c>
      <c r="M168" s="74">
        <f t="shared" ca="1" si="81"/>
        <v>0</v>
      </c>
      <c r="N168" s="72"/>
      <c r="P168" s="187" t="str">
        <f t="shared" si="83"/>
        <v>52985C</v>
      </c>
      <c r="Q168" s="191" t="s">
        <v>600</v>
      </c>
      <c r="R168" s="188" t="str">
        <f t="shared" si="86"/>
        <v>Medical Assistant Program Supervisor</v>
      </c>
      <c r="S168" s="189" t="str">
        <f t="shared" si="85"/>
        <v>070</v>
      </c>
      <c r="T168" s="186" cm="1">
        <f t="array" aca="1" ref="T168" ca="1">ROUND(IF($Q168="Y",VLOOKUP($P168, INDIRECT($Q$3),T$8,0)*INDIRECT($P$2),VLOOKUP($P168, INDIRECT($Q$3),T$8,0)),IF($E168="E",0,3))</f>
        <v>75310</v>
      </c>
      <c r="U168" s="186" cm="1">
        <f t="array" aca="1" ref="U168" ca="1">ROUND(IF($Q168="Y",VLOOKUP($P168, INDIRECT($Q$3),U$8,0)*INDIRECT($P$2),VLOOKUP($P168, INDIRECT($Q$3),U$8,0)),IF($E168="E",0,3))</f>
        <v>78324</v>
      </c>
      <c r="V168" s="186" cm="1">
        <f t="array" aca="1" ref="V168" ca="1">ROUND(IF($Q168="Y",VLOOKUP($P168, INDIRECT($Q$3),V$8,0)*INDIRECT($P$2),VLOOKUP($P168, INDIRECT($Q$3),V$8,0)),IF($E168="E",0,3))</f>
        <v>81461</v>
      </c>
      <c r="W168" s="186" cm="1">
        <f t="array" aca="1" ref="W168" ca="1">ROUND(IF($Q168="Y",VLOOKUP($P168, INDIRECT($Q$3),W$8,0)*INDIRECT($P$2),VLOOKUP($P168, INDIRECT($Q$3),W$8,0)),IF($E168="E",0,3))</f>
        <v>84724</v>
      </c>
      <c r="X168" s="186" cm="1">
        <f t="array" aca="1" ref="X168" ca="1">ROUND(IF($Q168="Y",VLOOKUP($P168, INDIRECT($Q$3),X$8,0)*INDIRECT($P$2),VLOOKUP($P168, INDIRECT($Q$3),X$8,0)),IF($E168="E",0,3))</f>
        <v>88116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84"/>
        <v>52985C</v>
      </c>
      <c r="AC168" s="130" t="str">
        <f t="shared" si="87"/>
        <v>Medical Assistant Program Supervisor</v>
      </c>
      <c r="AD168" s="284" t="str">
        <f t="shared" si="88"/>
        <v>070</v>
      </c>
      <c r="AE168" s="282">
        <f t="shared" ca="1" si="82"/>
        <v>36.207000000000001</v>
      </c>
      <c r="AF168" s="282">
        <f t="shared" ca="1" si="82"/>
        <v>37.655999999999999</v>
      </c>
      <c r="AG168" s="282">
        <f t="shared" ca="1" si="82"/>
        <v>39.163999999999994</v>
      </c>
      <c r="AH168" s="282">
        <f t="shared" ca="1" si="82"/>
        <v>40.732999999999997</v>
      </c>
      <c r="AI168" s="282">
        <f t="shared" ca="1" si="82"/>
        <v>42.363999999999997</v>
      </c>
      <c r="AJ168" s="282" t="str">
        <f t="shared" ca="1" si="82"/>
        <v/>
      </c>
      <c r="AK168" s="282" t="str">
        <f t="shared" ca="1" si="82"/>
        <v/>
      </c>
    </row>
    <row r="169" spans="1:37" x14ac:dyDescent="0.2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81"/>
        <v>82333</v>
      </c>
      <c r="H169" s="74">
        <f t="shared" ca="1" si="81"/>
        <v>86471</v>
      </c>
      <c r="I169" s="74">
        <f t="shared" ca="1" si="81"/>
        <v>91144</v>
      </c>
      <c r="J169" s="74">
        <f t="shared" ca="1" si="81"/>
        <v>98756</v>
      </c>
      <c r="K169" s="74">
        <f t="shared" ca="1" si="81"/>
        <v>101524</v>
      </c>
      <c r="L169" s="74">
        <f t="shared" ca="1" si="81"/>
        <v>106841</v>
      </c>
      <c r="M169" s="74">
        <f t="shared" ca="1" si="81"/>
        <v>112968</v>
      </c>
      <c r="N169" s="72"/>
      <c r="P169" s="187" t="str">
        <f t="shared" si="83"/>
        <v>08855C</v>
      </c>
      <c r="Q169" s="191" t="s">
        <v>600</v>
      </c>
      <c r="R169" s="188" t="str">
        <f t="shared" si="86"/>
        <v>MFD Interagency Coordinator</v>
      </c>
      <c r="S169" s="189" t="str">
        <f t="shared" si="85"/>
        <v>65</v>
      </c>
      <c r="T169" s="186" cm="1">
        <f t="array" aca="1" ref="T169" ca="1">ROUND(IF($Q169="Y",VLOOKUP($P169, INDIRECT($Q$3),T$8,0)*INDIRECT($P$2),VLOOKUP($P169, INDIRECT($Q$3),T$8,0)),IF($E169="E",0,3))</f>
        <v>82333</v>
      </c>
      <c r="U169" s="186" cm="1">
        <f t="array" aca="1" ref="U169" ca="1">ROUND(IF($Q169="Y",VLOOKUP($P169, INDIRECT($Q$3),U$8,0)*INDIRECT($P$2),VLOOKUP($P169, INDIRECT($Q$3),U$8,0)),IF($E169="E",0,3))</f>
        <v>86471</v>
      </c>
      <c r="V169" s="186" cm="1">
        <f t="array" aca="1" ref="V169" ca="1">ROUND(IF($Q169="Y",VLOOKUP($P169, INDIRECT($Q$3),V$8,0)*INDIRECT($P$2),VLOOKUP($P169, INDIRECT($Q$3),V$8,0)),IF($E169="E",0,3))</f>
        <v>91144</v>
      </c>
      <c r="W169" s="186" cm="1">
        <f t="array" aca="1" ref="W169" ca="1">ROUND(IF($Q169="Y",VLOOKUP($P169, INDIRECT($Q$3),W$8,0)*INDIRECT($P$2),VLOOKUP($P169, INDIRECT($Q$3),W$8,0)),IF($E169="E",0,3))</f>
        <v>98756</v>
      </c>
      <c r="X169" s="186" cm="1">
        <f t="array" aca="1" ref="X169" ca="1">ROUND(IF($Q169="Y",VLOOKUP($P169, INDIRECT($Q$3),X$8,0)*INDIRECT($P$2),VLOOKUP($P169, INDIRECT($Q$3),X$8,0)),IF($E169="E",0,3))</f>
        <v>101524</v>
      </c>
      <c r="Y169" s="186" cm="1">
        <f t="array" aca="1" ref="Y169" ca="1">ROUND(IF($Q169="Y",VLOOKUP($P169, INDIRECT($Q$3),Y$8,0)*INDIRECT($P$2),VLOOKUP($P169, INDIRECT($Q$3),Y$8,0)),IF($E169="E",0,3))</f>
        <v>106841</v>
      </c>
      <c r="Z169" s="186" cm="1">
        <f t="array" aca="1" ref="Z169" ca="1">ROUND(IF($Q169="Y",VLOOKUP($P169, INDIRECT($Q$3),Z$8,0)*INDIRECT($P$2),VLOOKUP($P169, INDIRECT($Q$3),Z$8,0)),IF($E169="E",0,3))</f>
        <v>112968</v>
      </c>
      <c r="AA169" s="186"/>
      <c r="AB169" s="282" t="str">
        <f t="shared" si="84"/>
        <v>08855C</v>
      </c>
      <c r="AC169" s="130" t="str">
        <f t="shared" si="87"/>
        <v>MFD Interagency Coordinator</v>
      </c>
      <c r="AD169" s="284" t="str">
        <f t="shared" si="88"/>
        <v>65</v>
      </c>
      <c r="AE169" s="282">
        <f t="shared" ca="1" si="82"/>
        <v>39.583999999999996</v>
      </c>
      <c r="AF169" s="282">
        <f t="shared" ca="1" si="82"/>
        <v>41.573</v>
      </c>
      <c r="AG169" s="282">
        <f t="shared" ca="1" si="82"/>
        <v>43.82</v>
      </c>
      <c r="AH169" s="282">
        <f t="shared" ca="1" si="82"/>
        <v>47.478999999999999</v>
      </c>
      <c r="AI169" s="282">
        <f t="shared" ca="1" si="82"/>
        <v>48.809999999999995</v>
      </c>
      <c r="AJ169" s="282">
        <f t="shared" ca="1" si="82"/>
        <v>51.366</v>
      </c>
      <c r="AK169" s="282">
        <f t="shared" ca="1" si="82"/>
        <v>54.311999999999998</v>
      </c>
    </row>
    <row r="170" spans="1:37" x14ac:dyDescent="0.2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81"/>
        <v>95316</v>
      </c>
      <c r="H170" s="74">
        <f t="shared" ca="1" si="81"/>
        <v>99133</v>
      </c>
      <c r="I170" s="74">
        <f t="shared" ca="1" si="81"/>
        <v>103102</v>
      </c>
      <c r="J170" s="74">
        <f t="shared" ca="1" si="81"/>
        <v>107230</v>
      </c>
      <c r="K170" s="74">
        <f t="shared" ca="1" si="81"/>
        <v>111524</v>
      </c>
      <c r="L170" s="74">
        <f t="shared" ca="1" si="81"/>
        <v>0</v>
      </c>
      <c r="M170" s="74">
        <f t="shared" ca="1" si="81"/>
        <v>0</v>
      </c>
      <c r="N170" s="72"/>
      <c r="P170" s="187" t="str">
        <f t="shared" si="83"/>
        <v>53061C</v>
      </c>
      <c r="Q170" s="191" t="s">
        <v>600</v>
      </c>
      <c r="R170" s="188" t="str">
        <f t="shared" si="86"/>
        <v>MPD Compliance Specialist Supervisor</v>
      </c>
      <c r="S170" s="189" t="str">
        <f t="shared" si="85"/>
        <v>141</v>
      </c>
      <c r="T170" s="186" cm="1">
        <f t="array" aca="1" ref="T170" ca="1">ROUND(IF($Q170="Y",VLOOKUP($P170, INDIRECT($Q$3),T$8,0)*INDIRECT($P$2),VLOOKUP($P170, INDIRECT($Q$3),T$8,0)),IF($E170="E",0,3))</f>
        <v>95316</v>
      </c>
      <c r="U170" s="186" cm="1">
        <f t="array" aca="1" ref="U170" ca="1">ROUND(IF($Q170="Y",VLOOKUP($P170, INDIRECT($Q$3),U$8,0)*INDIRECT($P$2),VLOOKUP($P170, INDIRECT($Q$3),U$8,0)),IF($E170="E",0,3))</f>
        <v>99133</v>
      </c>
      <c r="V170" s="186" cm="1">
        <f t="array" aca="1" ref="V170" ca="1">ROUND(IF($Q170="Y",VLOOKUP($P170, INDIRECT($Q$3),V$8,0)*INDIRECT($P$2),VLOOKUP($P170, INDIRECT($Q$3),V$8,0)),IF($E170="E",0,3))</f>
        <v>103102</v>
      </c>
      <c r="W170" s="186" cm="1">
        <f t="array" aca="1" ref="W170" ca="1">ROUND(IF($Q170="Y",VLOOKUP($P170, INDIRECT($Q$3),W$8,0)*INDIRECT($P$2),VLOOKUP($P170, INDIRECT($Q$3),W$8,0)),IF($E170="E",0,3))</f>
        <v>107230</v>
      </c>
      <c r="X170" s="186" cm="1">
        <f t="array" aca="1" ref="X170" ca="1">ROUND(IF($Q170="Y",VLOOKUP($P170, INDIRECT($Q$3),X$8,0)*INDIRECT($P$2),VLOOKUP($P170, INDIRECT($Q$3),X$8,0)),IF($E170="E",0,3))</f>
        <v>111524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84"/>
        <v>53061C</v>
      </c>
      <c r="AC170" s="130" t="str">
        <f t="shared" si="87"/>
        <v>MPD Compliance Specialist Supervisor</v>
      </c>
      <c r="AD170" s="284" t="str">
        <f t="shared" si="88"/>
        <v>141</v>
      </c>
      <c r="AE170" s="282">
        <f t="shared" ca="1" si="82"/>
        <v>45.825000000000003</v>
      </c>
      <c r="AF170" s="282">
        <f t="shared" ca="1" si="82"/>
        <v>47.660999999999994</v>
      </c>
      <c r="AG170" s="282">
        <f t="shared" ca="1" si="82"/>
        <v>49.568999999999996</v>
      </c>
      <c r="AH170" s="282">
        <f t="shared" ca="1" si="82"/>
        <v>51.552999999999997</v>
      </c>
      <c r="AI170" s="282">
        <f t="shared" ca="1" si="82"/>
        <v>53.617999999999995</v>
      </c>
      <c r="AJ170" s="282" t="str">
        <f t="shared" ca="1" si="82"/>
        <v/>
      </c>
      <c r="AK170" s="282" t="str">
        <f t="shared" ca="1" si="82"/>
        <v/>
      </c>
    </row>
    <row r="171" spans="1:37" x14ac:dyDescent="0.2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ca="1" si="81"/>
        <v>105497</v>
      </c>
      <c r="H171" s="74">
        <f t="shared" ca="1" si="81"/>
        <v>109714</v>
      </c>
      <c r="I171" s="74">
        <f t="shared" ca="1" si="81"/>
        <v>114105</v>
      </c>
      <c r="J171" s="74">
        <f t="shared" ca="1" si="81"/>
        <v>118668</v>
      </c>
      <c r="K171" s="74">
        <f t="shared" ca="1" si="81"/>
        <v>123415</v>
      </c>
      <c r="L171" s="74">
        <f t="shared" ca="1" si="81"/>
        <v>0</v>
      </c>
      <c r="M171" s="74">
        <f t="shared" ca="1" si="81"/>
        <v>0</v>
      </c>
      <c r="N171" s="72"/>
      <c r="P171" s="187" t="str">
        <f t="shared" si="83"/>
        <v>53021C</v>
      </c>
      <c r="Q171" s="191" t="s">
        <v>600</v>
      </c>
      <c r="R171" s="188" t="str">
        <f t="shared" si="86"/>
        <v>MPD Health &amp; Wellness Manager</v>
      </c>
      <c r="S171" s="189" t="str">
        <f t="shared" si="85"/>
        <v>104</v>
      </c>
      <c r="T171" s="186" cm="1">
        <f t="array" aca="1" ref="T171" ca="1">ROUND(IF($Q171="Y",VLOOKUP($P171, INDIRECT($Q$3),T$8,0)*INDIRECT($P$2),VLOOKUP($P171, INDIRECT($Q$3),T$8,0)),IF($E171="E",0,3))</f>
        <v>105497</v>
      </c>
      <c r="U171" s="186" cm="1">
        <f t="array" aca="1" ref="U171" ca="1">ROUND(IF($Q171="Y",VLOOKUP($P171, INDIRECT($Q$3),U$8,0)*INDIRECT($P$2),VLOOKUP($P171, INDIRECT($Q$3),U$8,0)),IF($E171="E",0,3))</f>
        <v>109714</v>
      </c>
      <c r="V171" s="186" cm="1">
        <f t="array" aca="1" ref="V171" ca="1">ROUND(IF($Q171="Y",VLOOKUP($P171, INDIRECT($Q$3),V$8,0)*INDIRECT($P$2),VLOOKUP($P171, INDIRECT($Q$3),V$8,0)),IF($E171="E",0,3))</f>
        <v>114105</v>
      </c>
      <c r="W171" s="186" cm="1">
        <f t="array" aca="1" ref="W171" ca="1">ROUND(IF($Q171="Y",VLOOKUP($P171, INDIRECT($Q$3),W$8,0)*INDIRECT($P$2),VLOOKUP($P171, INDIRECT($Q$3),W$8,0)),IF($E171="E",0,3))</f>
        <v>118668</v>
      </c>
      <c r="X171" s="186" cm="1">
        <f t="array" aca="1" ref="X171" ca="1">ROUND(IF($Q171="Y",VLOOKUP($P171, INDIRECT($Q$3),X$8,0)*INDIRECT($P$2),VLOOKUP($P171, INDIRECT($Q$3),X$8,0)),IF($E171="E",0,3))</f>
        <v>123415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84"/>
        <v>53021C</v>
      </c>
      <c r="AC171" s="130" t="str">
        <f t="shared" si="87"/>
        <v>MPD Health &amp; Wellness Manager</v>
      </c>
      <c r="AD171" s="284" t="str">
        <f t="shared" si="88"/>
        <v>104</v>
      </c>
      <c r="AE171" s="282">
        <f t="shared" ca="1" si="82"/>
        <v>50.72</v>
      </c>
      <c r="AF171" s="282">
        <f t="shared" ca="1" si="82"/>
        <v>52.747999999999998</v>
      </c>
      <c r="AG171" s="282">
        <f t="shared" ca="1" si="82"/>
        <v>54.858999999999995</v>
      </c>
      <c r="AH171" s="282">
        <f t="shared" ca="1" si="82"/>
        <v>57.052</v>
      </c>
      <c r="AI171" s="282">
        <f t="shared" ca="1" si="82"/>
        <v>59.335000000000001</v>
      </c>
      <c r="AJ171" s="282" t="str">
        <f t="shared" ca="1" si="82"/>
        <v/>
      </c>
      <c r="AK171" s="282" t="str">
        <f t="shared" ca="1" si="82"/>
        <v/>
      </c>
    </row>
    <row r="172" spans="1:37" x14ac:dyDescent="0.2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81"/>
        <v>118343</v>
      </c>
      <c r="H172" s="74">
        <f t="shared" ca="1" si="81"/>
        <v>123076</v>
      </c>
      <c r="I172" s="74">
        <f t="shared" ca="1" si="81"/>
        <v>127998</v>
      </c>
      <c r="J172" s="74">
        <f t="shared" ca="1" si="81"/>
        <v>133118</v>
      </c>
      <c r="K172" s="74">
        <f t="shared" ca="1" si="81"/>
        <v>138442</v>
      </c>
      <c r="L172" s="74">
        <f t="shared" ca="1" si="81"/>
        <v>0</v>
      </c>
      <c r="M172" s="74">
        <f t="shared" ca="1" si="81"/>
        <v>0</v>
      </c>
      <c r="N172" s="72"/>
      <c r="P172" s="187" t="str">
        <f t="shared" si="83"/>
        <v>07455C</v>
      </c>
      <c r="Q172" s="191" t="s">
        <v>600</v>
      </c>
      <c r="R172" s="188" t="str">
        <f t="shared" si="86"/>
        <v xml:space="preserve">Parking System Manager </v>
      </c>
      <c r="S172" s="189" t="str">
        <f t="shared" si="85"/>
        <v>105</v>
      </c>
      <c r="T172" s="186" cm="1">
        <f t="array" aca="1" ref="T172" ca="1">ROUND(IF($Q172="Y",VLOOKUP($P172, INDIRECT($Q$3),T$8,0)*INDIRECT($P$2),VLOOKUP($P172, INDIRECT($Q$3),T$8,0)),IF($E172="E",0,3))</f>
        <v>118343</v>
      </c>
      <c r="U172" s="186" cm="1">
        <f t="array" aca="1" ref="U172" ca="1">ROUND(IF($Q172="Y",VLOOKUP($P172, INDIRECT($Q$3),U$8,0)*INDIRECT($P$2),VLOOKUP($P172, INDIRECT($Q$3),U$8,0)),IF($E172="E",0,3))</f>
        <v>123076</v>
      </c>
      <c r="V172" s="186" cm="1">
        <f t="array" aca="1" ref="V172" ca="1">ROUND(IF($Q172="Y",VLOOKUP($P172, INDIRECT($Q$3),V$8,0)*INDIRECT($P$2),VLOOKUP($P172, INDIRECT($Q$3),V$8,0)),IF($E172="E",0,3))</f>
        <v>127998</v>
      </c>
      <c r="W172" s="186" cm="1">
        <f t="array" aca="1" ref="W172" ca="1">ROUND(IF($Q172="Y",VLOOKUP($P172, INDIRECT($Q$3),W$8,0)*INDIRECT($P$2),VLOOKUP($P172, INDIRECT($Q$3),W$8,0)),IF($E172="E",0,3))</f>
        <v>133118</v>
      </c>
      <c r="X172" s="186" cm="1">
        <f t="array" aca="1" ref="X172" ca="1">ROUND(IF($Q172="Y",VLOOKUP($P172, INDIRECT($Q$3),X$8,0)*INDIRECT($P$2),VLOOKUP($P172, INDIRECT($Q$3),X$8,0)),IF($E172="E",0,3))</f>
        <v>138442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84"/>
        <v>07455C</v>
      </c>
      <c r="AC172" s="130" t="str">
        <f t="shared" si="87"/>
        <v xml:space="preserve">Parking System Manager </v>
      </c>
      <c r="AD172" s="284" t="str">
        <f t="shared" si="88"/>
        <v>105</v>
      </c>
      <c r="AE172" s="282">
        <f t="shared" ca="1" si="82"/>
        <v>56.896000000000001</v>
      </c>
      <c r="AF172" s="282">
        <f t="shared" ca="1" si="82"/>
        <v>59.171999999999997</v>
      </c>
      <c r="AG172" s="282">
        <f t="shared" ca="1" si="82"/>
        <v>61.537999999999997</v>
      </c>
      <c r="AH172" s="282">
        <f t="shared" ca="1" si="82"/>
        <v>64</v>
      </c>
      <c r="AI172" s="282">
        <f t="shared" ca="1" si="82"/>
        <v>66.559000000000012</v>
      </c>
      <c r="AJ172" s="282" t="str">
        <f t="shared" ca="1" si="82"/>
        <v/>
      </c>
      <c r="AK172" s="282" t="str">
        <f t="shared" ca="1" si="82"/>
        <v/>
      </c>
    </row>
    <row r="173" spans="1:37" x14ac:dyDescent="0.2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81"/>
        <v>44.686</v>
      </c>
      <c r="H173" s="74">
        <f t="shared" ca="1" si="81"/>
        <v>45.938000000000002</v>
      </c>
      <c r="I173" s="74">
        <f t="shared" ca="1" si="81"/>
        <v>47.223999999999997</v>
      </c>
      <c r="J173" s="74">
        <f t="shared" ca="1" si="81"/>
        <v>48.570999999999998</v>
      </c>
      <c r="K173" s="74">
        <f t="shared" ca="1" si="81"/>
        <v>49.567999999999998</v>
      </c>
      <c r="L173" s="74">
        <f t="shared" ca="1" si="81"/>
        <v>0</v>
      </c>
      <c r="M173" s="74">
        <f t="shared" ca="1" si="81"/>
        <v>0</v>
      </c>
      <c r="N173" s="72"/>
      <c r="P173" s="187" t="str">
        <f t="shared" si="83"/>
        <v>52995C</v>
      </c>
      <c r="Q173" s="191" t="s">
        <v>600</v>
      </c>
      <c r="R173" s="188" t="str">
        <f t="shared" si="86"/>
        <v>Payroll Supervisor</v>
      </c>
      <c r="S173" s="189" t="str">
        <f t="shared" si="85"/>
        <v>080</v>
      </c>
      <c r="T173" s="186" cm="1">
        <f t="array" aca="1" ref="T173" ca="1">ROUND(IF($Q173="Y",VLOOKUP($P173, INDIRECT($Q$3),T$8,0)*INDIRECT($P$2),VLOOKUP($P173, INDIRECT($Q$3),T$8,0)),IF($E173="E",0,3))</f>
        <v>44.686</v>
      </c>
      <c r="U173" s="186" cm="1">
        <f t="array" aca="1" ref="U173" ca="1">ROUND(IF($Q173="Y",VLOOKUP($P173, INDIRECT($Q$3),U$8,0)*INDIRECT($P$2),VLOOKUP($P173, INDIRECT($Q$3),U$8,0)),IF($E173="E",0,3))</f>
        <v>45.938000000000002</v>
      </c>
      <c r="V173" s="186" cm="1">
        <f t="array" aca="1" ref="V173" ca="1">ROUND(IF($Q173="Y",VLOOKUP($P173, INDIRECT($Q$3),V$8,0)*INDIRECT($P$2),VLOOKUP($P173, INDIRECT($Q$3),V$8,0)),IF($E173="E",0,3))</f>
        <v>47.223999999999997</v>
      </c>
      <c r="W173" s="186" cm="1">
        <f t="array" aca="1" ref="W173" ca="1">ROUND(IF($Q173="Y",VLOOKUP($P173, INDIRECT($Q$3),W$8,0)*INDIRECT($P$2),VLOOKUP($P173, INDIRECT($Q$3),W$8,0)),IF($E173="E",0,3))</f>
        <v>48.570999999999998</v>
      </c>
      <c r="X173" s="186" cm="1">
        <f t="array" aca="1" ref="X173" ca="1">ROUND(IF($Q173="Y",VLOOKUP($P173, INDIRECT($Q$3),X$8,0)*INDIRECT($P$2),VLOOKUP($P173, INDIRECT($Q$3),X$8,0)),IF($E173="E",0,3))</f>
        <v>49.567999999999998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84"/>
        <v>52995C</v>
      </c>
      <c r="AC173" s="130" t="str">
        <f t="shared" si="87"/>
        <v>Payroll Supervisor</v>
      </c>
      <c r="AD173" s="284" t="str">
        <f t="shared" si="88"/>
        <v>080</v>
      </c>
      <c r="AE173" s="282">
        <f t="shared" ca="1" si="82"/>
        <v>44.686</v>
      </c>
      <c r="AF173" s="282">
        <f t="shared" ca="1" si="82"/>
        <v>45.938000000000002</v>
      </c>
      <c r="AG173" s="282">
        <f t="shared" ca="1" si="82"/>
        <v>47.223999999999997</v>
      </c>
      <c r="AH173" s="282">
        <f t="shared" ca="1" si="82"/>
        <v>48.570999999999998</v>
      </c>
      <c r="AI173" s="282">
        <f t="shared" ca="1" si="82"/>
        <v>49.567999999999998</v>
      </c>
      <c r="AJ173" s="282" t="str">
        <f t="shared" ca="1" si="82"/>
        <v/>
      </c>
      <c r="AK173" s="282" t="str">
        <f t="shared" ca="1" si="82"/>
        <v/>
      </c>
    </row>
    <row r="174" spans="1:37" x14ac:dyDescent="0.2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1084</v>
      </c>
      <c r="G174" s="74">
        <f t="shared" ref="G174" ca="1" si="89">IF(E174="E",ROUND(T174,0),ROUND(T174,3))</f>
        <v>91750</v>
      </c>
      <c r="H174" s="74">
        <f t="shared" ref="H174" ca="1" si="90">IF(F174="E",ROUND(U174,0),ROUND(U174,3))</f>
        <v>95425</v>
      </c>
      <c r="I174" s="74">
        <f t="shared" ref="I174" ca="1" si="91">IF(G174="E",ROUND(V174,0),ROUND(V174,3))</f>
        <v>99243</v>
      </c>
      <c r="J174" s="74">
        <f t="shared" ref="J174" ca="1" si="92">IF(H174="E",ROUND(W174,0),ROUND(W174,3))</f>
        <v>103217</v>
      </c>
      <c r="K174" s="74">
        <f t="shared" ref="K174" ca="1" si="93">IF(I174="E",ROUND(X174,0),ROUND(X174,3))</f>
        <v>107351</v>
      </c>
      <c r="L174" s="74">
        <f t="shared" ref="L174" ca="1" si="94">IF(J174="E",ROUND(Y174,0),ROUND(Y174,3))</f>
        <v>0</v>
      </c>
      <c r="M174" s="74">
        <f t="shared" ref="M174" ca="1" si="95">IF(K174="E",ROUND(Z174,0),ROUND(Z174,3))</f>
        <v>0</v>
      </c>
      <c r="N174" s="72"/>
      <c r="P174" s="187" t="str">
        <f t="shared" ref="P174" si="96">A174</f>
        <v>53088C</v>
      </c>
      <c r="Q174" s="191" t="s">
        <v>600</v>
      </c>
      <c r="R174" s="188" t="str">
        <f t="shared" si="86"/>
        <v>Policy &amp; Research Coordinator - OPCR</v>
      </c>
      <c r="S174" s="189" t="str">
        <f t="shared" si="85"/>
        <v>127</v>
      </c>
      <c r="T174" s="186" cm="1">
        <f t="array" aca="1" ref="T174" ca="1">ROUND(IF($Q174="Y",VLOOKUP($P174, INDIRECT($Q$3),T$8,0)*INDIRECT($P$2),VLOOKUP($P174, INDIRECT($Q$3),T$8,0)),IF($E174="E",0,3))</f>
        <v>91750</v>
      </c>
      <c r="U174" s="186" cm="1">
        <f t="array" aca="1" ref="U174" ca="1">ROUND(IF($Q174="Y",VLOOKUP($P174, INDIRECT($Q$3),U$8,0)*INDIRECT($P$2),VLOOKUP($P174, INDIRECT($Q$3),U$8,0)),IF($E174="E",0,3))</f>
        <v>95425</v>
      </c>
      <c r="V174" s="186" cm="1">
        <f t="array" aca="1" ref="V174" ca="1">ROUND(IF($Q174="Y",VLOOKUP($P174, INDIRECT($Q$3),V$8,0)*INDIRECT($P$2),VLOOKUP($P174, INDIRECT($Q$3),V$8,0)),IF($E174="E",0,3))</f>
        <v>99243</v>
      </c>
      <c r="W174" s="186" cm="1">
        <f t="array" aca="1" ref="W174" ca="1">ROUND(IF($Q174="Y",VLOOKUP($P174, INDIRECT($Q$3),W$8,0)*INDIRECT($P$2),VLOOKUP($P174, INDIRECT($Q$3),W$8,0)),IF($E174="E",0,3))</f>
        <v>103217</v>
      </c>
      <c r="X174" s="186" cm="1">
        <f t="array" aca="1" ref="X174" ca="1">ROUND(IF($Q174="Y",VLOOKUP($P174, INDIRECT($Q$3),X$8,0)*INDIRECT($P$2),VLOOKUP($P174, INDIRECT($Q$3),X$8,0)),IF($E174="E",0,3))</f>
        <v>107351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84"/>
        <v>53088C</v>
      </c>
      <c r="AC174" s="130" t="str">
        <f t="shared" si="87"/>
        <v>Policy &amp; Research Coordinator - OPCR</v>
      </c>
      <c r="AD174" s="284" t="str">
        <f t="shared" si="88"/>
        <v>127</v>
      </c>
      <c r="AE174" s="282">
        <f t="shared" ref="AE174" ca="1" si="97">IF(T174=0,"",IF($E174="E",ROUNDUP(T174/2080,3),T174))</f>
        <v>44.110999999999997</v>
      </c>
      <c r="AF174" s="282">
        <f t="shared" ref="AF174" ca="1" si="98">IF(U174=0,"",IF($E174="E",ROUNDUP(U174/2080,3),U174))</f>
        <v>45.878</v>
      </c>
      <c r="AG174" s="282">
        <f t="shared" ref="AG174" ca="1" si="99">IF(V174=0,"",IF($E174="E",ROUNDUP(V174/2080,3),V174))</f>
        <v>47.713000000000001</v>
      </c>
      <c r="AH174" s="282">
        <f t="shared" ref="AH174" ca="1" si="100">IF(W174=0,"",IF($E174="E",ROUNDUP(W174/2080,3),W174))</f>
        <v>49.623999999999995</v>
      </c>
      <c r="AI174" s="282">
        <f t="shared" ref="AI174" ca="1" si="101">IF(X174=0,"",IF($E174="E",ROUNDUP(X174/2080,3),X174))</f>
        <v>51.611999999999995</v>
      </c>
      <c r="AJ174" s="282" t="str">
        <f t="shared" ref="AJ174" ca="1" si="102">IF(Y174=0,"",IF($E174="E",ROUNDUP(Y174/2080,3),Y174))</f>
        <v/>
      </c>
      <c r="AK174" s="282" t="str">
        <f t="shared" ref="AK174" ca="1" si="103">IF(Z174=0,"",IF($E174="E",ROUNDUP(Z174/2080,3),Z174))</f>
        <v/>
      </c>
    </row>
    <row r="175" spans="1:37" x14ac:dyDescent="0.2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ca="1" si="81"/>
        <v>127351</v>
      </c>
      <c r="H175" s="74">
        <f t="shared" ca="1" si="81"/>
        <v>130915</v>
      </c>
      <c r="I175" s="74">
        <f t="shared" ca="1" si="81"/>
        <v>134583</v>
      </c>
      <c r="J175" s="74">
        <f t="shared" ca="1" si="81"/>
        <v>138417</v>
      </c>
      <c r="K175" s="74">
        <f t="shared" ca="1" si="81"/>
        <v>0</v>
      </c>
      <c r="L175" s="74">
        <f t="shared" ca="1" si="81"/>
        <v>0</v>
      </c>
      <c r="M175" s="74">
        <f t="shared" ca="1" si="81"/>
        <v>0</v>
      </c>
      <c r="N175" s="72"/>
      <c r="P175" s="187" t="str">
        <f t="shared" si="83"/>
        <v>06965C</v>
      </c>
      <c r="Q175" s="191" t="s">
        <v>600</v>
      </c>
      <c r="R175" s="188" t="str">
        <f t="shared" si="86"/>
        <v>Policy, Research and Outreach Manager</v>
      </c>
      <c r="S175" s="189" t="str">
        <f t="shared" si="85"/>
        <v>54</v>
      </c>
      <c r="T175" s="186" cm="1">
        <f t="array" aca="1" ref="T175" ca="1">ROUND(IF($Q175="Y",VLOOKUP($P175, INDIRECT($Q$3),T$8,0)*INDIRECT($P$2),VLOOKUP($P175, INDIRECT($Q$3),T$8,0)),IF($E175="E",0,3))</f>
        <v>127351</v>
      </c>
      <c r="U175" s="186" cm="1">
        <f t="array" aca="1" ref="U175" ca="1">ROUND(IF($Q175="Y",VLOOKUP($P175, INDIRECT($Q$3),U$8,0)*INDIRECT($P$2),VLOOKUP($P175, INDIRECT($Q$3),U$8,0)),IF($E175="E",0,3))</f>
        <v>130915</v>
      </c>
      <c r="V175" s="186" cm="1">
        <f t="array" aca="1" ref="V175" ca="1">ROUND(IF($Q175="Y",VLOOKUP($P175, INDIRECT($Q$3),V$8,0)*INDIRECT($P$2),VLOOKUP($P175, INDIRECT($Q$3),V$8,0)),IF($E175="E",0,3))</f>
        <v>134583</v>
      </c>
      <c r="W175" s="186" cm="1">
        <f t="array" aca="1" ref="W175" ca="1">ROUND(IF($Q175="Y",VLOOKUP($P175, INDIRECT($Q$3),W$8,0)*INDIRECT($P$2),VLOOKUP($P175, INDIRECT($Q$3),W$8,0)),IF($E175="E",0,3))</f>
        <v>138417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84"/>
        <v>06965C</v>
      </c>
      <c r="AC175" s="130" t="str">
        <f t="shared" si="87"/>
        <v>Policy, Research and Outreach Manager</v>
      </c>
      <c r="AD175" s="284" t="str">
        <f t="shared" si="88"/>
        <v>54</v>
      </c>
      <c r="AE175" s="282">
        <f t="shared" ca="1" si="82"/>
        <v>61.226999999999997</v>
      </c>
      <c r="AF175" s="282">
        <f t="shared" ca="1" si="82"/>
        <v>62.94</v>
      </c>
      <c r="AG175" s="282">
        <f t="shared" ca="1" si="82"/>
        <v>64.704000000000008</v>
      </c>
      <c r="AH175" s="282">
        <f t="shared" ca="1" si="82"/>
        <v>66.547000000000011</v>
      </c>
      <c r="AI175" s="282" t="str">
        <f t="shared" ca="1" si="82"/>
        <v/>
      </c>
      <c r="AJ175" s="282" t="str">
        <f t="shared" ca="1" si="82"/>
        <v/>
      </c>
      <c r="AK175" s="282" t="str">
        <f t="shared" ca="1" si="82"/>
        <v/>
      </c>
    </row>
    <row r="176" spans="1:37" x14ac:dyDescent="0.2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ref="G176:M208" ca="1" si="104">IF(E176="E",ROUND(T176,0),ROUND(T176,3))</f>
        <v>95950</v>
      </c>
      <c r="H176" s="74">
        <f t="shared" ca="1" si="104"/>
        <v>101002</v>
      </c>
      <c r="I176" s="74">
        <f t="shared" ca="1" si="104"/>
        <v>106315</v>
      </c>
      <c r="J176" s="74">
        <f t="shared" ca="1" si="104"/>
        <v>113545</v>
      </c>
      <c r="K176" s="74">
        <f t="shared" ca="1" si="104"/>
        <v>116726</v>
      </c>
      <c r="L176" s="74">
        <f t="shared" ca="1" si="104"/>
        <v>119996</v>
      </c>
      <c r="M176" s="74">
        <f t="shared" ca="1" si="104"/>
        <v>123415</v>
      </c>
      <c r="N176" s="72"/>
      <c r="P176" s="187" t="str">
        <f t="shared" si="83"/>
        <v>52937C</v>
      </c>
      <c r="Q176" s="191" t="s">
        <v>600</v>
      </c>
      <c r="R176" s="188" t="str">
        <f t="shared" si="86"/>
        <v>Principal Budget and Evaluation Analyst</v>
      </c>
      <c r="S176" s="189" t="str">
        <f t="shared" si="85"/>
        <v>41C</v>
      </c>
      <c r="T176" s="186" cm="1">
        <f t="array" aca="1" ref="T176" ca="1">ROUND(IF($Q176="Y",VLOOKUP($P176, INDIRECT($Q$3),T$8,0)*INDIRECT($P$2),VLOOKUP($P176, INDIRECT($Q$3),T$8,0)),IF($E176="E",0,3))</f>
        <v>95950</v>
      </c>
      <c r="U176" s="186" cm="1">
        <f t="array" aca="1" ref="U176" ca="1">ROUND(IF($Q176="Y",VLOOKUP($P176, INDIRECT($Q$3),U$8,0)*INDIRECT($P$2),VLOOKUP($P176, INDIRECT($Q$3),U$8,0)),IF($E176="E",0,3))</f>
        <v>101002</v>
      </c>
      <c r="V176" s="186" cm="1">
        <f t="array" aca="1" ref="V176" ca="1">ROUND(IF($Q176="Y",VLOOKUP($P176, INDIRECT($Q$3),V$8,0)*INDIRECT($P$2),VLOOKUP($P176, INDIRECT($Q$3),V$8,0)),IF($E176="E",0,3))</f>
        <v>106315</v>
      </c>
      <c r="W176" s="186" cm="1">
        <f t="array" aca="1" ref="W176" ca="1">ROUND(IF($Q176="Y",VLOOKUP($P176, INDIRECT($Q$3),W$8,0)*INDIRECT($P$2),VLOOKUP($P176, INDIRECT($Q$3),W$8,0)),IF($E176="E",0,3))</f>
        <v>113545</v>
      </c>
      <c r="X176" s="186" cm="1">
        <f t="array" aca="1" ref="X176" ca="1">ROUND(IF($Q176="Y",VLOOKUP($P176, INDIRECT($Q$3),X$8,0)*INDIRECT($P$2),VLOOKUP($P176, INDIRECT($Q$3),X$8,0)),IF($E176="E",0,3))</f>
        <v>116726</v>
      </c>
      <c r="Y176" s="186" cm="1">
        <f t="array" aca="1" ref="Y176" ca="1">ROUND(IF($Q176="Y",VLOOKUP($P176, INDIRECT($Q$3),Y$8,0)*INDIRECT($P$2),VLOOKUP($P176, INDIRECT($Q$3),Y$8,0)),IF($E176="E",0,3))</f>
        <v>119996</v>
      </c>
      <c r="Z176" s="186" cm="1">
        <f t="array" aca="1" ref="Z176" ca="1">ROUND(IF($Q176="Y",VLOOKUP($P176, INDIRECT($Q$3),Z$8,0)*INDIRECT($P$2),VLOOKUP($P176, INDIRECT($Q$3),Z$8,0)),IF($E176="E",0,3))</f>
        <v>123415</v>
      </c>
      <c r="AA176" s="186"/>
      <c r="AB176" s="282" t="str">
        <f t="shared" si="84"/>
        <v>52937C</v>
      </c>
      <c r="AC176" s="130" t="str">
        <f t="shared" si="87"/>
        <v>Principal Budget and Evaluation Analyst</v>
      </c>
      <c r="AD176" s="284" t="str">
        <f t="shared" si="88"/>
        <v>41C</v>
      </c>
      <c r="AE176" s="282">
        <f t="shared" ref="AE176:AK208" ca="1" si="105">IF(T176=0,"",IF($E176="E",ROUNDUP(T176/2080,3),T176))</f>
        <v>46.129999999999995</v>
      </c>
      <c r="AF176" s="282">
        <f t="shared" ca="1" si="105"/>
        <v>48.558999999999997</v>
      </c>
      <c r="AG176" s="282">
        <f t="shared" ca="1" si="105"/>
        <v>51.113</v>
      </c>
      <c r="AH176" s="282">
        <f t="shared" ca="1" si="105"/>
        <v>54.588999999999999</v>
      </c>
      <c r="AI176" s="282">
        <f t="shared" ca="1" si="105"/>
        <v>56.119</v>
      </c>
      <c r="AJ176" s="282">
        <f t="shared" ca="1" si="105"/>
        <v>57.690999999999995</v>
      </c>
      <c r="AK176" s="282">
        <f t="shared" ca="1" si="105"/>
        <v>59.335000000000001</v>
      </c>
    </row>
    <row r="177" spans="1:38" x14ac:dyDescent="0.2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104"/>
        <v>31.265999999999998</v>
      </c>
      <c r="H177" s="74">
        <f t="shared" ca="1" si="104"/>
        <v>32.911999999999999</v>
      </c>
      <c r="I177" s="74">
        <f t="shared" ca="1" si="104"/>
        <v>34.642000000000003</v>
      </c>
      <c r="J177" s="74">
        <f t="shared" ca="1" si="104"/>
        <v>37.005000000000003</v>
      </c>
      <c r="K177" s="74">
        <f t="shared" ca="1" si="104"/>
        <v>38.042000000000002</v>
      </c>
      <c r="L177" s="74">
        <f t="shared" ca="1" si="104"/>
        <v>39.104999999999997</v>
      </c>
      <c r="M177" s="74">
        <f t="shared" ca="1" si="104"/>
        <v>40.22</v>
      </c>
      <c r="N177" s="72"/>
      <c r="P177" s="187" t="str">
        <f t="shared" si="83"/>
        <v>08360C</v>
      </c>
      <c r="Q177" s="191" t="s">
        <v>600</v>
      </c>
      <c r="R177" s="188" t="str">
        <f t="shared" si="86"/>
        <v>Program Assistant</v>
      </c>
      <c r="S177" s="189" t="str">
        <f t="shared" si="85"/>
        <v>08</v>
      </c>
      <c r="T177" s="186" cm="1">
        <f t="array" aca="1" ref="T177" ca="1">ROUND(IF($Q177="Y",VLOOKUP($P177, INDIRECT($Q$3),T$8,0)*INDIRECT($P$2),VLOOKUP($P177, INDIRECT($Q$3),T$8,0)),IF($E177="E",0,3))</f>
        <v>31.265999999999998</v>
      </c>
      <c r="U177" s="186" cm="1">
        <f t="array" aca="1" ref="U177" ca="1">ROUND(IF($Q177="Y",VLOOKUP($P177, INDIRECT($Q$3),U$8,0)*INDIRECT($P$2),VLOOKUP($P177, INDIRECT($Q$3),U$8,0)),IF($E177="E",0,3))</f>
        <v>32.911999999999999</v>
      </c>
      <c r="V177" s="186" cm="1">
        <f t="array" aca="1" ref="V177" ca="1">ROUND(IF($Q177="Y",VLOOKUP($P177, INDIRECT($Q$3),V$8,0)*INDIRECT($P$2),VLOOKUP($P177, INDIRECT($Q$3),V$8,0)),IF($E177="E",0,3))</f>
        <v>34.642000000000003</v>
      </c>
      <c r="W177" s="186" cm="1">
        <f t="array" aca="1" ref="W177" ca="1">ROUND(IF($Q177="Y",VLOOKUP($P177, INDIRECT($Q$3),W$8,0)*INDIRECT($P$2),VLOOKUP($P177, INDIRECT($Q$3),W$8,0)),IF($E177="E",0,3))</f>
        <v>37.005000000000003</v>
      </c>
      <c r="X177" s="186" cm="1">
        <f t="array" aca="1" ref="X177" ca="1">ROUND(IF($Q177="Y",VLOOKUP($P177, INDIRECT($Q$3),X$8,0)*INDIRECT($P$2),VLOOKUP($P177, INDIRECT($Q$3),X$8,0)),IF($E177="E",0,3))</f>
        <v>38.042000000000002</v>
      </c>
      <c r="Y177" s="186" cm="1">
        <f t="array" aca="1" ref="Y177" ca="1">ROUND(IF($Q177="Y",VLOOKUP($P177, INDIRECT($Q$3),Y$8,0)*INDIRECT($P$2),VLOOKUP($P177, INDIRECT($Q$3),Y$8,0)),IF($E177="E",0,3))</f>
        <v>39.104999999999997</v>
      </c>
      <c r="Z177" s="186" cm="1">
        <f t="array" aca="1" ref="Z177" ca="1">ROUND(IF($Q177="Y",VLOOKUP($P177, INDIRECT($Q$3),Z$8,0)*INDIRECT($P$2),VLOOKUP($P177, INDIRECT($Q$3),Z$8,0)),IF($E177="E",0,3))</f>
        <v>40.22</v>
      </c>
      <c r="AA177" s="186"/>
      <c r="AB177" s="282" t="str">
        <f t="shared" si="84"/>
        <v>08360C</v>
      </c>
      <c r="AC177" s="130" t="str">
        <f t="shared" si="87"/>
        <v>Program Assistant</v>
      </c>
      <c r="AD177" s="284" t="str">
        <f t="shared" si="88"/>
        <v>08</v>
      </c>
      <c r="AE177" s="282">
        <f t="shared" ca="1" si="105"/>
        <v>31.265999999999998</v>
      </c>
      <c r="AF177" s="282">
        <f t="shared" ca="1" si="105"/>
        <v>32.911999999999999</v>
      </c>
      <c r="AG177" s="282">
        <f t="shared" ca="1" si="105"/>
        <v>34.642000000000003</v>
      </c>
      <c r="AH177" s="282">
        <f t="shared" ca="1" si="105"/>
        <v>37.005000000000003</v>
      </c>
      <c r="AI177" s="282">
        <f t="shared" ca="1" si="105"/>
        <v>38.042000000000002</v>
      </c>
      <c r="AJ177" s="282">
        <f t="shared" ca="1" si="105"/>
        <v>39.104999999999997</v>
      </c>
      <c r="AK177" s="282">
        <f t="shared" ca="1" si="105"/>
        <v>40.22</v>
      </c>
    </row>
    <row r="178" spans="1:38" x14ac:dyDescent="0.2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104"/>
        <v>86887</v>
      </c>
      <c r="H178" s="74">
        <f t="shared" ca="1" si="104"/>
        <v>97985</v>
      </c>
      <c r="I178" s="74">
        <f t="shared" ca="1" si="104"/>
        <v>101909</v>
      </c>
      <c r="J178" s="74">
        <f t="shared" ca="1" si="104"/>
        <v>105987</v>
      </c>
      <c r="K178" s="74">
        <f t="shared" ca="1" si="104"/>
        <v>110231</v>
      </c>
      <c r="L178" s="74">
        <f t="shared" ca="1" si="104"/>
        <v>0</v>
      </c>
      <c r="M178" s="74">
        <f t="shared" ca="1" si="104"/>
        <v>0</v>
      </c>
      <c r="N178" s="72"/>
      <c r="P178" s="187" t="str">
        <f t="shared" si="83"/>
        <v>59441C</v>
      </c>
      <c r="Q178" s="191" t="s">
        <v>600</v>
      </c>
      <c r="R178" s="188" t="str">
        <f t="shared" si="86"/>
        <v xml:space="preserve">Project Coordinator - HR Confidential </v>
      </c>
      <c r="S178" s="189" t="str">
        <f t="shared" si="85"/>
        <v>118</v>
      </c>
      <c r="T178" s="186" cm="1">
        <f t="array" aca="1" ref="T178" ca="1">ROUND(IF($Q178="Y",VLOOKUP($P178, INDIRECT($Q$3),T$8,0)*INDIRECT($P$2),VLOOKUP($P178, INDIRECT($Q$3),T$8,0)),IF($E178="E",0,3))</f>
        <v>86887</v>
      </c>
      <c r="U178" s="186" cm="1">
        <f t="array" aca="1" ref="U178" ca="1">ROUND(IF($Q178="Y",VLOOKUP($P178, INDIRECT($Q$3),U$8,0)*INDIRECT($P$2),VLOOKUP($P178, INDIRECT($Q$3),U$8,0)),IF($E178="E",0,3))</f>
        <v>97985</v>
      </c>
      <c r="V178" s="186" cm="1">
        <f t="array" aca="1" ref="V178" ca="1">ROUND(IF($Q178="Y",VLOOKUP($P178, INDIRECT($Q$3),V$8,0)*INDIRECT($P$2),VLOOKUP($P178, INDIRECT($Q$3),V$8,0)),IF($E178="E",0,3))</f>
        <v>101909</v>
      </c>
      <c r="W178" s="186" cm="1">
        <f t="array" aca="1" ref="W178" ca="1">ROUND(IF($Q178="Y",VLOOKUP($P178, INDIRECT($Q$3),W$8,0)*INDIRECT($P$2),VLOOKUP($P178, INDIRECT($Q$3),W$8,0)),IF($E178="E",0,3))</f>
        <v>105987</v>
      </c>
      <c r="X178" s="186" cm="1">
        <f t="array" aca="1" ref="X178" ca="1">ROUND(IF($Q178="Y",VLOOKUP($P178, INDIRECT($Q$3),X$8,0)*INDIRECT($P$2),VLOOKUP($P178, INDIRECT($Q$3),X$8,0)),IF($E178="E",0,3))</f>
        <v>110231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84"/>
        <v>59441C</v>
      </c>
      <c r="AC178" s="130" t="str">
        <f t="shared" si="87"/>
        <v xml:space="preserve">Project Coordinator - HR Confidential </v>
      </c>
      <c r="AD178" s="284" t="str">
        <f t="shared" si="88"/>
        <v>118</v>
      </c>
      <c r="AE178" s="282">
        <f t="shared" ca="1" si="105"/>
        <v>41.772999999999996</v>
      </c>
      <c r="AF178" s="282">
        <f t="shared" ca="1" si="105"/>
        <v>47.108999999999995</v>
      </c>
      <c r="AG178" s="282">
        <f t="shared" ca="1" si="105"/>
        <v>48.994999999999997</v>
      </c>
      <c r="AH178" s="282">
        <f t="shared" ca="1" si="105"/>
        <v>50.955999999999996</v>
      </c>
      <c r="AI178" s="282">
        <f t="shared" ca="1" si="105"/>
        <v>52.995999999999995</v>
      </c>
      <c r="AJ178" s="282" t="str">
        <f t="shared" ca="1" si="105"/>
        <v/>
      </c>
      <c r="AK178" s="282" t="str">
        <f t="shared" ca="1" si="105"/>
        <v/>
      </c>
    </row>
    <row r="179" spans="1:38" x14ac:dyDescent="0.2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104"/>
        <v>89585</v>
      </c>
      <c r="H179" s="74">
        <f t="shared" ca="1" si="104"/>
        <v>95577</v>
      </c>
      <c r="I179" s="74">
        <f t="shared" ca="1" si="104"/>
        <v>98254</v>
      </c>
      <c r="J179" s="74">
        <f t="shared" ca="1" si="104"/>
        <v>101006</v>
      </c>
      <c r="K179" s="74">
        <f t="shared" ca="1" si="104"/>
        <v>103887</v>
      </c>
      <c r="L179" s="74">
        <f t="shared" ca="1" si="104"/>
        <v>0</v>
      </c>
      <c r="M179" s="74">
        <f t="shared" ca="1" si="104"/>
        <v>0</v>
      </c>
      <c r="N179" s="72"/>
      <c r="P179" s="187" t="str">
        <f t="shared" si="83"/>
        <v>08433C</v>
      </c>
      <c r="Q179" s="191" t="s">
        <v>600</v>
      </c>
      <c r="R179" s="188" t="str">
        <f t="shared" si="86"/>
        <v>Project Coordinator (Supervisory)</v>
      </c>
      <c r="S179" s="189" t="str">
        <f t="shared" si="85"/>
        <v>36</v>
      </c>
      <c r="T179" s="186" cm="1">
        <f t="array" aca="1" ref="T179" ca="1">ROUND(IF($Q179="Y",VLOOKUP($P179, INDIRECT($Q$3),T$8,0)*INDIRECT($P$2),VLOOKUP($P179, INDIRECT($Q$3),T$8,0)),IF($E179="E",0,3))</f>
        <v>89585</v>
      </c>
      <c r="U179" s="186" cm="1">
        <f t="array" aca="1" ref="U179" ca="1">ROUND(IF($Q179="Y",VLOOKUP($P179, INDIRECT($Q$3),U$8,0)*INDIRECT($P$2),VLOOKUP($P179, INDIRECT($Q$3),U$8,0)),IF($E179="E",0,3))</f>
        <v>95577</v>
      </c>
      <c r="V179" s="186" cm="1">
        <f t="array" aca="1" ref="V179" ca="1">ROUND(IF($Q179="Y",VLOOKUP($P179, INDIRECT($Q$3),V$8,0)*INDIRECT($P$2),VLOOKUP($P179, INDIRECT($Q$3),V$8,0)),IF($E179="E",0,3))</f>
        <v>98254</v>
      </c>
      <c r="W179" s="186" cm="1">
        <f t="array" aca="1" ref="W179" ca="1">ROUND(IF($Q179="Y",VLOOKUP($P179, INDIRECT($Q$3),W$8,0)*INDIRECT($P$2),VLOOKUP($P179, INDIRECT($Q$3),W$8,0)),IF($E179="E",0,3))</f>
        <v>101006</v>
      </c>
      <c r="X179" s="186" cm="1">
        <f t="array" aca="1" ref="X179" ca="1">ROUND(IF($Q179="Y",VLOOKUP($P179, INDIRECT($Q$3),X$8,0)*INDIRECT($P$2),VLOOKUP($P179, INDIRECT($Q$3),X$8,0)),IF($E179="E",0,3))</f>
        <v>103887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84"/>
        <v>08433C</v>
      </c>
      <c r="AC179" s="130" t="str">
        <f t="shared" si="87"/>
        <v>Project Coordinator (Supervisory)</v>
      </c>
      <c r="AD179" s="284" t="str">
        <f t="shared" si="88"/>
        <v>36</v>
      </c>
      <c r="AE179" s="282">
        <f t="shared" ca="1" si="105"/>
        <v>43.07</v>
      </c>
      <c r="AF179" s="282">
        <f t="shared" ca="1" si="105"/>
        <v>45.951000000000001</v>
      </c>
      <c r="AG179" s="282">
        <f t="shared" ca="1" si="105"/>
        <v>47.238</v>
      </c>
      <c r="AH179" s="282">
        <f t="shared" ca="1" si="105"/>
        <v>48.561</v>
      </c>
      <c r="AI179" s="282">
        <f t="shared" ca="1" si="105"/>
        <v>49.945999999999998</v>
      </c>
      <c r="AJ179" s="282" t="str">
        <f t="shared" ca="1" si="105"/>
        <v/>
      </c>
      <c r="AK179" s="282" t="str">
        <f t="shared" ca="1" si="105"/>
        <v/>
      </c>
    </row>
    <row r="180" spans="1:38" x14ac:dyDescent="0.2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04"/>
        <v>86949</v>
      </c>
      <c r="H180" s="74">
        <f t="shared" ca="1" si="104"/>
        <v>91439</v>
      </c>
      <c r="I180" s="74">
        <f t="shared" ca="1" si="104"/>
        <v>96099</v>
      </c>
      <c r="J180" s="74">
        <f t="shared" ca="1" si="104"/>
        <v>102604</v>
      </c>
      <c r="K180" s="74">
        <f t="shared" ca="1" si="104"/>
        <v>105478</v>
      </c>
      <c r="L180" s="74">
        <f t="shared" ca="1" si="104"/>
        <v>108431</v>
      </c>
      <c r="M180" s="74">
        <f t="shared" ca="1" si="104"/>
        <v>111524</v>
      </c>
      <c r="N180" s="72"/>
      <c r="P180" s="187" t="str">
        <f t="shared" si="83"/>
        <v>10207C</v>
      </c>
      <c r="Q180" s="191" t="s">
        <v>600</v>
      </c>
      <c r="R180" s="188" t="str">
        <f t="shared" si="86"/>
        <v>Property and Evidence Manager</v>
      </c>
      <c r="S180" s="189" t="str">
        <f t="shared" si="85"/>
        <v>34D</v>
      </c>
      <c r="T180" s="186" cm="1">
        <f t="array" aca="1" ref="T180" ca="1">ROUND(IF($Q180="Y",VLOOKUP($P180, INDIRECT($Q$3),T$8,0)*INDIRECT($P$2),VLOOKUP($P180, INDIRECT($Q$3),T$8,0)),IF($E180="E",0,3))</f>
        <v>86949</v>
      </c>
      <c r="U180" s="186" cm="1">
        <f t="array" aca="1" ref="U180" ca="1">ROUND(IF($Q180="Y",VLOOKUP($P180, INDIRECT($Q$3),U$8,0)*INDIRECT($P$2),VLOOKUP($P180, INDIRECT($Q$3),U$8,0)),IF($E180="E",0,3))</f>
        <v>91439</v>
      </c>
      <c r="V180" s="186" cm="1">
        <f t="array" aca="1" ref="V180" ca="1">ROUND(IF($Q180="Y",VLOOKUP($P180, INDIRECT($Q$3),V$8,0)*INDIRECT($P$2),VLOOKUP($P180, INDIRECT($Q$3),V$8,0)),IF($E180="E",0,3))</f>
        <v>96099</v>
      </c>
      <c r="W180" s="186" cm="1">
        <f t="array" aca="1" ref="W180" ca="1">ROUND(IF($Q180="Y",VLOOKUP($P180, INDIRECT($Q$3),W$8,0)*INDIRECT($P$2),VLOOKUP($P180, INDIRECT($Q$3),W$8,0)),IF($E180="E",0,3))</f>
        <v>102604</v>
      </c>
      <c r="X180" s="186" cm="1">
        <f t="array" aca="1" ref="X180" ca="1">ROUND(IF($Q180="Y",VLOOKUP($P180, INDIRECT($Q$3),X$8,0)*INDIRECT($P$2),VLOOKUP($P180, INDIRECT($Q$3),X$8,0)),IF($E180="E",0,3))</f>
        <v>105478</v>
      </c>
      <c r="Y180" s="186" cm="1">
        <f t="array" aca="1" ref="Y180" ca="1">ROUND(IF($Q180="Y",VLOOKUP($P180, INDIRECT($Q$3),Y$8,0)*INDIRECT($P$2),VLOOKUP($P180, INDIRECT($Q$3),Y$8,0)),IF($E180="E",0,3))</f>
        <v>108431</v>
      </c>
      <c r="Z180" s="186" cm="1">
        <f t="array" aca="1" ref="Z180" ca="1">ROUND(IF($Q180="Y",VLOOKUP($P180, INDIRECT($Q$3),Z$8,0)*INDIRECT($P$2),VLOOKUP($P180, INDIRECT($Q$3),Z$8,0)),IF($E180="E",0,3))</f>
        <v>111524</v>
      </c>
      <c r="AA180" s="186"/>
      <c r="AB180" s="282" t="str">
        <f t="shared" si="84"/>
        <v>10207C</v>
      </c>
      <c r="AC180" s="130" t="str">
        <f t="shared" si="87"/>
        <v>Property and Evidence Manager</v>
      </c>
      <c r="AD180" s="284" t="str">
        <f t="shared" si="88"/>
        <v>34D</v>
      </c>
      <c r="AE180" s="282">
        <f t="shared" ca="1" si="105"/>
        <v>41.802999999999997</v>
      </c>
      <c r="AF180" s="282">
        <f t="shared" ca="1" si="105"/>
        <v>43.961999999999996</v>
      </c>
      <c r="AG180" s="282">
        <f t="shared" ca="1" si="105"/>
        <v>46.201999999999998</v>
      </c>
      <c r="AH180" s="282">
        <f t="shared" ca="1" si="105"/>
        <v>49.329000000000001</v>
      </c>
      <c r="AI180" s="282">
        <f t="shared" ca="1" si="105"/>
        <v>50.710999999999999</v>
      </c>
      <c r="AJ180" s="282">
        <f t="shared" ca="1" si="105"/>
        <v>52.131</v>
      </c>
      <c r="AK180" s="282">
        <f t="shared" ca="1" si="105"/>
        <v>53.617999999999995</v>
      </c>
    </row>
    <row r="181" spans="1:38" x14ac:dyDescent="0.2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104"/>
        <v>73551</v>
      </c>
      <c r="H181" s="74">
        <f t="shared" ca="1" si="104"/>
        <v>77425</v>
      </c>
      <c r="I181" s="74">
        <f t="shared" ca="1" si="104"/>
        <v>81501</v>
      </c>
      <c r="J181" s="74">
        <f t="shared" ca="1" si="104"/>
        <v>87040</v>
      </c>
      <c r="K181" s="74">
        <f t="shared" ca="1" si="104"/>
        <v>89477</v>
      </c>
      <c r="L181" s="74">
        <f t="shared" ca="1" si="104"/>
        <v>91983</v>
      </c>
      <c r="M181" s="74">
        <f t="shared" ca="1" si="104"/>
        <v>94603</v>
      </c>
      <c r="N181" s="72"/>
      <c r="P181" s="187" t="str">
        <f t="shared" si="83"/>
        <v>08445C</v>
      </c>
      <c r="Q181" s="191" t="s">
        <v>600</v>
      </c>
      <c r="R181" s="188" t="str">
        <f t="shared" si="86"/>
        <v>Property Services Project Coordinator</v>
      </c>
      <c r="S181" s="189" t="str">
        <f t="shared" si="85"/>
        <v>74</v>
      </c>
      <c r="T181" s="186" cm="1">
        <f t="array" aca="1" ref="T181" ca="1">ROUND(IF($Q181="Y",VLOOKUP($P181, INDIRECT($Q$3),T$8,0)*INDIRECT($P$2),VLOOKUP($P181, INDIRECT($Q$3),T$8,0)),IF($E181="E",0,3))</f>
        <v>73551</v>
      </c>
      <c r="U181" s="186" cm="1">
        <f t="array" aca="1" ref="U181" ca="1">ROUND(IF($Q181="Y",VLOOKUP($P181, INDIRECT($Q$3),U$8,0)*INDIRECT($P$2),VLOOKUP($P181, INDIRECT($Q$3),U$8,0)),IF($E181="E",0,3))</f>
        <v>77425</v>
      </c>
      <c r="V181" s="186" cm="1">
        <f t="array" aca="1" ref="V181" ca="1">ROUND(IF($Q181="Y",VLOOKUP($P181, INDIRECT($Q$3),V$8,0)*INDIRECT($P$2),VLOOKUP($P181, INDIRECT($Q$3),V$8,0)),IF($E181="E",0,3))</f>
        <v>81501</v>
      </c>
      <c r="W181" s="186" cm="1">
        <f t="array" aca="1" ref="W181" ca="1">ROUND(IF($Q181="Y",VLOOKUP($P181, INDIRECT($Q$3),W$8,0)*INDIRECT($P$2),VLOOKUP($P181, INDIRECT($Q$3),W$8,0)),IF($E181="E",0,3))</f>
        <v>87040</v>
      </c>
      <c r="X181" s="186" cm="1">
        <f t="array" aca="1" ref="X181" ca="1">ROUND(IF($Q181="Y",VLOOKUP($P181, INDIRECT($Q$3),X$8,0)*INDIRECT($P$2),VLOOKUP($P181, INDIRECT($Q$3),X$8,0)),IF($E181="E",0,3))</f>
        <v>89477</v>
      </c>
      <c r="Y181" s="186" cm="1">
        <f t="array" aca="1" ref="Y181" ca="1">ROUND(IF($Q181="Y",VLOOKUP($P181, INDIRECT($Q$3),Y$8,0)*INDIRECT($P$2),VLOOKUP($P181, INDIRECT($Q$3),Y$8,0)),IF($E181="E",0,3))</f>
        <v>91983</v>
      </c>
      <c r="Z181" s="186" cm="1">
        <f t="array" aca="1" ref="Z181" ca="1">ROUND(IF($Q181="Y",VLOOKUP($P181, INDIRECT($Q$3),Z$8,0)*INDIRECT($P$2),VLOOKUP($P181, INDIRECT($Q$3),Z$8,0)),IF($E181="E",0,3))</f>
        <v>94603</v>
      </c>
      <c r="AA181" s="186"/>
      <c r="AB181" s="282" t="str">
        <f t="shared" si="84"/>
        <v>08445C</v>
      </c>
      <c r="AC181" s="130" t="str">
        <f t="shared" si="87"/>
        <v>Property Services Project Coordinator</v>
      </c>
      <c r="AD181" s="284" t="str">
        <f t="shared" si="88"/>
        <v>74</v>
      </c>
      <c r="AE181" s="282">
        <f t="shared" ca="1" si="105"/>
        <v>35.361999999999995</v>
      </c>
      <c r="AF181" s="282">
        <f t="shared" ca="1" si="105"/>
        <v>37.223999999999997</v>
      </c>
      <c r="AG181" s="282">
        <f t="shared" ca="1" si="105"/>
        <v>39.183999999999997</v>
      </c>
      <c r="AH181" s="282">
        <f t="shared" ca="1" si="105"/>
        <v>41.846999999999994</v>
      </c>
      <c r="AI181" s="282">
        <f t="shared" ca="1" si="105"/>
        <v>43.018000000000001</v>
      </c>
      <c r="AJ181" s="282">
        <f t="shared" ca="1" si="105"/>
        <v>44.222999999999999</v>
      </c>
      <c r="AK181" s="282">
        <f t="shared" ca="1" si="105"/>
        <v>45.482999999999997</v>
      </c>
    </row>
    <row r="182" spans="1:38" x14ac:dyDescent="0.2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04"/>
        <v>99868</v>
      </c>
      <c r="H182" s="74">
        <f t="shared" ca="1" si="104"/>
        <v>103863</v>
      </c>
      <c r="I182" s="74">
        <f t="shared" ca="1" si="104"/>
        <v>108016</v>
      </c>
      <c r="J182" s="74">
        <f t="shared" ca="1" si="104"/>
        <v>112336</v>
      </c>
      <c r="K182" s="74">
        <f t="shared" ca="1" si="104"/>
        <v>116832</v>
      </c>
      <c r="L182" s="74">
        <f t="shared" ca="1" si="104"/>
        <v>0</v>
      </c>
      <c r="M182" s="74">
        <f t="shared" ca="1" si="104"/>
        <v>0</v>
      </c>
      <c r="N182" s="72"/>
      <c r="P182" s="187" t="str">
        <f t="shared" si="83"/>
        <v>08447C</v>
      </c>
      <c r="Q182" s="191" t="s">
        <v>600</v>
      </c>
      <c r="R182" s="188" t="str">
        <f t="shared" si="86"/>
        <v>Public Arts Administrator</v>
      </c>
      <c r="S182" s="189" t="str">
        <f t="shared" si="85"/>
        <v>10</v>
      </c>
      <c r="T182" s="186" cm="1">
        <f t="array" aca="1" ref="T182" ca="1">ROUND(IF($Q182="Y",VLOOKUP($P182, INDIRECT($Q$3),T$8,0)*INDIRECT($P$2),VLOOKUP($P182, INDIRECT($Q$3),T$8,0)),IF($E182="E",0,3))</f>
        <v>99868</v>
      </c>
      <c r="U182" s="186" cm="1">
        <f t="array" aca="1" ref="U182" ca="1">ROUND(IF($Q182="Y",VLOOKUP($P182, INDIRECT($Q$3),U$8,0)*INDIRECT($P$2),VLOOKUP($P182, INDIRECT($Q$3),U$8,0)),IF($E182="E",0,3))</f>
        <v>103863</v>
      </c>
      <c r="V182" s="186" cm="1">
        <f t="array" aca="1" ref="V182" ca="1">ROUND(IF($Q182="Y",VLOOKUP($P182, INDIRECT($Q$3),V$8,0)*INDIRECT($P$2),VLOOKUP($P182, INDIRECT($Q$3),V$8,0)),IF($E182="E",0,3))</f>
        <v>108016</v>
      </c>
      <c r="W182" s="186" cm="1">
        <f t="array" aca="1" ref="W182" ca="1">ROUND(IF($Q182="Y",VLOOKUP($P182, INDIRECT($Q$3),W$8,0)*INDIRECT($P$2),VLOOKUP($P182, INDIRECT($Q$3),W$8,0)),IF($E182="E",0,3))</f>
        <v>112336</v>
      </c>
      <c r="X182" s="186" cm="1">
        <f t="array" aca="1" ref="X182" ca="1">ROUND(IF($Q182="Y",VLOOKUP($P182, INDIRECT($Q$3),X$8,0)*INDIRECT($P$2),VLOOKUP($P182, INDIRECT($Q$3),X$8,0)),IF($E182="E",0,3))</f>
        <v>116832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84"/>
        <v>08447C</v>
      </c>
      <c r="AC182" s="130" t="str">
        <f t="shared" si="87"/>
        <v>Public Arts Administrator</v>
      </c>
      <c r="AD182" s="284" t="str">
        <f t="shared" si="88"/>
        <v>10</v>
      </c>
      <c r="AE182" s="282">
        <f t="shared" ca="1" si="105"/>
        <v>48.013999999999996</v>
      </c>
      <c r="AF182" s="282">
        <f t="shared" ca="1" si="105"/>
        <v>49.934999999999995</v>
      </c>
      <c r="AG182" s="282">
        <f t="shared" ca="1" si="105"/>
        <v>51.930999999999997</v>
      </c>
      <c r="AH182" s="282">
        <f t="shared" ca="1" si="105"/>
        <v>54.007999999999996</v>
      </c>
      <c r="AI182" s="282">
        <f t="shared" ca="1" si="105"/>
        <v>56.169999999999995</v>
      </c>
      <c r="AJ182" s="282" t="str">
        <f t="shared" ca="1" si="105"/>
        <v/>
      </c>
      <c r="AK182" s="282" t="str">
        <f t="shared" ca="1" si="105"/>
        <v/>
      </c>
    </row>
    <row r="183" spans="1:38" x14ac:dyDescent="0.2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04"/>
        <v>96597</v>
      </c>
      <c r="H183" s="74">
        <f t="shared" ca="1" si="104"/>
        <v>100466</v>
      </c>
      <c r="I183" s="74">
        <f t="shared" ca="1" si="104"/>
        <v>104488</v>
      </c>
      <c r="J183" s="74">
        <f t="shared" ca="1" si="104"/>
        <v>108673</v>
      </c>
      <c r="K183" s="74">
        <f t="shared" ca="1" si="104"/>
        <v>113024</v>
      </c>
      <c r="L183" s="74">
        <f t="shared" ca="1" si="104"/>
        <v>0</v>
      </c>
      <c r="M183" s="74">
        <f t="shared" ca="1" si="104"/>
        <v>0</v>
      </c>
      <c r="N183" s="72"/>
      <c r="P183" s="187" t="str">
        <f t="shared" si="83"/>
        <v>59425C</v>
      </c>
      <c r="Q183" s="191" t="s">
        <v>600</v>
      </c>
      <c r="R183" s="188" t="str">
        <f t="shared" si="86"/>
        <v>Public Health Administrative Services Program Manager</v>
      </c>
      <c r="S183" s="189" t="str">
        <f t="shared" si="85"/>
        <v>114</v>
      </c>
      <c r="T183" s="186" cm="1">
        <f t="array" aca="1" ref="T183" ca="1">ROUND(IF($Q183="Y",VLOOKUP($P183, INDIRECT($Q$3),T$8,0)*INDIRECT($P$2),VLOOKUP($P183, INDIRECT($Q$3),T$8,0)),IF($E183="E",0,3))</f>
        <v>96597</v>
      </c>
      <c r="U183" s="186" cm="1">
        <f t="array" aca="1" ref="U183" ca="1">ROUND(IF($Q183="Y",VLOOKUP($P183, INDIRECT($Q$3),U$8,0)*INDIRECT($P$2),VLOOKUP($P183, INDIRECT($Q$3),U$8,0)),IF($E183="E",0,3))</f>
        <v>100466</v>
      </c>
      <c r="V183" s="186" cm="1">
        <f t="array" aca="1" ref="V183" ca="1">ROUND(IF($Q183="Y",VLOOKUP($P183, INDIRECT($Q$3),V$8,0)*INDIRECT($P$2),VLOOKUP($P183, INDIRECT($Q$3),V$8,0)),IF($E183="E",0,3))</f>
        <v>104488</v>
      </c>
      <c r="W183" s="186" cm="1">
        <f t="array" aca="1" ref="W183" ca="1">ROUND(IF($Q183="Y",VLOOKUP($P183, INDIRECT($Q$3),W$8,0)*INDIRECT($P$2),VLOOKUP($P183, INDIRECT($Q$3),W$8,0)),IF($E183="E",0,3))</f>
        <v>108673</v>
      </c>
      <c r="X183" s="186" cm="1">
        <f t="array" aca="1" ref="X183" ca="1">ROUND(IF($Q183="Y",VLOOKUP($P183, INDIRECT($Q$3),X$8,0)*INDIRECT($P$2),VLOOKUP($P183, INDIRECT($Q$3),X$8,0)),IF($E183="E",0,3))</f>
        <v>113024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84"/>
        <v>59425C</v>
      </c>
      <c r="AC183" s="130" t="str">
        <f t="shared" si="87"/>
        <v>Public Health Administrative Services Program Manager</v>
      </c>
      <c r="AD183" s="284" t="str">
        <f t="shared" si="88"/>
        <v>114</v>
      </c>
      <c r="AE183" s="282">
        <f t="shared" ca="1" si="105"/>
        <v>46.440999999999995</v>
      </c>
      <c r="AF183" s="282">
        <f t="shared" ca="1" si="105"/>
        <v>48.300999999999995</v>
      </c>
      <c r="AG183" s="282">
        <f t="shared" ca="1" si="105"/>
        <v>50.234999999999999</v>
      </c>
      <c r="AH183" s="282">
        <f t="shared" ca="1" si="105"/>
        <v>52.247</v>
      </c>
      <c r="AI183" s="282">
        <f t="shared" ca="1" si="105"/>
        <v>54.338999999999999</v>
      </c>
      <c r="AJ183" s="282" t="str">
        <f t="shared" ca="1" si="105"/>
        <v/>
      </c>
      <c r="AK183" s="282" t="str">
        <f t="shared" ca="1" si="105"/>
        <v/>
      </c>
    </row>
    <row r="184" spans="1:38" x14ac:dyDescent="0.2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04"/>
        <v>99851</v>
      </c>
      <c r="H184" s="74">
        <f t="shared" ca="1" si="104"/>
        <v>103851</v>
      </c>
      <c r="I184" s="74">
        <f t="shared" ca="1" si="104"/>
        <v>108009</v>
      </c>
      <c r="J184" s="74">
        <f t="shared" ca="1" si="104"/>
        <v>112334</v>
      </c>
      <c r="K184" s="74">
        <f t="shared" ca="1" si="104"/>
        <v>116833</v>
      </c>
      <c r="L184" s="74">
        <f t="shared" ca="1" si="104"/>
        <v>0</v>
      </c>
      <c r="M184" s="74">
        <f t="shared" ca="1" si="104"/>
        <v>0</v>
      </c>
      <c r="N184" s="72"/>
      <c r="P184" s="187" t="str">
        <f t="shared" si="83"/>
        <v>08487C</v>
      </c>
      <c r="Q184" s="191" t="s">
        <v>600</v>
      </c>
      <c r="R184" s="188" t="str">
        <f t="shared" si="86"/>
        <v>Public Health Mental Health Counselor</v>
      </c>
      <c r="S184" s="189" t="str">
        <f t="shared" si="85"/>
        <v>083</v>
      </c>
      <c r="T184" s="186" cm="1">
        <f t="array" aca="1" ref="T184" ca="1">ROUND(IF($Q184="Y",VLOOKUP($P184, INDIRECT($Q$3),T$8,0)*INDIRECT($P$2),VLOOKUP($P184, INDIRECT($Q$3),T$8,0)),IF($E184="E",0,3))</f>
        <v>99851</v>
      </c>
      <c r="U184" s="186" cm="1">
        <f t="array" aca="1" ref="U184" ca="1">ROUND(IF($Q184="Y",VLOOKUP($P184, INDIRECT($Q$3),U$8,0)*INDIRECT($P$2),VLOOKUP($P184, INDIRECT($Q$3),U$8,0)),IF($E184="E",0,3))</f>
        <v>103851</v>
      </c>
      <c r="V184" s="186" cm="1">
        <f t="array" aca="1" ref="V184" ca="1">ROUND(IF($Q184="Y",VLOOKUP($P184, INDIRECT($Q$3),V$8,0)*INDIRECT($P$2),VLOOKUP($P184, INDIRECT($Q$3),V$8,0)),IF($E184="E",0,3))</f>
        <v>108009</v>
      </c>
      <c r="W184" s="186" cm="1">
        <f t="array" aca="1" ref="W184" ca="1">ROUND(IF($Q184="Y",VLOOKUP($P184, INDIRECT($Q$3),W$8,0)*INDIRECT($P$2),VLOOKUP($P184, INDIRECT($Q$3),W$8,0)),IF($E184="E",0,3))</f>
        <v>112334</v>
      </c>
      <c r="X184" s="186" cm="1">
        <f t="array" aca="1" ref="X184" ca="1">ROUND(IF($Q184="Y",VLOOKUP($P184, INDIRECT($Q$3),X$8,0)*INDIRECT($P$2),VLOOKUP($P184, INDIRECT($Q$3),X$8,0)),IF($E184="E",0,3))</f>
        <v>116833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84"/>
        <v>08487C</v>
      </c>
      <c r="AC184" s="130" t="str">
        <f t="shared" si="87"/>
        <v>Public Health Mental Health Counselor</v>
      </c>
      <c r="AD184" s="284" t="str">
        <f t="shared" si="88"/>
        <v>083</v>
      </c>
      <c r="AE184" s="282">
        <f t="shared" ca="1" si="105"/>
        <v>48.006</v>
      </c>
      <c r="AF184" s="282">
        <f t="shared" ca="1" si="105"/>
        <v>49.928999999999995</v>
      </c>
      <c r="AG184" s="282">
        <f t="shared" ca="1" si="105"/>
        <v>51.927999999999997</v>
      </c>
      <c r="AH184" s="282">
        <f t="shared" ca="1" si="105"/>
        <v>54.006999999999998</v>
      </c>
      <c r="AI184" s="282">
        <f t="shared" ca="1" si="105"/>
        <v>56.169999999999995</v>
      </c>
      <c r="AJ184" s="282" t="str">
        <f t="shared" ca="1" si="105"/>
        <v/>
      </c>
      <c r="AK184" s="282" t="str">
        <f t="shared" ca="1" si="105"/>
        <v/>
      </c>
    </row>
    <row r="185" spans="1:38" x14ac:dyDescent="0.2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04"/>
        <v>86949</v>
      </c>
      <c r="H185" s="74">
        <f t="shared" ca="1" si="104"/>
        <v>91439</v>
      </c>
      <c r="I185" s="74">
        <f t="shared" ca="1" si="104"/>
        <v>96100</v>
      </c>
      <c r="J185" s="74">
        <f t="shared" ca="1" si="104"/>
        <v>102604</v>
      </c>
      <c r="K185" s="74">
        <f t="shared" ca="1" si="104"/>
        <v>105478</v>
      </c>
      <c r="L185" s="74">
        <f t="shared" ca="1" si="104"/>
        <v>108431</v>
      </c>
      <c r="M185" s="74">
        <f t="shared" ca="1" si="104"/>
        <v>111524</v>
      </c>
      <c r="N185" s="60"/>
      <c r="O185" s="73"/>
      <c r="P185" s="187" t="str">
        <f t="shared" si="83"/>
        <v>52990C</v>
      </c>
      <c r="Q185" s="191" t="s">
        <v>600</v>
      </c>
      <c r="R185" s="188" t="str">
        <f t="shared" si="86"/>
        <v>Public Health Supervisor - Emergency Response</v>
      </c>
      <c r="S185" s="189" t="str">
        <f t="shared" si="85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96100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84"/>
        <v>52990C</v>
      </c>
      <c r="AC185" s="130" t="str">
        <f t="shared" si="87"/>
        <v>Public Health Supervisor - Emergency Response</v>
      </c>
      <c r="AD185" s="284" t="str">
        <f t="shared" si="88"/>
        <v>34D</v>
      </c>
      <c r="AE185" s="282">
        <f t="shared" ca="1" si="105"/>
        <v>41.802999999999997</v>
      </c>
      <c r="AF185" s="282">
        <f t="shared" ca="1" si="105"/>
        <v>43.961999999999996</v>
      </c>
      <c r="AG185" s="282">
        <f t="shared" ca="1" si="105"/>
        <v>46.201999999999998</v>
      </c>
      <c r="AH185" s="282">
        <f t="shared" ca="1" si="105"/>
        <v>49.329000000000001</v>
      </c>
      <c r="AI185" s="282">
        <f t="shared" ca="1" si="105"/>
        <v>50.710999999999999</v>
      </c>
      <c r="AJ185" s="282">
        <f t="shared" ca="1" si="105"/>
        <v>52.131</v>
      </c>
      <c r="AK185" s="282">
        <f t="shared" ca="1" si="105"/>
        <v>53.617999999999995</v>
      </c>
    </row>
    <row r="186" spans="1:38" x14ac:dyDescent="0.2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04"/>
        <v>74806</v>
      </c>
      <c r="H186" s="74">
        <f t="shared" ca="1" si="104"/>
        <v>78848</v>
      </c>
      <c r="I186" s="74">
        <f t="shared" ca="1" si="104"/>
        <v>83745</v>
      </c>
      <c r="J186" s="74">
        <f t="shared" ca="1" si="104"/>
        <v>88641</v>
      </c>
      <c r="K186" s="74">
        <f t="shared" ca="1" si="104"/>
        <v>91124</v>
      </c>
      <c r="L186" s="74">
        <f t="shared" ca="1" si="104"/>
        <v>93676</v>
      </c>
      <c r="M186" s="74">
        <f t="shared" ca="1" si="104"/>
        <v>96346</v>
      </c>
      <c r="N186" s="60"/>
      <c r="O186" s="73"/>
      <c r="P186" s="187" t="str">
        <f t="shared" si="83"/>
        <v>52977C</v>
      </c>
      <c r="Q186" s="191" t="s">
        <v>600</v>
      </c>
      <c r="R186" s="188" t="str">
        <f t="shared" si="86"/>
        <v>Public Service Area Supervisor</v>
      </c>
      <c r="S186" s="189" t="str">
        <f t="shared" si="85"/>
        <v>111</v>
      </c>
      <c r="T186" s="186" cm="1">
        <f t="array" aca="1" ref="T186" ca="1">ROUND(IF($Q186="Y",VLOOKUP($P186, INDIRECT($Q$3),T$8,0)*INDIRECT($P$2),VLOOKUP($P186, INDIRECT($Q$3),T$8,0)),IF($E186="E",0,3))</f>
        <v>74806</v>
      </c>
      <c r="U186" s="186" cm="1">
        <f t="array" aca="1" ref="U186" ca="1">ROUND(IF($Q186="Y",VLOOKUP($P186, INDIRECT($Q$3),U$8,0)*INDIRECT($P$2),VLOOKUP($P186, INDIRECT($Q$3),U$8,0)),IF($E186="E",0,3))</f>
        <v>78848</v>
      </c>
      <c r="V186" s="186" cm="1">
        <f t="array" aca="1" ref="V186" ca="1">ROUND(IF($Q186="Y",VLOOKUP($P186, INDIRECT($Q$3),V$8,0)*INDIRECT($P$2),VLOOKUP($P186, INDIRECT($Q$3),V$8,0)),IF($E186="E",0,3))</f>
        <v>83745</v>
      </c>
      <c r="W186" s="186" cm="1">
        <f t="array" aca="1" ref="W186" ca="1">ROUND(IF($Q186="Y",VLOOKUP($P186, INDIRECT($Q$3),W$8,0)*INDIRECT($P$2),VLOOKUP($P186, INDIRECT($Q$3),W$8,0)),IF($E186="E",0,3))</f>
        <v>88641</v>
      </c>
      <c r="X186" s="186" cm="1">
        <f t="array" aca="1" ref="X186" ca="1">ROUND(IF($Q186="Y",VLOOKUP($P186, INDIRECT($Q$3),X$8,0)*INDIRECT($P$2),VLOOKUP($P186, INDIRECT($Q$3),X$8,0)),IF($E186="E",0,3))</f>
        <v>91124</v>
      </c>
      <c r="Y186" s="186" cm="1">
        <f t="array" aca="1" ref="Y186" ca="1">ROUND(IF($Q186="Y",VLOOKUP($P186, INDIRECT($Q$3),Y$8,0)*INDIRECT($P$2),VLOOKUP($P186, INDIRECT($Q$3),Y$8,0)),IF($E186="E",0,3))</f>
        <v>93676</v>
      </c>
      <c r="Z186" s="186" cm="1">
        <f t="array" aca="1" ref="Z186" ca="1">ROUND(IF($Q186="Y",VLOOKUP($P186, INDIRECT($Q$3),Z$8,0)*INDIRECT($P$2),VLOOKUP($P186, INDIRECT($Q$3),Z$8,0)),IF($E186="E",0,3))</f>
        <v>96346</v>
      </c>
      <c r="AA186" s="186"/>
      <c r="AB186" s="282" t="str">
        <f t="shared" si="84"/>
        <v>52977C</v>
      </c>
      <c r="AC186" s="130" t="str">
        <f t="shared" si="87"/>
        <v>Public Service Area Supervisor</v>
      </c>
      <c r="AD186" s="284" t="str">
        <f t="shared" si="88"/>
        <v>111</v>
      </c>
      <c r="AE186" s="282">
        <f t="shared" ca="1" si="105"/>
        <v>35.964999999999996</v>
      </c>
      <c r="AF186" s="282">
        <f t="shared" ca="1" si="105"/>
        <v>37.907999999999994</v>
      </c>
      <c r="AG186" s="282">
        <f t="shared" ca="1" si="105"/>
        <v>40.262999999999998</v>
      </c>
      <c r="AH186" s="282">
        <f t="shared" ca="1" si="105"/>
        <v>42.616</v>
      </c>
      <c r="AI186" s="282">
        <f t="shared" ca="1" si="105"/>
        <v>43.809999999999995</v>
      </c>
      <c r="AJ186" s="282">
        <f t="shared" ca="1" si="105"/>
        <v>45.036999999999999</v>
      </c>
      <c r="AK186" s="282">
        <f t="shared" ca="1" si="105"/>
        <v>46.320999999999998</v>
      </c>
    </row>
    <row r="187" spans="1:38" s="73" customFormat="1" x14ac:dyDescent="0.2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04"/>
        <v>82333</v>
      </c>
      <c r="H187" s="74">
        <f t="shared" ca="1" si="104"/>
        <v>86471</v>
      </c>
      <c r="I187" s="74">
        <f t="shared" ca="1" si="104"/>
        <v>91144</v>
      </c>
      <c r="J187" s="74">
        <f t="shared" ca="1" si="104"/>
        <v>98756</v>
      </c>
      <c r="K187" s="74">
        <f t="shared" ca="1" si="104"/>
        <v>101524</v>
      </c>
      <c r="L187" s="74">
        <f t="shared" ca="1" si="104"/>
        <v>106841</v>
      </c>
      <c r="M187" s="74">
        <f t="shared" ca="1" si="104"/>
        <v>112968</v>
      </c>
      <c r="N187" s="72"/>
      <c r="O187" s="71"/>
      <c r="P187" s="187" t="str">
        <f t="shared" si="83"/>
        <v>08563C</v>
      </c>
      <c r="Q187" s="191" t="s">
        <v>600</v>
      </c>
      <c r="R187" s="188" t="str">
        <f t="shared" si="86"/>
        <v>Public Works Interagency Coordinator</v>
      </c>
      <c r="S187" s="189" t="str">
        <f t="shared" si="85"/>
        <v>65</v>
      </c>
      <c r="T187" s="186" cm="1">
        <f t="array" aca="1" ref="T187" ca="1">ROUND(IF($Q187="Y",VLOOKUP($P187, INDIRECT($Q$3),T$8,0)*INDIRECT($P$2),VLOOKUP($P187, INDIRECT($Q$3),T$8,0)),IF($E187="E",0,3))</f>
        <v>82333</v>
      </c>
      <c r="U187" s="186" cm="1">
        <f t="array" aca="1" ref="U187" ca="1">ROUND(IF($Q187="Y",VLOOKUP($P187, INDIRECT($Q$3),U$8,0)*INDIRECT($P$2),VLOOKUP($P187, INDIRECT($Q$3),U$8,0)),IF($E187="E",0,3))</f>
        <v>86471</v>
      </c>
      <c r="V187" s="186" cm="1">
        <f t="array" aca="1" ref="V187" ca="1">ROUND(IF($Q187="Y",VLOOKUP($P187, INDIRECT($Q$3),V$8,0)*INDIRECT($P$2),VLOOKUP($P187, INDIRECT($Q$3),V$8,0)),IF($E187="E",0,3))</f>
        <v>91144</v>
      </c>
      <c r="W187" s="186" cm="1">
        <f t="array" aca="1" ref="W187" ca="1">ROUND(IF($Q187="Y",VLOOKUP($P187, INDIRECT($Q$3),W$8,0)*INDIRECT($P$2),VLOOKUP($P187, INDIRECT($Q$3),W$8,0)),IF($E187="E",0,3))</f>
        <v>98756</v>
      </c>
      <c r="X187" s="186" cm="1">
        <f t="array" aca="1" ref="X187" ca="1">ROUND(IF($Q187="Y",VLOOKUP($P187, INDIRECT($Q$3),X$8,0)*INDIRECT($P$2),VLOOKUP($P187, INDIRECT($Q$3),X$8,0)),IF($E187="E",0,3))</f>
        <v>101524</v>
      </c>
      <c r="Y187" s="186" cm="1">
        <f t="array" aca="1" ref="Y187" ca="1">ROUND(IF($Q187="Y",VLOOKUP($P187, INDIRECT($Q$3),Y$8,0)*INDIRECT($P$2),VLOOKUP($P187, INDIRECT($Q$3),Y$8,0)),IF($E187="E",0,3))</f>
        <v>106841</v>
      </c>
      <c r="Z187" s="186" cm="1">
        <f t="array" aca="1" ref="Z187" ca="1">ROUND(IF($Q187="Y",VLOOKUP($P187, INDIRECT($Q$3),Z$8,0)*INDIRECT($P$2),VLOOKUP($P187, INDIRECT($Q$3),Z$8,0)),IF($E187="E",0,3))</f>
        <v>112968</v>
      </c>
      <c r="AA187" s="186"/>
      <c r="AB187" s="282" t="str">
        <f t="shared" si="84"/>
        <v>08563C</v>
      </c>
      <c r="AC187" s="130" t="str">
        <f t="shared" si="87"/>
        <v>Public Works Interagency Coordinator</v>
      </c>
      <c r="AD187" s="284" t="str">
        <f t="shared" si="88"/>
        <v>65</v>
      </c>
      <c r="AE187" s="282">
        <f t="shared" ca="1" si="105"/>
        <v>39.583999999999996</v>
      </c>
      <c r="AF187" s="282">
        <f t="shared" ca="1" si="105"/>
        <v>41.573</v>
      </c>
      <c r="AG187" s="282">
        <f t="shared" ca="1" si="105"/>
        <v>43.82</v>
      </c>
      <c r="AH187" s="282">
        <f t="shared" ca="1" si="105"/>
        <v>47.478999999999999</v>
      </c>
      <c r="AI187" s="282">
        <f t="shared" ca="1" si="105"/>
        <v>48.809999999999995</v>
      </c>
      <c r="AJ187" s="282">
        <f t="shared" ca="1" si="105"/>
        <v>51.366</v>
      </c>
      <c r="AK187" s="282">
        <f t="shared" ca="1" si="105"/>
        <v>54.311999999999998</v>
      </c>
      <c r="AL187" s="129"/>
    </row>
    <row r="188" spans="1:38" x14ac:dyDescent="0.2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104"/>
        <v>88972</v>
      </c>
      <c r="H188" s="74">
        <f t="shared" ca="1" si="104"/>
        <v>92536</v>
      </c>
      <c r="I188" s="74">
        <f t="shared" ca="1" si="104"/>
        <v>96242</v>
      </c>
      <c r="J188" s="74">
        <f t="shared" ca="1" si="104"/>
        <v>100093</v>
      </c>
      <c r="K188" s="74">
        <f t="shared" ca="1" si="104"/>
        <v>104100</v>
      </c>
      <c r="L188" s="74">
        <f t="shared" ca="1" si="104"/>
        <v>0</v>
      </c>
      <c r="M188" s="74">
        <f t="shared" ca="1" si="104"/>
        <v>0</v>
      </c>
      <c r="N188" s="72"/>
      <c r="P188" s="187" t="str">
        <f t="shared" si="83"/>
        <v>08835C</v>
      </c>
      <c r="Q188" s="191" t="s">
        <v>600</v>
      </c>
      <c r="R188" s="188" t="str">
        <f t="shared" si="86"/>
        <v xml:space="preserve">Recycling Coordinator </v>
      </c>
      <c r="S188" s="189" t="str">
        <f t="shared" si="85"/>
        <v>086</v>
      </c>
      <c r="T188" s="186" cm="1">
        <f t="array" aca="1" ref="T188" ca="1">ROUND(IF($Q188="Y",VLOOKUP($P188, INDIRECT($Q$3),T$8,0)*INDIRECT($P$2),VLOOKUP($P188, INDIRECT($Q$3),T$8,0)),IF($E188="E",0,3))</f>
        <v>88972</v>
      </c>
      <c r="U188" s="186" cm="1">
        <f t="array" aca="1" ref="U188" ca="1">ROUND(IF($Q188="Y",VLOOKUP($P188, INDIRECT($Q$3),U$8,0)*INDIRECT($P$2),VLOOKUP($P188, INDIRECT($Q$3),U$8,0)),IF($E188="E",0,3))</f>
        <v>92536</v>
      </c>
      <c r="V188" s="186" cm="1">
        <f t="array" aca="1" ref="V188" ca="1">ROUND(IF($Q188="Y",VLOOKUP($P188, INDIRECT($Q$3),V$8,0)*INDIRECT($P$2),VLOOKUP($P188, INDIRECT($Q$3),V$8,0)),IF($E188="E",0,3))</f>
        <v>96242</v>
      </c>
      <c r="W188" s="186" cm="1">
        <f t="array" aca="1" ref="W188" ca="1">ROUND(IF($Q188="Y",VLOOKUP($P188, INDIRECT($Q$3),W$8,0)*INDIRECT($P$2),VLOOKUP($P188, INDIRECT($Q$3),W$8,0)),IF($E188="E",0,3))</f>
        <v>100093</v>
      </c>
      <c r="X188" s="186" cm="1">
        <f t="array" aca="1" ref="X188" ca="1">ROUND(IF($Q188="Y",VLOOKUP($P188, INDIRECT($Q$3),X$8,0)*INDIRECT($P$2),VLOOKUP($P188, INDIRECT($Q$3),X$8,0)),IF($E188="E",0,3))</f>
        <v>104100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84"/>
        <v>08835C</v>
      </c>
      <c r="AC188" s="130" t="str">
        <f t="shared" si="87"/>
        <v xml:space="preserve">Recycling Coordinator </v>
      </c>
      <c r="AD188" s="284" t="str">
        <f t="shared" si="88"/>
        <v>086</v>
      </c>
      <c r="AE188" s="282">
        <f t="shared" ca="1" si="105"/>
        <v>42.774999999999999</v>
      </c>
      <c r="AF188" s="282">
        <f t="shared" ca="1" si="105"/>
        <v>44.488999999999997</v>
      </c>
      <c r="AG188" s="282">
        <f t="shared" ca="1" si="105"/>
        <v>46.271000000000001</v>
      </c>
      <c r="AH188" s="282">
        <f t="shared" ca="1" si="105"/>
        <v>48.122</v>
      </c>
      <c r="AI188" s="282">
        <f t="shared" ca="1" si="105"/>
        <v>50.048999999999999</v>
      </c>
      <c r="AJ188" s="282" t="str">
        <f t="shared" ca="1" si="105"/>
        <v/>
      </c>
      <c r="AK188" s="282" t="str">
        <f t="shared" ca="1" si="105"/>
        <v/>
      </c>
    </row>
    <row r="189" spans="1:38" x14ac:dyDescent="0.2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104"/>
        <v>96549</v>
      </c>
      <c r="H189" s="74">
        <f t="shared" ca="1" si="104"/>
        <v>100416</v>
      </c>
      <c r="I189" s="74">
        <f t="shared" ca="1" si="104"/>
        <v>104438</v>
      </c>
      <c r="J189" s="74">
        <f t="shared" ca="1" si="104"/>
        <v>108617</v>
      </c>
      <c r="K189" s="74">
        <f t="shared" ca="1" si="104"/>
        <v>112968</v>
      </c>
      <c r="L189" s="74">
        <f t="shared" ca="1" si="104"/>
        <v>0</v>
      </c>
      <c r="M189" s="74">
        <f t="shared" ca="1" si="104"/>
        <v>0</v>
      </c>
      <c r="N189" s="72"/>
      <c r="P189" s="187" t="str">
        <f t="shared" si="83"/>
        <v>08856C</v>
      </c>
      <c r="Q189" s="191" t="s">
        <v>600</v>
      </c>
      <c r="R189" s="188" t="str">
        <f t="shared" si="86"/>
        <v>Regulatory Services Interagency Coordinator</v>
      </c>
      <c r="S189" s="189" t="str">
        <f t="shared" si="85"/>
        <v>065</v>
      </c>
      <c r="T189" s="186" cm="1">
        <f t="array" aca="1" ref="T189" ca="1">ROUND(IF($Q189="Y",VLOOKUP($P189, INDIRECT($Q$3),T$8,0)*INDIRECT($P$2),VLOOKUP($P189, INDIRECT($Q$3),T$8,0)),IF($E189="E",0,3))</f>
        <v>96549</v>
      </c>
      <c r="U189" s="186" cm="1">
        <f t="array" aca="1" ref="U189" ca="1">ROUND(IF($Q189="Y",VLOOKUP($P189, INDIRECT($Q$3),U$8,0)*INDIRECT($P$2),VLOOKUP($P189, INDIRECT($Q$3),U$8,0)),IF($E189="E",0,3))</f>
        <v>100416</v>
      </c>
      <c r="V189" s="186" cm="1">
        <f t="array" aca="1" ref="V189" ca="1">ROUND(IF($Q189="Y",VLOOKUP($P189, INDIRECT($Q$3),V$8,0)*INDIRECT($P$2),VLOOKUP($P189, INDIRECT($Q$3),V$8,0)),IF($E189="E",0,3))</f>
        <v>104438</v>
      </c>
      <c r="W189" s="186" cm="1">
        <f t="array" aca="1" ref="W189" ca="1">ROUND(IF($Q189="Y",VLOOKUP($P189, INDIRECT($Q$3),W$8,0)*INDIRECT($P$2),VLOOKUP($P189, INDIRECT($Q$3),W$8,0)),IF($E189="E",0,3))</f>
        <v>108617</v>
      </c>
      <c r="X189" s="186" cm="1">
        <f t="array" aca="1" ref="X189" ca="1">ROUND(IF($Q189="Y",VLOOKUP($P189, INDIRECT($Q$3),X$8,0)*INDIRECT($P$2),VLOOKUP($P189, INDIRECT($Q$3),X$8,0)),IF($E189="E",0,3))</f>
        <v>112968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84"/>
        <v>08856C</v>
      </c>
      <c r="AC189" s="130" t="str">
        <f t="shared" si="87"/>
        <v>Regulatory Services Interagency Coordinator</v>
      </c>
      <c r="AD189" s="284" t="str">
        <f t="shared" si="88"/>
        <v>065</v>
      </c>
      <c r="AE189" s="282">
        <f t="shared" ca="1" si="105"/>
        <v>46.417999999999999</v>
      </c>
      <c r="AF189" s="282">
        <f t="shared" ca="1" si="105"/>
        <v>48.277000000000001</v>
      </c>
      <c r="AG189" s="282">
        <f t="shared" ca="1" si="105"/>
        <v>50.210999999999999</v>
      </c>
      <c r="AH189" s="282">
        <f t="shared" ca="1" si="105"/>
        <v>52.22</v>
      </c>
      <c r="AI189" s="282">
        <f t="shared" ca="1" si="105"/>
        <v>54.311999999999998</v>
      </c>
      <c r="AJ189" s="282" t="str">
        <f t="shared" ca="1" si="105"/>
        <v/>
      </c>
      <c r="AK189" s="282" t="str">
        <f t="shared" ca="1" si="105"/>
        <v/>
      </c>
    </row>
    <row r="190" spans="1:38" x14ac:dyDescent="0.2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104"/>
        <v>97581</v>
      </c>
      <c r="H190" s="74">
        <f t="shared" ca="1" si="104"/>
        <v>102446</v>
      </c>
      <c r="I190" s="74">
        <f t="shared" ca="1" si="104"/>
        <v>107600</v>
      </c>
      <c r="J190" s="74">
        <f t="shared" ca="1" si="104"/>
        <v>114651</v>
      </c>
      <c r="K190" s="74">
        <f t="shared" ca="1" si="104"/>
        <v>117862</v>
      </c>
      <c r="L190" s="74">
        <f t="shared" ca="1" si="104"/>
        <v>121161</v>
      </c>
      <c r="M190" s="74">
        <f t="shared" ca="1" si="104"/>
        <v>124614</v>
      </c>
      <c r="N190" s="72"/>
      <c r="P190" s="187" t="str">
        <f t="shared" si="83"/>
        <v>08885C</v>
      </c>
      <c r="Q190" s="191" t="s">
        <v>600</v>
      </c>
      <c r="R190" s="188" t="str">
        <f t="shared" si="86"/>
        <v>Risk Manager</v>
      </c>
      <c r="S190" s="189" t="str">
        <f t="shared" si="85"/>
        <v>41B</v>
      </c>
      <c r="T190" s="186" cm="1">
        <f t="array" aca="1" ref="T190" ca="1">ROUND(IF($Q190="Y",VLOOKUP($P190, INDIRECT($Q$3),T$8,0)*INDIRECT($P$2),VLOOKUP($P190, INDIRECT($Q$3),T$8,0)),IF($E190="E",0,3))</f>
        <v>97581</v>
      </c>
      <c r="U190" s="186" cm="1">
        <f t="array" aca="1" ref="U190" ca="1">ROUND(IF($Q190="Y",VLOOKUP($P190, INDIRECT($Q$3),U$8,0)*INDIRECT($P$2),VLOOKUP($P190, INDIRECT($Q$3),U$8,0)),IF($E190="E",0,3))</f>
        <v>102446</v>
      </c>
      <c r="V190" s="186" cm="1">
        <f t="array" aca="1" ref="V190" ca="1">ROUND(IF($Q190="Y",VLOOKUP($P190, INDIRECT($Q$3),V$8,0)*INDIRECT($P$2),VLOOKUP($P190, INDIRECT($Q$3),V$8,0)),IF($E190="E",0,3))</f>
        <v>107600</v>
      </c>
      <c r="W190" s="186" cm="1">
        <f t="array" aca="1" ref="W190" ca="1">ROUND(IF($Q190="Y",VLOOKUP($P190, INDIRECT($Q$3),W$8,0)*INDIRECT($P$2),VLOOKUP($P190, INDIRECT($Q$3),W$8,0)),IF($E190="E",0,3))</f>
        <v>114651</v>
      </c>
      <c r="X190" s="186" cm="1">
        <f t="array" aca="1" ref="X190" ca="1">ROUND(IF($Q190="Y",VLOOKUP($P190, INDIRECT($Q$3),X$8,0)*INDIRECT($P$2),VLOOKUP($P190, INDIRECT($Q$3),X$8,0)),IF($E190="E",0,3))</f>
        <v>117862</v>
      </c>
      <c r="Y190" s="186" cm="1">
        <f t="array" aca="1" ref="Y190" ca="1">ROUND(IF($Q190="Y",VLOOKUP($P190, INDIRECT($Q$3),Y$8,0)*INDIRECT($P$2),VLOOKUP($P190, INDIRECT($Q$3),Y$8,0)),IF($E190="E",0,3))</f>
        <v>121161</v>
      </c>
      <c r="Z190" s="186" cm="1">
        <f t="array" aca="1" ref="Z190" ca="1">ROUND(IF($Q190="Y",VLOOKUP($P190, INDIRECT($Q$3),Z$8,0)*INDIRECT($P$2),VLOOKUP($P190, INDIRECT($Q$3),Z$8,0)),IF($E190="E",0,3))</f>
        <v>124614</v>
      </c>
      <c r="AA190" s="186"/>
      <c r="AB190" s="282" t="str">
        <f t="shared" si="84"/>
        <v>08885C</v>
      </c>
      <c r="AC190" s="130" t="str">
        <f t="shared" si="87"/>
        <v>Risk Manager</v>
      </c>
      <c r="AD190" s="284" t="str">
        <f t="shared" si="88"/>
        <v>41B</v>
      </c>
      <c r="AE190" s="282">
        <f t="shared" ca="1" si="105"/>
        <v>46.913999999999994</v>
      </c>
      <c r="AF190" s="282">
        <f t="shared" ca="1" si="105"/>
        <v>49.253</v>
      </c>
      <c r="AG190" s="282">
        <f t="shared" ca="1" si="105"/>
        <v>51.730999999999995</v>
      </c>
      <c r="AH190" s="282">
        <f t="shared" ca="1" si="105"/>
        <v>55.120999999999995</v>
      </c>
      <c r="AI190" s="282">
        <f t="shared" ca="1" si="105"/>
        <v>56.664999999999999</v>
      </c>
      <c r="AJ190" s="282">
        <f t="shared" ca="1" si="105"/>
        <v>58.250999999999998</v>
      </c>
      <c r="AK190" s="282">
        <f t="shared" ca="1" si="105"/>
        <v>59.910999999999994</v>
      </c>
    </row>
    <row r="191" spans="1:38" x14ac:dyDescent="0.2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104"/>
        <v>26.224</v>
      </c>
      <c r="H191" s="74">
        <f t="shared" ca="1" si="104"/>
        <v>28.015999999999998</v>
      </c>
      <c r="I191" s="74">
        <f t="shared" ca="1" si="104"/>
        <v>28.798999999999999</v>
      </c>
      <c r="J191" s="74">
        <f t="shared" ca="1" si="104"/>
        <v>29.62</v>
      </c>
      <c r="K191" s="74">
        <f t="shared" ca="1" si="104"/>
        <v>0</v>
      </c>
      <c r="L191" s="74">
        <f t="shared" ca="1" si="104"/>
        <v>0</v>
      </c>
      <c r="M191" s="74">
        <f t="shared" ca="1" si="104"/>
        <v>0</v>
      </c>
      <c r="N191" s="72"/>
      <c r="P191" s="187" t="str">
        <f t="shared" si="83"/>
        <v>09035C</v>
      </c>
      <c r="Q191" s="191" t="s">
        <v>600</v>
      </c>
      <c r="R191" s="188" t="str">
        <f t="shared" si="86"/>
        <v xml:space="preserve">School Patrol Agent </v>
      </c>
      <c r="S191" s="189" t="str">
        <f t="shared" si="85"/>
        <v>09</v>
      </c>
      <c r="T191" s="186" cm="1">
        <f t="array" aca="1" ref="T191" ca="1">ROUND(IF($Q191="Y",VLOOKUP($P191, INDIRECT($Q$3),T$8,0)*INDIRECT($P$2),VLOOKUP($P191, INDIRECT($Q$3),T$8,0)),IF($E191="E",0,3))</f>
        <v>26.224</v>
      </c>
      <c r="U191" s="186" cm="1">
        <f t="array" aca="1" ref="U191" ca="1">ROUND(IF($Q191="Y",VLOOKUP($P191, INDIRECT($Q$3),U$8,0)*INDIRECT($P$2),VLOOKUP($P191, INDIRECT($Q$3),U$8,0)),IF($E191="E",0,3))</f>
        <v>28.015999999999998</v>
      </c>
      <c r="V191" s="186" cm="1">
        <f t="array" aca="1" ref="V191" ca="1">ROUND(IF($Q191="Y",VLOOKUP($P191, INDIRECT($Q$3),V$8,0)*INDIRECT($P$2),VLOOKUP($P191, INDIRECT($Q$3),V$8,0)),IF($E191="E",0,3))</f>
        <v>28.798999999999999</v>
      </c>
      <c r="W191" s="186" cm="1">
        <f t="array" aca="1" ref="W191" ca="1">ROUND(IF($Q191="Y",VLOOKUP($P191, INDIRECT($Q$3),W$8,0)*INDIRECT($P$2),VLOOKUP($P191, INDIRECT($Q$3),W$8,0)),IF($E191="E",0,3))</f>
        <v>29.62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84"/>
        <v>09035C</v>
      </c>
      <c r="AC191" s="130" t="str">
        <f t="shared" si="87"/>
        <v xml:space="preserve">School Patrol Agent </v>
      </c>
      <c r="AD191" s="284" t="str">
        <f t="shared" si="88"/>
        <v>09</v>
      </c>
      <c r="AE191" s="282">
        <f t="shared" ca="1" si="105"/>
        <v>26.224</v>
      </c>
      <c r="AF191" s="282">
        <f t="shared" ca="1" si="105"/>
        <v>28.015999999999998</v>
      </c>
      <c r="AG191" s="282">
        <f t="shared" ca="1" si="105"/>
        <v>28.798999999999999</v>
      </c>
      <c r="AH191" s="282">
        <f t="shared" ca="1" si="105"/>
        <v>29.62</v>
      </c>
      <c r="AI191" s="282" t="str">
        <f t="shared" ca="1" si="105"/>
        <v/>
      </c>
      <c r="AJ191" s="282" t="str">
        <f t="shared" ca="1" si="105"/>
        <v/>
      </c>
      <c r="AK191" s="282" t="str">
        <f t="shared" ca="1" si="105"/>
        <v/>
      </c>
    </row>
    <row r="192" spans="1:38" x14ac:dyDescent="0.2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104"/>
        <v>23.18</v>
      </c>
      <c r="H192" s="74">
        <f t="shared" ca="1" si="104"/>
        <v>24.106999999999999</v>
      </c>
      <c r="I192" s="74">
        <f t="shared" ca="1" si="104"/>
        <v>25.071999999999999</v>
      </c>
      <c r="J192" s="74">
        <f t="shared" ca="1" si="104"/>
        <v>26.077000000000002</v>
      </c>
      <c r="K192" s="74">
        <f t="shared" ca="1" si="104"/>
        <v>27.120999999999999</v>
      </c>
      <c r="L192" s="74">
        <f t="shared" ca="1" si="104"/>
        <v>0</v>
      </c>
      <c r="M192" s="74">
        <f t="shared" ca="1" si="104"/>
        <v>0</v>
      </c>
      <c r="N192" s="72"/>
      <c r="P192" s="187" t="str">
        <f t="shared" si="83"/>
        <v>09073C</v>
      </c>
      <c r="Q192" s="191" t="s">
        <v>600</v>
      </c>
      <c r="R192" s="188" t="str">
        <f t="shared" si="86"/>
        <v xml:space="preserve">Seasonal Elections Support Specialist </v>
      </c>
      <c r="S192" s="189" t="str">
        <f t="shared" si="85"/>
        <v>126</v>
      </c>
      <c r="T192" s="186" cm="1">
        <f t="array" aca="1" ref="T192" ca="1">ROUND(IF($Q192="Y",VLOOKUP($P192, INDIRECT($Q$3),T$8,0)*INDIRECT($P$2),VLOOKUP($P192, INDIRECT($Q$3),T$8,0)),IF($E192="E",0,3))</f>
        <v>23.18</v>
      </c>
      <c r="U192" s="186" cm="1">
        <f t="array" aca="1" ref="U192" ca="1">ROUND(IF($Q192="Y",VLOOKUP($P192, INDIRECT($Q$3),U$8,0)*INDIRECT($P$2),VLOOKUP($P192, INDIRECT($Q$3),U$8,0)),IF($E192="E",0,3))</f>
        <v>24.106999999999999</v>
      </c>
      <c r="V192" s="186" cm="1">
        <f t="array" aca="1" ref="V192" ca="1">ROUND(IF($Q192="Y",VLOOKUP($P192, INDIRECT($Q$3),V$8,0)*INDIRECT($P$2),VLOOKUP($P192, INDIRECT($Q$3),V$8,0)),IF($E192="E",0,3))</f>
        <v>25.071999999999999</v>
      </c>
      <c r="W192" s="186" cm="1">
        <f t="array" aca="1" ref="W192" ca="1">ROUND(IF($Q192="Y",VLOOKUP($P192, INDIRECT($Q$3),W$8,0)*INDIRECT($P$2),VLOOKUP($P192, INDIRECT($Q$3),W$8,0)),IF($E192="E",0,3))</f>
        <v>26.077000000000002</v>
      </c>
      <c r="X192" s="186" cm="1">
        <f t="array" aca="1" ref="X192" ca="1">ROUND(IF($Q192="Y",VLOOKUP($P192, INDIRECT($Q$3),X$8,0)*INDIRECT($P$2),VLOOKUP($P192, INDIRECT($Q$3),X$8,0)),IF($E192="E",0,3))</f>
        <v>27.120999999999999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84"/>
        <v>09073C</v>
      </c>
      <c r="AC192" s="130" t="str">
        <f t="shared" si="87"/>
        <v xml:space="preserve">Seasonal Elections Support Specialist </v>
      </c>
      <c r="AD192" s="284" t="str">
        <f t="shared" si="88"/>
        <v>126</v>
      </c>
      <c r="AE192" s="282">
        <f t="shared" ca="1" si="105"/>
        <v>23.18</v>
      </c>
      <c r="AF192" s="282">
        <f t="shared" ca="1" si="105"/>
        <v>24.106999999999999</v>
      </c>
      <c r="AG192" s="282">
        <f t="shared" ca="1" si="105"/>
        <v>25.071999999999999</v>
      </c>
      <c r="AH192" s="282">
        <f t="shared" ca="1" si="105"/>
        <v>26.077000000000002</v>
      </c>
      <c r="AI192" s="282">
        <f t="shared" ca="1" si="105"/>
        <v>27.120999999999999</v>
      </c>
      <c r="AJ192" s="282" t="str">
        <f t="shared" ca="1" si="105"/>
        <v/>
      </c>
      <c r="AK192" s="282" t="str">
        <f t="shared" ca="1" si="105"/>
        <v/>
      </c>
    </row>
    <row r="193" spans="1:37" x14ac:dyDescent="0.2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104"/>
        <v>17.388999999999999</v>
      </c>
      <c r="H193" s="74">
        <f t="shared" ca="1" si="104"/>
        <v>19.396999999999998</v>
      </c>
      <c r="I193" s="74">
        <f t="shared" ca="1" si="104"/>
        <v>20.734000000000002</v>
      </c>
      <c r="J193" s="74">
        <f t="shared" ca="1" si="104"/>
        <v>22.74</v>
      </c>
      <c r="K193" s="74">
        <f t="shared" ca="1" si="104"/>
        <v>0</v>
      </c>
      <c r="L193" s="74">
        <f t="shared" ca="1" si="104"/>
        <v>0</v>
      </c>
      <c r="M193" s="74">
        <f t="shared" ca="1" si="104"/>
        <v>0</v>
      </c>
      <c r="N193" s="72"/>
      <c r="P193" s="187" t="str">
        <f t="shared" si="83"/>
        <v>09075C</v>
      </c>
      <c r="Q193" s="191" t="s">
        <v>600</v>
      </c>
      <c r="R193" s="188" t="str">
        <f t="shared" si="86"/>
        <v>Seasonal Environmental Health Technician - Sustainability, Healthy Homes &amp; Env</v>
      </c>
      <c r="S193" s="189" t="str">
        <f t="shared" si="85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84"/>
        <v>09075C</v>
      </c>
      <c r="AC193" s="130" t="str">
        <f t="shared" si="87"/>
        <v>Seasonal Environmental Health Technician - Sustainability, Healthy Homes &amp; Env</v>
      </c>
      <c r="AD193" s="284" t="str">
        <f t="shared" si="88"/>
        <v>01H</v>
      </c>
      <c r="AE193" s="282">
        <f t="shared" ca="1" si="105"/>
        <v>17.388999999999999</v>
      </c>
      <c r="AF193" s="282">
        <f t="shared" ca="1" si="105"/>
        <v>19.396999999999998</v>
      </c>
      <c r="AG193" s="282">
        <f t="shared" ca="1" si="105"/>
        <v>20.734000000000002</v>
      </c>
      <c r="AH193" s="282">
        <f t="shared" ca="1" si="105"/>
        <v>22.74</v>
      </c>
      <c r="AI193" s="282" t="str">
        <f t="shared" ca="1" si="105"/>
        <v/>
      </c>
      <c r="AJ193" s="282" t="str">
        <f t="shared" ca="1" si="105"/>
        <v/>
      </c>
      <c r="AK193" s="282" t="str">
        <f t="shared" ca="1" si="105"/>
        <v/>
      </c>
    </row>
    <row r="194" spans="1:37" x14ac:dyDescent="0.2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ca="1" si="104"/>
        <v>19.579999999999998</v>
      </c>
      <c r="H194" s="74">
        <f t="shared" ca="1" si="104"/>
        <v>21.841000000000001</v>
      </c>
      <c r="I194" s="74">
        <f t="shared" ca="1" si="104"/>
        <v>23.347000000000001</v>
      </c>
      <c r="J194" s="74">
        <f t="shared" ca="1" si="104"/>
        <v>25.605</v>
      </c>
      <c r="K194" s="74">
        <f t="shared" ca="1" si="104"/>
        <v>0</v>
      </c>
      <c r="L194" s="74">
        <f t="shared" ca="1" si="104"/>
        <v>0</v>
      </c>
      <c r="M194" s="74">
        <f t="shared" ca="1" si="104"/>
        <v>0</v>
      </c>
      <c r="N194" s="72"/>
      <c r="P194" s="187" t="str">
        <f t="shared" si="83"/>
        <v>59473C</v>
      </c>
      <c r="Q194" s="191" t="s">
        <v>600</v>
      </c>
      <c r="R194" s="188" t="str">
        <f t="shared" si="86"/>
        <v>Seasonal Environmental Health Technician - Food, Lodging &amp; Pools</v>
      </c>
      <c r="S194" s="189" t="str">
        <f t="shared" si="85"/>
        <v>149</v>
      </c>
      <c r="T194" s="186" cm="1">
        <f t="array" aca="1" ref="T194" ca="1">ROUND(IF($Q194="Y",VLOOKUP($P194, INDIRECT($Q$3),T$8,0)*INDIRECT($P$2),VLOOKUP($P194, INDIRECT($Q$3),T$8,0)),IF($E194="E",0,3))</f>
        <v>19.579999999999998</v>
      </c>
      <c r="U194" s="186" cm="1">
        <f t="array" aca="1" ref="U194" ca="1">ROUND(IF($Q194="Y",VLOOKUP($P194, INDIRECT($Q$3),U$8,0)*INDIRECT($P$2),VLOOKUP($P194, INDIRECT($Q$3),U$8,0)),IF($E194="E",0,3))</f>
        <v>21.841000000000001</v>
      </c>
      <c r="V194" s="186" cm="1">
        <f t="array" aca="1" ref="V194" ca="1">ROUND(IF($Q194="Y",VLOOKUP($P194, INDIRECT($Q$3),V$8,0)*INDIRECT($P$2),VLOOKUP($P194, INDIRECT($Q$3),V$8,0)),IF($E194="E",0,3))</f>
        <v>23.347000000000001</v>
      </c>
      <c r="W194" s="186" cm="1">
        <f t="array" aca="1" ref="W194" ca="1">ROUND(IF($Q194="Y",VLOOKUP($P194, INDIRECT($Q$3),W$8,0)*INDIRECT($P$2),VLOOKUP($P194, INDIRECT($Q$3),W$8,0)),IF($E194="E",0,3))</f>
        <v>25.605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84"/>
        <v>59473C</v>
      </c>
      <c r="AC194" s="130" t="str">
        <f t="shared" si="87"/>
        <v>Seasonal Environmental Health Technician - Food, Lodging &amp; Pools</v>
      </c>
      <c r="AD194" s="284" t="str">
        <f t="shared" si="88"/>
        <v>149</v>
      </c>
      <c r="AE194" s="282">
        <f t="shared" ca="1" si="105"/>
        <v>19.579999999999998</v>
      </c>
      <c r="AF194" s="282">
        <f t="shared" ca="1" si="105"/>
        <v>21.841000000000001</v>
      </c>
      <c r="AG194" s="282">
        <f t="shared" ca="1" si="105"/>
        <v>23.347000000000001</v>
      </c>
      <c r="AH194" s="282">
        <f t="shared" ca="1" si="105"/>
        <v>25.605</v>
      </c>
      <c r="AI194" s="282" t="str">
        <f t="shared" ca="1" si="105"/>
        <v/>
      </c>
      <c r="AJ194" s="282" t="str">
        <f t="shared" ca="1" si="105"/>
        <v/>
      </c>
      <c r="AK194" s="282" t="str">
        <f t="shared" ca="1" si="105"/>
        <v/>
      </c>
    </row>
    <row r="195" spans="1:37" x14ac:dyDescent="0.2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ca="1" si="104"/>
        <v>17.388999999999999</v>
      </c>
      <c r="H195" s="74">
        <f t="shared" ca="1" si="104"/>
        <v>19.396999999999998</v>
      </c>
      <c r="I195" s="74">
        <f t="shared" ca="1" si="104"/>
        <v>20.734000000000002</v>
      </c>
      <c r="J195" s="74">
        <f t="shared" ca="1" si="104"/>
        <v>22.74</v>
      </c>
      <c r="K195" s="74">
        <f t="shared" ca="1" si="104"/>
        <v>0</v>
      </c>
      <c r="L195" s="74">
        <f t="shared" ca="1" si="104"/>
        <v>0</v>
      </c>
      <c r="M195" s="74">
        <f t="shared" ca="1" si="104"/>
        <v>0</v>
      </c>
      <c r="N195" s="72"/>
      <c r="P195" s="187" t="str">
        <f t="shared" si="83"/>
        <v>C09078</v>
      </c>
      <c r="Q195" s="191" t="s">
        <v>600</v>
      </c>
      <c r="R195" s="188" t="str">
        <f t="shared" si="86"/>
        <v>Seasonal Legislative Aide</v>
      </c>
      <c r="S195" s="189" t="str">
        <f t="shared" si="85"/>
        <v>01H</v>
      </c>
      <c r="T195" s="186" cm="1">
        <f t="array" aca="1" ref="T195" ca="1">ROUND(IF($Q195="Y",VLOOKUP($P195, INDIRECT($Q$3),T$8,0)*INDIRECT($P$2),VLOOKUP($P195, INDIRECT($Q$3),T$8,0)),IF($E195="E",0,3))</f>
        <v>17.388999999999999</v>
      </c>
      <c r="U195" s="186" cm="1">
        <f t="array" aca="1" ref="U195" ca="1">ROUND(IF($Q195="Y",VLOOKUP($P195, INDIRECT($Q$3),U$8,0)*INDIRECT($P$2),VLOOKUP($P195, INDIRECT($Q$3),U$8,0)),IF($E195="E",0,3))</f>
        <v>19.396999999999998</v>
      </c>
      <c r="V195" s="186" cm="1">
        <f t="array" aca="1" ref="V195" ca="1">ROUND(IF($Q195="Y",VLOOKUP($P195, INDIRECT($Q$3),V$8,0)*INDIRECT($P$2),VLOOKUP($P195, INDIRECT($Q$3),V$8,0)),IF($E195="E",0,3))</f>
        <v>20.734000000000002</v>
      </c>
      <c r="W195" s="186" cm="1">
        <f t="array" aca="1" ref="W195" ca="1">ROUND(IF($Q195="Y",VLOOKUP($P195, INDIRECT($Q$3),W$8,0)*INDIRECT($P$2),VLOOKUP($P195, INDIRECT($Q$3),W$8,0)),IF($E195="E",0,3))</f>
        <v>22.74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84"/>
        <v>C09078</v>
      </c>
      <c r="AC195" s="130" t="str">
        <f t="shared" si="87"/>
        <v>Seasonal Legislative Aide</v>
      </c>
      <c r="AD195" s="284" t="str">
        <f t="shared" si="88"/>
        <v>01H</v>
      </c>
      <c r="AE195" s="282">
        <f t="shared" ca="1" si="105"/>
        <v>17.388999999999999</v>
      </c>
      <c r="AF195" s="282">
        <f t="shared" ca="1" si="105"/>
        <v>19.396999999999998</v>
      </c>
      <c r="AG195" s="282">
        <f t="shared" ca="1" si="105"/>
        <v>20.734000000000002</v>
      </c>
      <c r="AH195" s="282">
        <f t="shared" ca="1" si="105"/>
        <v>22.74</v>
      </c>
      <c r="AI195" s="282" t="str">
        <f t="shared" ca="1" si="105"/>
        <v/>
      </c>
      <c r="AJ195" s="282" t="str">
        <f t="shared" ca="1" si="105"/>
        <v/>
      </c>
      <c r="AK195" s="282" t="str">
        <f t="shared" ca="1" si="105"/>
        <v/>
      </c>
    </row>
    <row r="196" spans="1:37" x14ac:dyDescent="0.2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104"/>
        <v>88597</v>
      </c>
      <c r="H196" s="74">
        <f t="shared" ca="1" si="104"/>
        <v>93007</v>
      </c>
      <c r="I196" s="74">
        <f t="shared" ca="1" si="104"/>
        <v>97670</v>
      </c>
      <c r="J196" s="74">
        <f t="shared" ca="1" si="104"/>
        <v>103985</v>
      </c>
      <c r="K196" s="74">
        <f t="shared" ca="1" si="104"/>
        <v>106894</v>
      </c>
      <c r="L196" s="74">
        <f t="shared" ca="1" si="104"/>
        <v>109891</v>
      </c>
      <c r="M196" s="74">
        <f t="shared" ca="1" si="104"/>
        <v>113023</v>
      </c>
      <c r="N196" s="72"/>
      <c r="P196" s="187" t="str">
        <f t="shared" si="83"/>
        <v>52936C</v>
      </c>
      <c r="Q196" s="191" t="s">
        <v>600</v>
      </c>
      <c r="R196" s="188" t="str">
        <f t="shared" si="86"/>
        <v>Senior Budget and Evaluation Analyst</v>
      </c>
      <c r="S196" s="189" t="str">
        <f t="shared" si="85"/>
        <v>34M</v>
      </c>
      <c r="T196" s="186" cm="1">
        <f t="array" aca="1" ref="T196" ca="1">ROUND(IF($Q196="Y",VLOOKUP($P196, INDIRECT($Q$3),T$8,0)*INDIRECT($P$2),VLOOKUP($P196, INDIRECT($Q$3),T$8,0)),IF($E196="E",0,3))</f>
        <v>88597</v>
      </c>
      <c r="U196" s="186" cm="1">
        <f t="array" aca="1" ref="U196" ca="1">ROUND(IF($Q196="Y",VLOOKUP($P196, INDIRECT($Q$3),U$8,0)*INDIRECT($P$2),VLOOKUP($P196, INDIRECT($Q$3),U$8,0)),IF($E196="E",0,3))</f>
        <v>93007</v>
      </c>
      <c r="V196" s="186" cm="1">
        <f t="array" aca="1" ref="V196" ca="1">ROUND(IF($Q196="Y",VLOOKUP($P196, INDIRECT($Q$3),V$8,0)*INDIRECT($P$2),VLOOKUP($P196, INDIRECT($Q$3),V$8,0)),IF($E196="E",0,3))</f>
        <v>97670</v>
      </c>
      <c r="W196" s="186" cm="1">
        <f t="array" aca="1" ref="W196" ca="1">ROUND(IF($Q196="Y",VLOOKUP($P196, INDIRECT($Q$3),W$8,0)*INDIRECT($P$2),VLOOKUP($P196, INDIRECT($Q$3),W$8,0)),IF($E196="E",0,3))</f>
        <v>103985</v>
      </c>
      <c r="X196" s="186" cm="1">
        <f t="array" aca="1" ref="X196" ca="1">ROUND(IF($Q196="Y",VLOOKUP($P196, INDIRECT($Q$3),X$8,0)*INDIRECT($P$2),VLOOKUP($P196, INDIRECT($Q$3),X$8,0)),IF($E196="E",0,3))</f>
        <v>106894</v>
      </c>
      <c r="Y196" s="186" cm="1">
        <f t="array" aca="1" ref="Y196" ca="1">ROUND(IF($Q196="Y",VLOOKUP($P196, INDIRECT($Q$3),Y$8,0)*INDIRECT($P$2),VLOOKUP($P196, INDIRECT($Q$3),Y$8,0)),IF($E196="E",0,3))</f>
        <v>109891</v>
      </c>
      <c r="Z196" s="186" cm="1">
        <f t="array" aca="1" ref="Z196" ca="1">ROUND(IF($Q196="Y",VLOOKUP($P196, INDIRECT($Q$3),Z$8,0)*INDIRECT($P$2),VLOOKUP($P196, INDIRECT($Q$3),Z$8,0)),IF($E196="E",0,3))</f>
        <v>113023</v>
      </c>
      <c r="AA196" s="186"/>
      <c r="AB196" s="282" t="str">
        <f t="shared" si="84"/>
        <v>52936C</v>
      </c>
      <c r="AC196" s="130" t="str">
        <f t="shared" si="87"/>
        <v>Senior Budget and Evaluation Analyst</v>
      </c>
      <c r="AD196" s="284" t="str">
        <f t="shared" si="88"/>
        <v>34M</v>
      </c>
      <c r="AE196" s="282">
        <f t="shared" ca="1" si="105"/>
        <v>42.594999999999999</v>
      </c>
      <c r="AF196" s="282">
        <f t="shared" ca="1" si="105"/>
        <v>44.714999999999996</v>
      </c>
      <c r="AG196" s="282">
        <f t="shared" ca="1" si="105"/>
        <v>46.957000000000001</v>
      </c>
      <c r="AH196" s="282">
        <f t="shared" ca="1" si="105"/>
        <v>49.992999999999995</v>
      </c>
      <c r="AI196" s="282">
        <f t="shared" ca="1" si="105"/>
        <v>51.391999999999996</v>
      </c>
      <c r="AJ196" s="282">
        <f t="shared" ca="1" si="105"/>
        <v>52.832999999999998</v>
      </c>
      <c r="AK196" s="282">
        <f t="shared" ca="1" si="105"/>
        <v>54.338000000000001</v>
      </c>
    </row>
    <row r="197" spans="1:37" x14ac:dyDescent="0.2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104"/>
        <v>121066</v>
      </c>
      <c r="H197" s="74">
        <f t="shared" ca="1" si="104"/>
        <v>127477</v>
      </c>
      <c r="I197" s="74">
        <f t="shared" ca="1" si="104"/>
        <v>136088</v>
      </c>
      <c r="J197" s="74">
        <f t="shared" ca="1" si="104"/>
        <v>139895</v>
      </c>
      <c r="K197" s="74">
        <f t="shared" ca="1" si="104"/>
        <v>143816</v>
      </c>
      <c r="L197" s="74">
        <f t="shared" ca="1" si="104"/>
        <v>147915</v>
      </c>
      <c r="M197" s="74">
        <f t="shared" ca="1" si="104"/>
        <v>0</v>
      </c>
      <c r="N197" s="72"/>
      <c r="P197" s="187" t="str">
        <f t="shared" si="83"/>
        <v>04348C</v>
      </c>
      <c r="Q197" s="191" t="s">
        <v>600</v>
      </c>
      <c r="R197" s="188" t="str">
        <f t="shared" si="86"/>
        <v>Senior Collaboration Architect</v>
      </c>
      <c r="S197" s="189" t="str">
        <f t="shared" si="85"/>
        <v>53A</v>
      </c>
      <c r="T197" s="186" cm="1">
        <f t="array" aca="1" ref="T197" ca="1">ROUND(IF($Q197="Y",VLOOKUP($P197, INDIRECT($Q$3),T$8,0)*INDIRECT($P$2),VLOOKUP($P197, INDIRECT($Q$3),T$8,0)),IF($E197="E",0,3))</f>
        <v>121066</v>
      </c>
      <c r="U197" s="186" cm="1">
        <f t="array" aca="1" ref="U197" ca="1">ROUND(IF($Q197="Y",VLOOKUP($P197, INDIRECT($Q$3),U$8,0)*INDIRECT($P$2),VLOOKUP($P197, INDIRECT($Q$3),U$8,0)),IF($E197="E",0,3))</f>
        <v>127477</v>
      </c>
      <c r="V197" s="186" cm="1">
        <f t="array" aca="1" ref="V197" ca="1">ROUND(IF($Q197="Y",VLOOKUP($P197, INDIRECT($Q$3),V$8,0)*INDIRECT($P$2),VLOOKUP($P197, INDIRECT($Q$3),V$8,0)),IF($E197="E",0,3))</f>
        <v>136088</v>
      </c>
      <c r="W197" s="186" cm="1">
        <f t="array" aca="1" ref="W197" ca="1">ROUND(IF($Q197="Y",VLOOKUP($P197, INDIRECT($Q$3),W$8,0)*INDIRECT($P$2),VLOOKUP($P197, INDIRECT($Q$3),W$8,0)),IF($E197="E",0,3))</f>
        <v>139895</v>
      </c>
      <c r="X197" s="186" cm="1">
        <f t="array" aca="1" ref="X197" ca="1">ROUND(IF($Q197="Y",VLOOKUP($P197, INDIRECT($Q$3),X$8,0)*INDIRECT($P$2),VLOOKUP($P197, INDIRECT($Q$3),X$8,0)),IF($E197="E",0,3))</f>
        <v>143816</v>
      </c>
      <c r="Y197" s="186" cm="1">
        <f t="array" aca="1" ref="Y197" ca="1">ROUND(IF($Q197="Y",VLOOKUP($P197, INDIRECT($Q$3),Y$8,0)*INDIRECT($P$2),VLOOKUP($P197, INDIRECT($Q$3),Y$8,0)),IF($E197="E",0,3))</f>
        <v>147915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84"/>
        <v>04348C</v>
      </c>
      <c r="AC197" s="130" t="str">
        <f t="shared" si="87"/>
        <v>Senior Collaboration Architect</v>
      </c>
      <c r="AD197" s="284" t="str">
        <f t="shared" si="88"/>
        <v>53A</v>
      </c>
      <c r="AE197" s="282">
        <f t="shared" ca="1" si="105"/>
        <v>58.204999999999998</v>
      </c>
      <c r="AF197" s="282">
        <f t="shared" ca="1" si="105"/>
        <v>61.287999999999997</v>
      </c>
      <c r="AG197" s="282">
        <f t="shared" ca="1" si="105"/>
        <v>65.427000000000007</v>
      </c>
      <c r="AH197" s="282">
        <f t="shared" ca="1" si="105"/>
        <v>67.25800000000001</v>
      </c>
      <c r="AI197" s="282">
        <f t="shared" ca="1" si="105"/>
        <v>69.143000000000001</v>
      </c>
      <c r="AJ197" s="282">
        <f t="shared" ca="1" si="105"/>
        <v>71.113</v>
      </c>
      <c r="AK197" s="282" t="str">
        <f t="shared" ca="1" si="105"/>
        <v/>
      </c>
    </row>
    <row r="198" spans="1:37" x14ac:dyDescent="0.2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ca="1" si="106">IF(E198="E",ROUND(T198,0),ROUND(T198,3))</f>
        <v>88972</v>
      </c>
      <c r="H198" s="74">
        <f t="shared" ref="H198" ca="1" si="107">IF(F198="E",ROUND(U198,0),ROUND(U198,3))</f>
        <v>92535</v>
      </c>
      <c r="I198" s="74">
        <f t="shared" ref="I198" ca="1" si="108">IF(G198="E",ROUND(V198,0),ROUND(V198,3))</f>
        <v>96241</v>
      </c>
      <c r="J198" s="74">
        <f t="shared" ref="J198" ca="1" si="109">IF(H198="E",ROUND(W198,0),ROUND(W198,3))</f>
        <v>100093</v>
      </c>
      <c r="K198" s="74">
        <f t="shared" ref="K198" ca="1" si="110">IF(I198="E",ROUND(X198,0),ROUND(X198,3))</f>
        <v>104101</v>
      </c>
      <c r="L198" s="74">
        <f t="shared" ref="L198" ca="1" si="111">IF(J198="E",ROUND(Y198,0),ROUND(Y198,3))</f>
        <v>0</v>
      </c>
      <c r="M198" s="74">
        <f t="shared" ref="M198" ca="1" si="112">IF(K198="E",ROUND(Z198,0),ROUND(Z198,3))</f>
        <v>0</v>
      </c>
      <c r="N198" s="72"/>
      <c r="P198" s="187" t="str">
        <f t="shared" ref="P198" si="113">A198</f>
        <v>53089C</v>
      </c>
      <c r="Q198" s="191" t="s">
        <v>600</v>
      </c>
      <c r="R198" s="188" t="str">
        <f t="shared" ref="R198" si="114">F198</f>
        <v>Senior Executive Assistant to Police Chief</v>
      </c>
      <c r="S198" s="189" t="str">
        <f t="shared" ref="S198" si="115">C198</f>
        <v>153</v>
      </c>
      <c r="T198" s="186" cm="1">
        <f t="array" aca="1" ref="T198" ca="1">ROUND(IF($Q198="Y",VLOOKUP($P198, INDIRECT($Q$3),T$8,0)*INDIRECT($P$2),VLOOKUP($P198, INDIRECT($Q$3),T$8,0)),IF($E198="E",0,3))</f>
        <v>88972</v>
      </c>
      <c r="U198" s="186" cm="1">
        <f t="array" aca="1" ref="U198" ca="1">ROUND(IF($Q198="Y",VLOOKUP($P198, INDIRECT($Q$3),U$8,0)*INDIRECT($P$2),VLOOKUP($P198, INDIRECT($Q$3),U$8,0)),IF($E198="E",0,3))</f>
        <v>92535</v>
      </c>
      <c r="V198" s="186" cm="1">
        <f t="array" aca="1" ref="V198" ca="1">ROUND(IF($Q198="Y",VLOOKUP($P198, INDIRECT($Q$3),V$8,0)*INDIRECT($P$2),VLOOKUP($P198, INDIRECT($Q$3),V$8,0)),IF($E198="E",0,3))</f>
        <v>96241</v>
      </c>
      <c r="W198" s="186" cm="1">
        <f t="array" aca="1" ref="W198" ca="1">ROUND(IF($Q198="Y",VLOOKUP($P198, INDIRECT($Q$3),W$8,0)*INDIRECT($P$2),VLOOKUP($P198, INDIRECT($Q$3),W$8,0)),IF($E198="E",0,3))</f>
        <v>100093</v>
      </c>
      <c r="X198" s="186" cm="1">
        <f t="array" aca="1" ref="X198" ca="1">ROUND(IF($Q198="Y",VLOOKUP($P198, INDIRECT($Q$3),X$8,0)*INDIRECT($P$2),VLOOKUP($P198, INDIRECT($Q$3),X$8,0)),IF($E198="E",0,3))</f>
        <v>104101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ref="AB198" si="116">A198</f>
        <v>53089C</v>
      </c>
      <c r="AC198" s="130" t="str">
        <f t="shared" ref="AC198" si="117">F198</f>
        <v>Senior Executive Assistant to Police Chief</v>
      </c>
      <c r="AD198" s="284" t="str">
        <f t="shared" ref="AD198" si="118">C198</f>
        <v>153</v>
      </c>
      <c r="AE198" s="282">
        <f t="shared" ref="AE198" ca="1" si="119">IF(T198=0,"",IF($E198="E",ROUNDUP(T198/2080,3),T198))</f>
        <v>42.774999999999999</v>
      </c>
      <c r="AF198" s="282">
        <f t="shared" ref="AF198" ca="1" si="120">IF(U198=0,"",IF($E198="E",ROUNDUP(U198/2080,3),U198))</f>
        <v>44.488</v>
      </c>
      <c r="AG198" s="282">
        <f t="shared" ref="AG198" ca="1" si="121">IF(V198=0,"",IF($E198="E",ROUNDUP(V198/2080,3),V198))</f>
        <v>46.269999999999996</v>
      </c>
      <c r="AH198" s="282">
        <f t="shared" ref="AH198" ca="1" si="122">IF(W198=0,"",IF($E198="E",ROUNDUP(W198/2080,3),W198))</f>
        <v>48.122</v>
      </c>
      <c r="AI198" s="282">
        <f t="shared" ref="AI198" ca="1" si="123">IF(X198=0,"",IF($E198="E",ROUNDUP(X198/2080,3),X198))</f>
        <v>50.048999999999999</v>
      </c>
      <c r="AJ198" s="282" t="str">
        <f t="shared" ref="AJ198" ca="1" si="124">IF(Y198=0,"",IF($E198="E",ROUNDUP(Y198/2080,3),Y198))</f>
        <v/>
      </c>
      <c r="AK198" s="282" t="str">
        <f t="shared" ref="AK198" ca="1" si="125">IF(Z198=0,"",IF($E198="E",ROUNDUP(Z198/2080,3),Z198))</f>
        <v/>
      </c>
    </row>
    <row r="199" spans="1:37" x14ac:dyDescent="0.2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ca="1" si="104"/>
        <v>110337</v>
      </c>
      <c r="H199" s="74">
        <f t="shared" ca="1" si="104"/>
        <v>114755</v>
      </c>
      <c r="I199" s="74">
        <f t="shared" ca="1" si="104"/>
        <v>119349</v>
      </c>
      <c r="J199" s="74">
        <f t="shared" ca="1" si="104"/>
        <v>124129</v>
      </c>
      <c r="K199" s="74">
        <f t="shared" ca="1" si="104"/>
        <v>129098</v>
      </c>
      <c r="L199" s="74">
        <f t="shared" ca="1" si="104"/>
        <v>0</v>
      </c>
      <c r="M199" s="74">
        <f t="shared" ca="1" si="104"/>
        <v>0</v>
      </c>
      <c r="N199" s="72"/>
      <c r="P199" s="187" t="str">
        <f t="shared" si="83"/>
        <v>09172C</v>
      </c>
      <c r="Q199" s="191" t="s">
        <v>600</v>
      </c>
      <c r="R199" s="188" t="str">
        <f t="shared" si="86"/>
        <v xml:space="preserve">Senior Facilities Planner </v>
      </c>
      <c r="S199" s="189" t="str">
        <f t="shared" si="85"/>
        <v>053</v>
      </c>
      <c r="T199" s="186" cm="1">
        <f t="array" aca="1" ref="T199" ca="1">ROUND(IF($Q199="Y",VLOOKUP($P199, INDIRECT($Q$3),T$8,0)*INDIRECT($P$2),VLOOKUP($P199, INDIRECT($Q$3),T$8,0)),IF($E199="E",0,3))</f>
        <v>110337</v>
      </c>
      <c r="U199" s="186" cm="1">
        <f t="array" aca="1" ref="U199" ca="1">ROUND(IF($Q199="Y",VLOOKUP($P199, INDIRECT($Q$3),U$8,0)*INDIRECT($P$2),VLOOKUP($P199, INDIRECT($Q$3),U$8,0)),IF($E199="E",0,3))</f>
        <v>114755</v>
      </c>
      <c r="V199" s="186" cm="1">
        <f t="array" aca="1" ref="V199" ca="1">ROUND(IF($Q199="Y",VLOOKUP($P199, INDIRECT($Q$3),V$8,0)*INDIRECT($P$2),VLOOKUP($P199, INDIRECT($Q$3),V$8,0)),IF($E199="E",0,3))</f>
        <v>119349</v>
      </c>
      <c r="W199" s="186" cm="1">
        <f t="array" aca="1" ref="W199" ca="1">ROUND(IF($Q199="Y",VLOOKUP($P199, INDIRECT($Q$3),W$8,0)*INDIRECT($P$2),VLOOKUP($P199, INDIRECT($Q$3),W$8,0)),IF($E199="E",0,3))</f>
        <v>124129</v>
      </c>
      <c r="X199" s="186" cm="1">
        <f t="array" aca="1" ref="X199" ca="1">ROUND(IF($Q199="Y",VLOOKUP($P199, INDIRECT($Q$3),X$8,0)*INDIRECT($P$2),VLOOKUP($P199, INDIRECT($Q$3),X$8,0)),IF($E199="E",0,3))</f>
        <v>129098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84"/>
        <v>09172C</v>
      </c>
      <c r="AC199" s="130" t="str">
        <f t="shared" si="87"/>
        <v xml:space="preserve">Senior Facilities Planner </v>
      </c>
      <c r="AD199" s="284" t="str">
        <f t="shared" si="88"/>
        <v>053</v>
      </c>
      <c r="AE199" s="282">
        <f t="shared" ca="1" si="105"/>
        <v>53.046999999999997</v>
      </c>
      <c r="AF199" s="282">
        <f t="shared" ca="1" si="105"/>
        <v>55.170999999999999</v>
      </c>
      <c r="AG199" s="282">
        <f t="shared" ca="1" si="105"/>
        <v>57.379999999999995</v>
      </c>
      <c r="AH199" s="282">
        <f t="shared" ca="1" si="105"/>
        <v>59.677999999999997</v>
      </c>
      <c r="AI199" s="282">
        <f t="shared" ca="1" si="105"/>
        <v>62.067</v>
      </c>
      <c r="AJ199" s="282" t="str">
        <f t="shared" ca="1" si="105"/>
        <v/>
      </c>
      <c r="AK199" s="282" t="str">
        <f t="shared" ca="1" si="105"/>
        <v/>
      </c>
    </row>
    <row r="200" spans="1:37" x14ac:dyDescent="0.2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ca="1" si="104"/>
        <v>132498</v>
      </c>
      <c r="H200" s="74">
        <f t="shared" ca="1" si="104"/>
        <v>137798</v>
      </c>
      <c r="I200" s="74">
        <f t="shared" ca="1" si="104"/>
        <v>143310</v>
      </c>
      <c r="J200" s="74">
        <f t="shared" ca="1" si="104"/>
        <v>149042</v>
      </c>
      <c r="K200" s="74">
        <f t="shared" ca="1" si="104"/>
        <v>155002</v>
      </c>
      <c r="L200" s="74">
        <f t="shared" ca="1" si="104"/>
        <v>0</v>
      </c>
      <c r="M200" s="74">
        <f t="shared" ca="1" si="104"/>
        <v>0</v>
      </c>
      <c r="N200" s="72"/>
      <c r="P200" s="187" t="str">
        <f t="shared" si="83"/>
        <v>59445C</v>
      </c>
      <c r="Q200" s="191" t="s">
        <v>600</v>
      </c>
      <c r="R200" s="188" t="str">
        <f t="shared" si="86"/>
        <v>Senior Program Manager-School Based Clinics</v>
      </c>
      <c r="S200" s="189" t="str">
        <f t="shared" si="85"/>
        <v>119</v>
      </c>
      <c r="T200" s="186" cm="1">
        <f t="array" aca="1" ref="T200" ca="1">ROUND(IF($Q200="Y",VLOOKUP($P200, INDIRECT($Q$3),T$8,0)*INDIRECT($P$2),VLOOKUP($P200, INDIRECT($Q$3),T$8,0)),IF($E200="E",0,3))</f>
        <v>132498</v>
      </c>
      <c r="U200" s="186" cm="1">
        <f t="array" aca="1" ref="U200" ca="1">ROUND(IF($Q200="Y",VLOOKUP($P200, INDIRECT($Q$3),U$8,0)*INDIRECT($P$2),VLOOKUP($P200, INDIRECT($Q$3),U$8,0)),IF($E200="E",0,3))</f>
        <v>137798</v>
      </c>
      <c r="V200" s="186" cm="1">
        <f t="array" aca="1" ref="V200" ca="1">ROUND(IF($Q200="Y",VLOOKUP($P200, INDIRECT($Q$3),V$8,0)*INDIRECT($P$2),VLOOKUP($P200, INDIRECT($Q$3),V$8,0)),IF($E200="E",0,3))</f>
        <v>143310</v>
      </c>
      <c r="W200" s="186" cm="1">
        <f t="array" aca="1" ref="W200" ca="1">ROUND(IF($Q200="Y",VLOOKUP($P200, INDIRECT($Q$3),W$8,0)*INDIRECT($P$2),VLOOKUP($P200, INDIRECT($Q$3),W$8,0)),IF($E200="E",0,3))</f>
        <v>149042</v>
      </c>
      <c r="X200" s="186" cm="1">
        <f t="array" aca="1" ref="X200" ca="1">ROUND(IF($Q200="Y",VLOOKUP($P200, INDIRECT($Q$3),X$8,0)*INDIRECT($P$2),VLOOKUP($P200, INDIRECT($Q$3),X$8,0)),IF($E200="E",0,3))</f>
        <v>155002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84"/>
        <v>59445C</v>
      </c>
      <c r="AC200" s="130" t="str">
        <f t="shared" si="87"/>
        <v>Senior Program Manager-School Based Clinics</v>
      </c>
      <c r="AD200" s="284" t="str">
        <f t="shared" si="88"/>
        <v>119</v>
      </c>
      <c r="AE200" s="282">
        <f t="shared" ca="1" si="105"/>
        <v>63.701000000000001</v>
      </c>
      <c r="AF200" s="282">
        <f t="shared" ca="1" si="105"/>
        <v>66.25</v>
      </c>
      <c r="AG200" s="282">
        <f t="shared" ca="1" si="105"/>
        <v>68.900000000000006</v>
      </c>
      <c r="AH200" s="282">
        <f t="shared" ca="1" si="105"/>
        <v>71.655000000000001</v>
      </c>
      <c r="AI200" s="282">
        <f t="shared" ca="1" si="105"/>
        <v>74.521000000000001</v>
      </c>
      <c r="AJ200" s="282" t="str">
        <f t="shared" ca="1" si="105"/>
        <v/>
      </c>
      <c r="AK200" s="282" t="str">
        <f t="shared" ca="1" si="105"/>
        <v/>
      </c>
    </row>
    <row r="201" spans="1:37" x14ac:dyDescent="0.2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t="shared" ca="1" si="104"/>
        <v>118343</v>
      </c>
      <c r="H201" s="74">
        <f t="shared" ca="1" si="104"/>
        <v>123076</v>
      </c>
      <c r="I201" s="74">
        <f t="shared" ca="1" si="104"/>
        <v>127998</v>
      </c>
      <c r="J201" s="74">
        <f t="shared" ca="1" si="104"/>
        <v>133118</v>
      </c>
      <c r="K201" s="74">
        <f t="shared" ca="1" si="104"/>
        <v>138442</v>
      </c>
      <c r="L201" s="74">
        <f t="shared" ca="1" si="104"/>
        <v>0</v>
      </c>
      <c r="M201" s="74">
        <f t="shared" ca="1" si="104"/>
        <v>0</v>
      </c>
      <c r="N201" s="72"/>
      <c r="P201" s="187" t="str">
        <f t="shared" si="83"/>
        <v>09175C</v>
      </c>
      <c r="Q201" s="191" t="s">
        <v>600</v>
      </c>
      <c r="R201" s="188" t="str">
        <f t="shared" si="86"/>
        <v>Senior Project Manager</v>
      </c>
      <c r="S201" s="189" t="str">
        <f t="shared" si="85"/>
        <v>105</v>
      </c>
      <c r="T201" s="186" cm="1">
        <f t="array" aca="1" ref="T201" ca="1">ROUND(IF($Q201="Y",VLOOKUP($P201, INDIRECT($Q$3),T$8,0)*INDIRECT($P$2),VLOOKUP($P201, INDIRECT($Q$3),T$8,0)),IF($E201="E",0,3))</f>
        <v>118343</v>
      </c>
      <c r="U201" s="186" cm="1">
        <f t="array" aca="1" ref="U201" ca="1">ROUND(IF($Q201="Y",VLOOKUP($P201, INDIRECT($Q$3),U$8,0)*INDIRECT($P$2),VLOOKUP($P201, INDIRECT($Q$3),U$8,0)),IF($E201="E",0,3))</f>
        <v>123076</v>
      </c>
      <c r="V201" s="186" cm="1">
        <f t="array" aca="1" ref="V201" ca="1">ROUND(IF($Q201="Y",VLOOKUP($P201, INDIRECT($Q$3),V$8,0)*INDIRECT($P$2),VLOOKUP($P201, INDIRECT($Q$3),V$8,0)),IF($E201="E",0,3))</f>
        <v>127998</v>
      </c>
      <c r="W201" s="186" cm="1">
        <f t="array" aca="1" ref="W201" ca="1">ROUND(IF($Q201="Y",VLOOKUP($P201, INDIRECT($Q$3),W$8,0)*INDIRECT($P$2),VLOOKUP($P201, INDIRECT($Q$3),W$8,0)),IF($E201="E",0,3))</f>
        <v>133118</v>
      </c>
      <c r="X201" s="186" cm="1">
        <f t="array" aca="1" ref="X201" ca="1">ROUND(IF($Q201="Y",VLOOKUP($P201, INDIRECT($Q$3),X$8,0)*INDIRECT($P$2),VLOOKUP($P201, INDIRECT($Q$3),X$8,0)),IF($E201="E",0,3))</f>
        <v>138442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84"/>
        <v>09175C</v>
      </c>
      <c r="AC201" s="130" t="str">
        <f t="shared" si="87"/>
        <v>Senior Project Manager</v>
      </c>
      <c r="AD201" s="284" t="str">
        <f t="shared" si="88"/>
        <v>105</v>
      </c>
      <c r="AE201" s="282">
        <f t="shared" ca="1" si="105"/>
        <v>56.896000000000001</v>
      </c>
      <c r="AF201" s="282">
        <f t="shared" ca="1" si="105"/>
        <v>59.171999999999997</v>
      </c>
      <c r="AG201" s="282">
        <f t="shared" ca="1" si="105"/>
        <v>61.537999999999997</v>
      </c>
      <c r="AH201" s="282">
        <f t="shared" ca="1" si="105"/>
        <v>64</v>
      </c>
      <c r="AI201" s="282">
        <f t="shared" ca="1" si="105"/>
        <v>66.559000000000012</v>
      </c>
      <c r="AJ201" s="282" t="str">
        <f t="shared" ca="1" si="105"/>
        <v/>
      </c>
      <c r="AK201" s="282" t="str">
        <f t="shared" ca="1" si="105"/>
        <v/>
      </c>
    </row>
    <row r="202" spans="1:37" x14ac:dyDescent="0.2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ca="1" si="104"/>
        <v>118343</v>
      </c>
      <c r="H202" s="74">
        <f t="shared" ca="1" si="104"/>
        <v>123076</v>
      </c>
      <c r="I202" s="74">
        <f t="shared" ca="1" si="104"/>
        <v>127998</v>
      </c>
      <c r="J202" s="74">
        <f t="shared" ca="1" si="104"/>
        <v>133118</v>
      </c>
      <c r="K202" s="74">
        <f t="shared" ca="1" si="104"/>
        <v>138442</v>
      </c>
      <c r="L202" s="74">
        <f t="shared" ca="1" si="104"/>
        <v>0</v>
      </c>
      <c r="M202" s="74">
        <f t="shared" ca="1" si="104"/>
        <v>0</v>
      </c>
      <c r="N202" s="72"/>
      <c r="P202" s="187" t="str">
        <f t="shared" si="83"/>
        <v>53083C</v>
      </c>
      <c r="Q202" s="191" t="s">
        <v>600</v>
      </c>
      <c r="R202" s="188" t="str">
        <f t="shared" si="86"/>
        <v>Senior Project Manager - General</v>
      </c>
      <c r="S202" s="189" t="str">
        <f t="shared" si="85"/>
        <v>105</v>
      </c>
      <c r="T202" s="186" cm="1">
        <f t="array" aca="1" ref="T202" ca="1">ROUND(IF($Q202="Y",VLOOKUP($P202, INDIRECT($Q$3),T$8,0)*INDIRECT($P$2),VLOOKUP($P202, INDIRECT($Q$3),T$8,0)),IF($E202="E",0,3))</f>
        <v>118343</v>
      </c>
      <c r="U202" s="186" cm="1">
        <f t="array" aca="1" ref="U202" ca="1">ROUND(IF($Q202="Y",VLOOKUP($P202, INDIRECT($Q$3),U$8,0)*INDIRECT($P$2),VLOOKUP($P202, INDIRECT($Q$3),U$8,0)),IF($E202="E",0,3))</f>
        <v>123076</v>
      </c>
      <c r="V202" s="186" cm="1">
        <f t="array" aca="1" ref="V202" ca="1">ROUND(IF($Q202="Y",VLOOKUP($P202, INDIRECT($Q$3),V$8,0)*INDIRECT($P$2),VLOOKUP($P202, INDIRECT($Q$3),V$8,0)),IF($E202="E",0,3))</f>
        <v>127998</v>
      </c>
      <c r="W202" s="186" cm="1">
        <f t="array" aca="1" ref="W202" ca="1">ROUND(IF($Q202="Y",VLOOKUP($P202, INDIRECT($Q$3),W$8,0)*INDIRECT($P$2),VLOOKUP($P202, INDIRECT($Q$3),W$8,0)),IF($E202="E",0,3))</f>
        <v>133118</v>
      </c>
      <c r="X202" s="186" cm="1">
        <f t="array" aca="1" ref="X202" ca="1">ROUND(IF($Q202="Y",VLOOKUP($P202, INDIRECT($Q$3),X$8,0)*INDIRECT($P$2),VLOOKUP($P202, INDIRECT($Q$3),X$8,0)),IF($E202="E",0,3))</f>
        <v>138442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84"/>
        <v>53083C</v>
      </c>
      <c r="AC202" s="130" t="str">
        <f t="shared" si="87"/>
        <v>Senior Project Manager - General</v>
      </c>
      <c r="AD202" s="284" t="str">
        <f t="shared" si="88"/>
        <v>105</v>
      </c>
      <c r="AE202" s="282">
        <f t="shared" ca="1" si="105"/>
        <v>56.896000000000001</v>
      </c>
      <c r="AF202" s="282">
        <f t="shared" ca="1" si="105"/>
        <v>59.171999999999997</v>
      </c>
      <c r="AG202" s="282">
        <f t="shared" ca="1" si="105"/>
        <v>61.537999999999997</v>
      </c>
      <c r="AH202" s="282">
        <f t="shared" ca="1" si="105"/>
        <v>64</v>
      </c>
      <c r="AI202" s="282">
        <f t="shared" ca="1" si="105"/>
        <v>66.559000000000012</v>
      </c>
      <c r="AJ202" s="282" t="str">
        <f t="shared" ca="1" si="105"/>
        <v/>
      </c>
      <c r="AK202" s="282" t="str">
        <f t="shared" ca="1" si="105"/>
        <v/>
      </c>
    </row>
    <row r="203" spans="1:37" x14ac:dyDescent="0.2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ca="1" si="104"/>
        <v>105497</v>
      </c>
      <c r="H203" s="74">
        <f t="shared" ca="1" si="104"/>
        <v>109713</v>
      </c>
      <c r="I203" s="74">
        <f t="shared" ca="1" si="104"/>
        <v>114105</v>
      </c>
      <c r="J203" s="74">
        <f t="shared" ca="1" si="104"/>
        <v>118668</v>
      </c>
      <c r="K203" s="74">
        <f t="shared" ca="1" si="104"/>
        <v>123415</v>
      </c>
      <c r="L203" s="74">
        <f t="shared" ca="1" si="104"/>
        <v>0</v>
      </c>
      <c r="M203" s="74">
        <f t="shared" ca="1" si="104"/>
        <v>0</v>
      </c>
      <c r="N203" s="72"/>
      <c r="P203" s="187" t="str">
        <f t="shared" si="83"/>
        <v>53012C</v>
      </c>
      <c r="Q203" s="191" t="s">
        <v>600</v>
      </c>
      <c r="R203" s="188" t="str">
        <f t="shared" si="86"/>
        <v>Senior Public Health Program Manager - Maternal, Child &amp; Adolescent Health</v>
      </c>
      <c r="S203" s="189" t="str">
        <f t="shared" si="85"/>
        <v>103</v>
      </c>
      <c r="T203" s="186" cm="1">
        <f t="array" aca="1" ref="T203" ca="1">ROUND(IF($Q203="Y",VLOOKUP($P203, INDIRECT($Q$3),T$8,0)*INDIRECT($P$2),VLOOKUP($P203, INDIRECT($Q$3),T$8,0)),IF($E203="E",0,3))</f>
        <v>105497</v>
      </c>
      <c r="U203" s="186" cm="1">
        <f t="array" aca="1" ref="U203" ca="1">ROUND(IF($Q203="Y",VLOOKUP($P203, INDIRECT($Q$3),U$8,0)*INDIRECT($P$2),VLOOKUP($P203, INDIRECT($Q$3),U$8,0)),IF($E203="E",0,3))</f>
        <v>109713</v>
      </c>
      <c r="V203" s="186" cm="1">
        <f t="array" aca="1" ref="V203" ca="1">ROUND(IF($Q203="Y",VLOOKUP($P203, INDIRECT($Q$3),V$8,0)*INDIRECT($P$2),VLOOKUP($P203, INDIRECT($Q$3),V$8,0)),IF($E203="E",0,3))</f>
        <v>114105</v>
      </c>
      <c r="W203" s="186" cm="1">
        <f t="array" aca="1" ref="W203" ca="1">ROUND(IF($Q203="Y",VLOOKUP($P203, INDIRECT($Q$3),W$8,0)*INDIRECT($P$2),VLOOKUP($P203, INDIRECT($Q$3),W$8,0)),IF($E203="E",0,3))</f>
        <v>118668</v>
      </c>
      <c r="X203" s="186" cm="1">
        <f t="array" aca="1" ref="X203" ca="1">ROUND(IF($Q203="Y",VLOOKUP($P203, INDIRECT($Q$3),X$8,0)*INDIRECT($P$2),VLOOKUP($P203, INDIRECT($Q$3),X$8,0)),IF($E203="E",0,3))</f>
        <v>123415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84"/>
        <v>53012C</v>
      </c>
      <c r="AC203" s="130" t="str">
        <f t="shared" si="87"/>
        <v>Senior Public Health Program Manager - Maternal, Child &amp; Adolescent Health</v>
      </c>
      <c r="AD203" s="284" t="str">
        <f t="shared" si="88"/>
        <v>103</v>
      </c>
      <c r="AE203" s="282">
        <f t="shared" ca="1" si="105"/>
        <v>50.72</v>
      </c>
      <c r="AF203" s="282">
        <f t="shared" ca="1" si="105"/>
        <v>52.747</v>
      </c>
      <c r="AG203" s="282">
        <f t="shared" ca="1" si="105"/>
        <v>54.858999999999995</v>
      </c>
      <c r="AH203" s="282">
        <f t="shared" ca="1" si="105"/>
        <v>57.052</v>
      </c>
      <c r="AI203" s="282">
        <f t="shared" ca="1" si="105"/>
        <v>59.335000000000001</v>
      </c>
      <c r="AJ203" s="282" t="str">
        <f t="shared" ca="1" si="105"/>
        <v/>
      </c>
      <c r="AK203" s="282" t="str">
        <f t="shared" ca="1" si="105"/>
        <v/>
      </c>
    </row>
    <row r="204" spans="1:37" x14ac:dyDescent="0.2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104"/>
        <v>105497</v>
      </c>
      <c r="H204" s="74">
        <f t="shared" ca="1" si="104"/>
        <v>109714</v>
      </c>
      <c r="I204" s="74">
        <f t="shared" ca="1" si="104"/>
        <v>114105</v>
      </c>
      <c r="J204" s="74">
        <f t="shared" ca="1" si="104"/>
        <v>118668</v>
      </c>
      <c r="K204" s="74">
        <f t="shared" ca="1" si="104"/>
        <v>123415</v>
      </c>
      <c r="L204" s="74">
        <f t="shared" ca="1" si="104"/>
        <v>0</v>
      </c>
      <c r="M204" s="74">
        <f t="shared" ca="1" si="104"/>
        <v>0</v>
      </c>
      <c r="N204" s="72"/>
      <c r="P204" s="187" t="str">
        <f t="shared" si="83"/>
        <v>09155C</v>
      </c>
      <c r="Q204" s="191" t="s">
        <v>600</v>
      </c>
      <c r="R204" s="188" t="str">
        <f t="shared" si="86"/>
        <v>Senior Transportation Planner</v>
      </c>
      <c r="S204" s="189" t="str">
        <f t="shared" si="85"/>
        <v>104</v>
      </c>
      <c r="T204" s="186" cm="1">
        <f t="array" aca="1" ref="T204" ca="1">ROUND(IF($Q204="Y",VLOOKUP($P204, INDIRECT($Q$3),T$8,0)*INDIRECT($P$2),VLOOKUP($P204, INDIRECT($Q$3),T$8,0)),IF($E204="E",0,3))</f>
        <v>105497</v>
      </c>
      <c r="U204" s="186" cm="1">
        <f t="array" aca="1" ref="U204" ca="1">ROUND(IF($Q204="Y",VLOOKUP($P204, INDIRECT($Q$3),U$8,0)*INDIRECT($P$2),VLOOKUP($P204, INDIRECT($Q$3),U$8,0)),IF($E204="E",0,3))</f>
        <v>109714</v>
      </c>
      <c r="V204" s="186" cm="1">
        <f t="array" aca="1" ref="V204" ca="1">ROUND(IF($Q204="Y",VLOOKUP($P204, INDIRECT($Q$3),V$8,0)*INDIRECT($P$2),VLOOKUP($P204, INDIRECT($Q$3),V$8,0)),IF($E204="E",0,3))</f>
        <v>114105</v>
      </c>
      <c r="W204" s="186" cm="1">
        <f t="array" aca="1" ref="W204" ca="1">ROUND(IF($Q204="Y",VLOOKUP($P204, INDIRECT($Q$3),W$8,0)*INDIRECT($P$2),VLOOKUP($P204, INDIRECT($Q$3),W$8,0)),IF($E204="E",0,3))</f>
        <v>118668</v>
      </c>
      <c r="X204" s="186" cm="1">
        <f t="array" aca="1" ref="X204" ca="1">ROUND(IF($Q204="Y",VLOOKUP($P204, INDIRECT($Q$3),X$8,0)*INDIRECT($P$2),VLOOKUP($P204, INDIRECT($Q$3),X$8,0)),IF($E204="E",0,3))</f>
        <v>123415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84"/>
        <v>09155C</v>
      </c>
      <c r="AC204" s="130" t="str">
        <f t="shared" si="87"/>
        <v>Senior Transportation Planner</v>
      </c>
      <c r="AD204" s="284" t="str">
        <f t="shared" si="88"/>
        <v>104</v>
      </c>
      <c r="AE204" s="282">
        <f t="shared" ca="1" si="105"/>
        <v>50.72</v>
      </c>
      <c r="AF204" s="282">
        <f t="shared" ca="1" si="105"/>
        <v>52.747999999999998</v>
      </c>
      <c r="AG204" s="282">
        <f t="shared" ca="1" si="105"/>
        <v>54.858999999999995</v>
      </c>
      <c r="AH204" s="282">
        <f t="shared" ca="1" si="105"/>
        <v>57.052</v>
      </c>
      <c r="AI204" s="282">
        <f t="shared" ca="1" si="105"/>
        <v>59.335000000000001</v>
      </c>
      <c r="AJ204" s="282" t="str">
        <f t="shared" ca="1" si="105"/>
        <v/>
      </c>
      <c r="AK204" s="282" t="str">
        <f t="shared" ca="1" si="105"/>
        <v/>
      </c>
    </row>
    <row r="205" spans="1:37" x14ac:dyDescent="0.2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104"/>
        <v>86949</v>
      </c>
      <c r="H205" s="74">
        <f t="shared" ca="1" si="104"/>
        <v>91439</v>
      </c>
      <c r="I205" s="74">
        <f t="shared" ca="1" si="104"/>
        <v>96099</v>
      </c>
      <c r="J205" s="74">
        <f t="shared" ca="1" si="104"/>
        <v>102604</v>
      </c>
      <c r="K205" s="74">
        <f t="shared" ca="1" si="104"/>
        <v>105478</v>
      </c>
      <c r="L205" s="74">
        <f t="shared" ca="1" si="104"/>
        <v>108431</v>
      </c>
      <c r="M205" s="74">
        <f t="shared" ca="1" si="104"/>
        <v>111524</v>
      </c>
      <c r="N205" s="72"/>
      <c r="P205" s="187" t="str">
        <f t="shared" si="83"/>
        <v>52993C</v>
      </c>
      <c r="Q205" s="191" t="s">
        <v>600</v>
      </c>
      <c r="R205" s="188" t="str">
        <f t="shared" si="86"/>
        <v>Service Center Operations Manager</v>
      </c>
      <c r="S205" s="189" t="str">
        <f t="shared" si="85"/>
        <v>34D</v>
      </c>
      <c r="T205" s="186" cm="1">
        <f t="array" aca="1" ref="T205" ca="1">ROUND(IF($Q205="Y",VLOOKUP($P205, INDIRECT($Q$3),T$8,0)*INDIRECT($P$2),VLOOKUP($P205, INDIRECT($Q$3),T$8,0)),IF($E205="E",0,3))</f>
        <v>86949</v>
      </c>
      <c r="U205" s="186" cm="1">
        <f t="array" aca="1" ref="U205" ca="1">ROUND(IF($Q205="Y",VLOOKUP($P205, INDIRECT($Q$3),U$8,0)*INDIRECT($P$2),VLOOKUP($P205, INDIRECT($Q$3),U$8,0)),IF($E205="E",0,3))</f>
        <v>91439</v>
      </c>
      <c r="V205" s="186" cm="1">
        <f t="array" aca="1" ref="V205" ca="1">ROUND(IF($Q205="Y",VLOOKUP($P205, INDIRECT($Q$3),V$8,0)*INDIRECT($P$2),VLOOKUP($P205, INDIRECT($Q$3),V$8,0)),IF($E205="E",0,3))</f>
        <v>96099</v>
      </c>
      <c r="W205" s="186" cm="1">
        <f t="array" aca="1" ref="W205" ca="1">ROUND(IF($Q205="Y",VLOOKUP($P205, INDIRECT($Q$3),W$8,0)*INDIRECT($P$2),VLOOKUP($P205, INDIRECT($Q$3),W$8,0)),IF($E205="E",0,3))</f>
        <v>102604</v>
      </c>
      <c r="X205" s="186" cm="1">
        <f t="array" aca="1" ref="X205" ca="1">ROUND(IF($Q205="Y",VLOOKUP($P205, INDIRECT($Q$3),X$8,0)*INDIRECT($P$2),VLOOKUP($P205, INDIRECT($Q$3),X$8,0)),IF($E205="E",0,3))</f>
        <v>105478</v>
      </c>
      <c r="Y205" s="186" cm="1">
        <f t="array" aca="1" ref="Y205" ca="1">ROUND(IF($Q205="Y",VLOOKUP($P205, INDIRECT($Q$3),Y$8,0)*INDIRECT($P$2),VLOOKUP($P205, INDIRECT($Q$3),Y$8,0)),IF($E205="E",0,3))</f>
        <v>108431</v>
      </c>
      <c r="Z205" s="186" cm="1">
        <f t="array" aca="1" ref="Z205" ca="1">ROUND(IF($Q205="Y",VLOOKUP($P205, INDIRECT($Q$3),Z$8,0)*INDIRECT($P$2),VLOOKUP($P205, INDIRECT($Q$3),Z$8,0)),IF($E205="E",0,3))</f>
        <v>111524</v>
      </c>
      <c r="AA205" s="186"/>
      <c r="AB205" s="282" t="str">
        <f t="shared" si="84"/>
        <v>52993C</v>
      </c>
      <c r="AC205" s="130" t="str">
        <f t="shared" si="87"/>
        <v>Service Center Operations Manager</v>
      </c>
      <c r="AD205" s="284" t="str">
        <f t="shared" si="88"/>
        <v>34D</v>
      </c>
      <c r="AE205" s="282">
        <f t="shared" ca="1" si="105"/>
        <v>41.802999999999997</v>
      </c>
      <c r="AF205" s="282">
        <f t="shared" ca="1" si="105"/>
        <v>43.961999999999996</v>
      </c>
      <c r="AG205" s="282">
        <f t="shared" ca="1" si="105"/>
        <v>46.201999999999998</v>
      </c>
      <c r="AH205" s="282">
        <f t="shared" ca="1" si="105"/>
        <v>49.329000000000001</v>
      </c>
      <c r="AI205" s="282">
        <f t="shared" ca="1" si="105"/>
        <v>50.710999999999999</v>
      </c>
      <c r="AJ205" s="282">
        <f t="shared" ca="1" si="105"/>
        <v>52.131</v>
      </c>
      <c r="AK205" s="282">
        <f t="shared" ca="1" si="105"/>
        <v>53.617999999999995</v>
      </c>
    </row>
    <row r="206" spans="1:37" x14ac:dyDescent="0.2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104"/>
        <v>106503</v>
      </c>
      <c r="H206" s="74">
        <f t="shared" ca="1" si="104"/>
        <v>110767</v>
      </c>
      <c r="I206" s="74">
        <f t="shared" ca="1" si="104"/>
        <v>115203</v>
      </c>
      <c r="J206" s="74">
        <f t="shared" ca="1" si="104"/>
        <v>119816</v>
      </c>
      <c r="K206" s="74">
        <f t="shared" ca="1" si="104"/>
        <v>124614</v>
      </c>
      <c r="L206" s="74">
        <f t="shared" ca="1" si="104"/>
        <v>0</v>
      </c>
      <c r="M206" s="74">
        <f t="shared" ca="1" si="104"/>
        <v>0</v>
      </c>
      <c r="N206" s="72"/>
      <c r="P206" s="187" t="str">
        <f t="shared" si="83"/>
        <v>53009C</v>
      </c>
      <c r="Q206" s="191" t="s">
        <v>600</v>
      </c>
      <c r="R206" s="188" t="str">
        <f t="shared" si="86"/>
        <v>Strategic Information Center Manager - MPD</v>
      </c>
      <c r="S206" s="189" t="str">
        <f t="shared" si="85"/>
        <v>116</v>
      </c>
      <c r="T206" s="186" cm="1">
        <f t="array" aca="1" ref="T206" ca="1">ROUND(IF($Q206="Y",VLOOKUP($P206, INDIRECT($Q$3),T$8,0)*INDIRECT($P$2),VLOOKUP($P206, INDIRECT($Q$3),T$8,0)),IF($E206="E",0,3))</f>
        <v>106503</v>
      </c>
      <c r="U206" s="186" cm="1">
        <f t="array" aca="1" ref="U206" ca="1">ROUND(IF($Q206="Y",VLOOKUP($P206, INDIRECT($Q$3),U$8,0)*INDIRECT($P$2),VLOOKUP($P206, INDIRECT($Q$3),U$8,0)),IF($E206="E",0,3))</f>
        <v>110767</v>
      </c>
      <c r="V206" s="186" cm="1">
        <f t="array" aca="1" ref="V206" ca="1">ROUND(IF($Q206="Y",VLOOKUP($P206, INDIRECT($Q$3),V$8,0)*INDIRECT($P$2),VLOOKUP($P206, INDIRECT($Q$3),V$8,0)),IF($E206="E",0,3))</f>
        <v>115203</v>
      </c>
      <c r="W206" s="186" cm="1">
        <f t="array" aca="1" ref="W206" ca="1">ROUND(IF($Q206="Y",VLOOKUP($P206, INDIRECT($Q$3),W$8,0)*INDIRECT($P$2),VLOOKUP($P206, INDIRECT($Q$3),W$8,0)),IF($E206="E",0,3))</f>
        <v>119816</v>
      </c>
      <c r="X206" s="186" cm="1">
        <f t="array" aca="1" ref="X206" ca="1">ROUND(IF($Q206="Y",VLOOKUP($P206, INDIRECT($Q$3),X$8,0)*INDIRECT($P$2),VLOOKUP($P206, INDIRECT($Q$3),X$8,0)),IF($E206="E",0,3))</f>
        <v>124614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84"/>
        <v>53009C</v>
      </c>
      <c r="AC206" s="130" t="str">
        <f t="shared" si="87"/>
        <v>Strategic Information Center Manager - MPD</v>
      </c>
      <c r="AD206" s="284" t="str">
        <f t="shared" si="88"/>
        <v>116</v>
      </c>
      <c r="AE206" s="282">
        <f t="shared" ca="1" si="105"/>
        <v>51.204000000000001</v>
      </c>
      <c r="AF206" s="282">
        <f t="shared" ca="1" si="105"/>
        <v>53.253999999999998</v>
      </c>
      <c r="AG206" s="282">
        <f t="shared" ca="1" si="105"/>
        <v>55.387</v>
      </c>
      <c r="AH206" s="282">
        <f t="shared" ca="1" si="105"/>
        <v>57.603999999999999</v>
      </c>
      <c r="AI206" s="282">
        <f t="shared" ca="1" si="105"/>
        <v>59.910999999999994</v>
      </c>
      <c r="AJ206" s="282" t="str">
        <f t="shared" ca="1" si="105"/>
        <v/>
      </c>
      <c r="AK206" s="282" t="str">
        <f t="shared" ca="1" si="105"/>
        <v/>
      </c>
    </row>
    <row r="207" spans="1:37" x14ac:dyDescent="0.2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104"/>
        <v>84596</v>
      </c>
      <c r="H207" s="74">
        <f t="shared" ca="1" si="104"/>
        <v>88825</v>
      </c>
      <c r="I207" s="74">
        <f t="shared" ca="1" si="104"/>
        <v>93266</v>
      </c>
      <c r="J207" s="74">
        <f t="shared" ca="1" si="104"/>
        <v>97932</v>
      </c>
      <c r="K207" s="74">
        <f t="shared" ca="1" si="104"/>
        <v>100673</v>
      </c>
      <c r="L207" s="74">
        <f t="shared" ca="1" si="104"/>
        <v>103491</v>
      </c>
      <c r="M207" s="74">
        <f t="shared" ca="1" si="104"/>
        <v>106442</v>
      </c>
      <c r="N207" s="72"/>
      <c r="P207" s="187" t="str">
        <f t="shared" si="83"/>
        <v>09810C</v>
      </c>
      <c r="Q207" s="191" t="s">
        <v>600</v>
      </c>
      <c r="R207" s="188" t="str">
        <f t="shared" si="86"/>
        <v>Supervisor Administrative Services</v>
      </c>
      <c r="S207" s="189" t="str">
        <f t="shared" si="85"/>
        <v>40</v>
      </c>
      <c r="T207" s="186" cm="1">
        <f t="array" aca="1" ref="T207" ca="1">ROUND(IF($Q207="Y",VLOOKUP($P207, INDIRECT($Q$3),T$8,0)*INDIRECT($P$2),VLOOKUP($P207, INDIRECT($Q$3),T$8,0)),IF($E207="E",0,3))</f>
        <v>84596</v>
      </c>
      <c r="U207" s="186" cm="1">
        <f t="array" aca="1" ref="U207" ca="1">ROUND(IF($Q207="Y",VLOOKUP($P207, INDIRECT($Q$3),U$8,0)*INDIRECT($P$2),VLOOKUP($P207, INDIRECT($Q$3),U$8,0)),IF($E207="E",0,3))</f>
        <v>88825</v>
      </c>
      <c r="V207" s="186" cm="1">
        <f t="array" aca="1" ref="V207" ca="1">ROUND(IF($Q207="Y",VLOOKUP($P207, INDIRECT($Q$3),V$8,0)*INDIRECT($P$2),VLOOKUP($P207, INDIRECT($Q$3),V$8,0)),IF($E207="E",0,3))</f>
        <v>93266</v>
      </c>
      <c r="W207" s="186" cm="1">
        <f t="array" aca="1" ref="W207" ca="1">ROUND(IF($Q207="Y",VLOOKUP($P207, INDIRECT($Q$3),W$8,0)*INDIRECT($P$2),VLOOKUP($P207, INDIRECT($Q$3),W$8,0)),IF($E207="E",0,3))</f>
        <v>97932</v>
      </c>
      <c r="X207" s="186" cm="1">
        <f t="array" aca="1" ref="X207" ca="1">ROUND(IF($Q207="Y",VLOOKUP($P207, INDIRECT($Q$3),X$8,0)*INDIRECT($P$2),VLOOKUP($P207, INDIRECT($Q$3),X$8,0)),IF($E207="E",0,3))</f>
        <v>100673</v>
      </c>
      <c r="Y207" s="186" cm="1">
        <f t="array" aca="1" ref="Y207" ca="1">ROUND(IF($Q207="Y",VLOOKUP($P207, INDIRECT($Q$3),Y$8,0)*INDIRECT($P$2),VLOOKUP($P207, INDIRECT($Q$3),Y$8,0)),IF($E207="E",0,3))</f>
        <v>103491</v>
      </c>
      <c r="Z207" s="186" cm="1">
        <f t="array" aca="1" ref="Z207" ca="1">ROUND(IF($Q207="Y",VLOOKUP($P207, INDIRECT($Q$3),Z$8,0)*INDIRECT($P$2),VLOOKUP($P207, INDIRECT($Q$3),Z$8,0)),IF($E207="E",0,3))</f>
        <v>106442</v>
      </c>
      <c r="AA207" s="186"/>
      <c r="AB207" s="282" t="str">
        <f t="shared" si="84"/>
        <v>09810C</v>
      </c>
      <c r="AC207" s="130" t="str">
        <f t="shared" si="87"/>
        <v>Supervisor Administrative Services</v>
      </c>
      <c r="AD207" s="284" t="str">
        <f t="shared" si="88"/>
        <v>40</v>
      </c>
      <c r="AE207" s="282">
        <f t="shared" ca="1" si="105"/>
        <v>40.671999999999997</v>
      </c>
      <c r="AF207" s="282">
        <f t="shared" ca="1" si="105"/>
        <v>42.704999999999998</v>
      </c>
      <c r="AG207" s="282">
        <f t="shared" ca="1" si="105"/>
        <v>44.839999999999996</v>
      </c>
      <c r="AH207" s="282">
        <f t="shared" ca="1" si="105"/>
        <v>47.082999999999998</v>
      </c>
      <c r="AI207" s="282">
        <f t="shared" ca="1" si="105"/>
        <v>48.400999999999996</v>
      </c>
      <c r="AJ207" s="282">
        <f t="shared" ca="1" si="105"/>
        <v>49.756</v>
      </c>
      <c r="AK207" s="282">
        <f t="shared" ca="1" si="105"/>
        <v>51.174999999999997</v>
      </c>
    </row>
    <row r="208" spans="1:37" x14ac:dyDescent="0.2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104"/>
        <v>102423</v>
      </c>
      <c r="H208" s="74">
        <f t="shared" ca="1" si="104"/>
        <v>106520</v>
      </c>
      <c r="I208" s="74">
        <f t="shared" ca="1" si="104"/>
        <v>110784</v>
      </c>
      <c r="J208" s="74">
        <f t="shared" ca="1" si="104"/>
        <v>115214</v>
      </c>
      <c r="K208" s="74">
        <f t="shared" ca="1" si="104"/>
        <v>119822</v>
      </c>
      <c r="L208" s="74">
        <f t="shared" ca="1" si="104"/>
        <v>124614</v>
      </c>
      <c r="M208" s="74">
        <f t="shared" ca="1" si="104"/>
        <v>0</v>
      </c>
      <c r="N208" s="72"/>
      <c r="P208" s="187" t="str">
        <f t="shared" si="83"/>
        <v>09926C</v>
      </c>
      <c r="Q208" s="191" t="s">
        <v>600</v>
      </c>
      <c r="R208" s="188" t="str">
        <f t="shared" si="86"/>
        <v>Supervisor CPED Project Coordination</v>
      </c>
      <c r="S208" s="189" t="str">
        <f t="shared" si="85"/>
        <v>42</v>
      </c>
      <c r="T208" s="186" cm="1">
        <f t="array" aca="1" ref="T208" ca="1">ROUND(IF($Q208="Y",VLOOKUP($P208, INDIRECT($Q$3),T$8,0)*INDIRECT($P$2),VLOOKUP($P208, INDIRECT($Q$3),T$8,0)),IF($E208="E",0,3))</f>
        <v>102423</v>
      </c>
      <c r="U208" s="186" cm="1">
        <f t="array" aca="1" ref="U208" ca="1">ROUND(IF($Q208="Y",VLOOKUP($P208, INDIRECT($Q$3),U$8,0)*INDIRECT($P$2),VLOOKUP($P208, INDIRECT($Q$3),U$8,0)),IF($E208="E",0,3))</f>
        <v>106520</v>
      </c>
      <c r="V208" s="186" cm="1">
        <f t="array" aca="1" ref="V208" ca="1">ROUND(IF($Q208="Y",VLOOKUP($P208, INDIRECT($Q$3),V$8,0)*INDIRECT($P$2),VLOOKUP($P208, INDIRECT($Q$3),V$8,0)),IF($E208="E",0,3))</f>
        <v>110784</v>
      </c>
      <c r="W208" s="186" cm="1">
        <f t="array" aca="1" ref="W208" ca="1">ROUND(IF($Q208="Y",VLOOKUP($P208, INDIRECT($Q$3),W$8,0)*INDIRECT($P$2),VLOOKUP($P208, INDIRECT($Q$3),W$8,0)),IF($E208="E",0,3))</f>
        <v>115214</v>
      </c>
      <c r="X208" s="186" cm="1">
        <f t="array" aca="1" ref="X208" ca="1">ROUND(IF($Q208="Y",VLOOKUP($P208, INDIRECT($Q$3),X$8,0)*INDIRECT($P$2),VLOOKUP($P208, INDIRECT($Q$3),X$8,0)),IF($E208="E",0,3))</f>
        <v>119822</v>
      </c>
      <c r="Y208" s="186" cm="1">
        <f t="array" aca="1" ref="Y208" ca="1">ROUND(IF($Q208="Y",VLOOKUP($P208, INDIRECT($Q$3),Y$8,0)*INDIRECT($P$2),VLOOKUP($P208, INDIRECT($Q$3),Y$8,0)),IF($E208="E",0,3))</f>
        <v>124614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84"/>
        <v>09926C</v>
      </c>
      <c r="AC208" s="130" t="str">
        <f t="shared" si="87"/>
        <v>Supervisor CPED Project Coordination</v>
      </c>
      <c r="AD208" s="284" t="str">
        <f t="shared" si="88"/>
        <v>42</v>
      </c>
      <c r="AE208" s="282">
        <f t="shared" ca="1" si="105"/>
        <v>49.241999999999997</v>
      </c>
      <c r="AF208" s="282">
        <f t="shared" ca="1" si="105"/>
        <v>51.211999999999996</v>
      </c>
      <c r="AG208" s="282">
        <f t="shared" ca="1" si="105"/>
        <v>53.262</v>
      </c>
      <c r="AH208" s="282">
        <f t="shared" ca="1" si="105"/>
        <v>55.391999999999996</v>
      </c>
      <c r="AI208" s="282">
        <f t="shared" ca="1" si="105"/>
        <v>57.606999999999999</v>
      </c>
      <c r="AJ208" s="282">
        <f t="shared" ca="1" si="105"/>
        <v>59.910999999999994</v>
      </c>
      <c r="AK208" s="282" t="str">
        <f t="shared" ca="1" si="105"/>
        <v/>
      </c>
    </row>
    <row r="209" spans="1:37" x14ac:dyDescent="0.2">
      <c r="A209" s="75" t="s">
        <v>1088</v>
      </c>
      <c r="B209" s="75">
        <v>10</v>
      </c>
      <c r="C209" s="70" t="s">
        <v>1089</v>
      </c>
      <c r="D209" s="75">
        <v>480</v>
      </c>
      <c r="E209" s="75" t="s">
        <v>17</v>
      </c>
      <c r="F209" s="73" t="s">
        <v>1090</v>
      </c>
      <c r="G209" s="74">
        <f t="shared" ref="G209" ca="1" si="126">IF(E209="E",ROUND(T209,0),ROUND(T209,3))</f>
        <v>103128</v>
      </c>
      <c r="H209" s="74">
        <f t="shared" ref="H209" ca="1" si="127">IF(F209="E",ROUND(U209,0),ROUND(U209,3))</f>
        <v>108262</v>
      </c>
      <c r="I209" s="74">
        <f t="shared" ref="I209" ca="1" si="128">IF(G209="E",ROUND(V209,0),ROUND(V209,3))</f>
        <v>113687</v>
      </c>
      <c r="J209" s="74">
        <f t="shared" ref="J209" ca="1" si="129">IF(H209="E",ROUND(W209,0),ROUND(W209,3))</f>
        <v>121039</v>
      </c>
      <c r="K209" s="74">
        <f t="shared" ref="K209" ca="1" si="130">IF(I209="E",ROUND(X209,0),ROUND(X209,3))</f>
        <v>124428</v>
      </c>
      <c r="L209" s="74">
        <f t="shared" ref="L209" ca="1" si="131">IF(J209="E",ROUND(Y209,0),ROUND(Y209,3))</f>
        <v>127916</v>
      </c>
      <c r="M209" s="74">
        <f t="shared" ref="M209" ca="1" si="132">IF(K209="E",ROUND(Z209,0),ROUND(Z209,3))</f>
        <v>131560</v>
      </c>
      <c r="N209" s="72"/>
      <c r="P209" s="187" t="str">
        <f t="shared" ref="P209" si="133">A209</f>
        <v>59482C</v>
      </c>
      <c r="Q209" s="191" t="s">
        <v>600</v>
      </c>
      <c r="R209" s="188" t="str">
        <f t="shared" ref="R209" si="134">F209</f>
        <v>Supervisor Crime Analyst MPD</v>
      </c>
      <c r="S209" s="189" t="str">
        <f t="shared" ref="S209" si="135">C209</f>
        <v>146</v>
      </c>
      <c r="T209" s="186" cm="1">
        <f t="array" aca="1" ref="T209" ca="1">ROUND(IF($Q209="Y",VLOOKUP($P209, INDIRECT($Q$3),T$8,0)*INDIRECT($P$2),VLOOKUP($P209, INDIRECT($Q$3),T$8,0)),IF($E209="E",0,3))</f>
        <v>103128</v>
      </c>
      <c r="U209" s="186" cm="1">
        <f t="array" aca="1" ref="U209" ca="1">ROUND(IF($Q209="Y",VLOOKUP($P209, INDIRECT($Q$3),U$8,0)*INDIRECT($P$2),VLOOKUP($P209, INDIRECT($Q$3),U$8,0)),IF($E209="E",0,3))</f>
        <v>108262</v>
      </c>
      <c r="V209" s="186" cm="1">
        <f t="array" aca="1" ref="V209" ca="1">ROUND(IF($Q209="Y",VLOOKUP($P209, INDIRECT($Q$3),V$8,0)*INDIRECT($P$2),VLOOKUP($P209, INDIRECT($Q$3),V$8,0)),IF($E209="E",0,3))</f>
        <v>113687</v>
      </c>
      <c r="W209" s="186" cm="1">
        <f t="array" aca="1" ref="W209" ca="1">ROUND(IF($Q209="Y",VLOOKUP($P209, INDIRECT($Q$3),W$8,0)*INDIRECT($P$2),VLOOKUP($P209, INDIRECT($Q$3),W$8,0)),IF($E209="E",0,3))</f>
        <v>121039</v>
      </c>
      <c r="X209" s="186" cm="1">
        <f t="array" aca="1" ref="X209" ca="1">ROUND(IF($Q209="Y",VLOOKUP($P209, INDIRECT($Q$3),X$8,0)*INDIRECT($P$2),VLOOKUP($P209, INDIRECT($Q$3),X$8,0)),IF($E209="E",0,3))</f>
        <v>124428</v>
      </c>
      <c r="Y209" s="186" cm="1">
        <f t="array" aca="1" ref="Y209" ca="1">ROUND(IF($Q209="Y",VLOOKUP($P209, INDIRECT($Q$3),Y$8,0)*INDIRECT($P$2),VLOOKUP($P209, INDIRECT($Q$3),Y$8,0)),IF($E209="E",0,3))</f>
        <v>127916</v>
      </c>
      <c r="Z209" s="186" cm="1">
        <f t="array" aca="1" ref="Z209" ca="1">ROUND(IF($Q209="Y",VLOOKUP($P209, INDIRECT($Q$3),Z$8,0)*INDIRECT($P$2),VLOOKUP($P209, INDIRECT($Q$3),Z$8,0)),IF($E209="E",0,3))</f>
        <v>131560</v>
      </c>
      <c r="AA209" s="186"/>
      <c r="AB209" s="282" t="str">
        <f t="shared" ref="AB209" si="136">A209</f>
        <v>59482C</v>
      </c>
      <c r="AC209" s="130" t="str">
        <f t="shared" ref="AC209" si="137">F209</f>
        <v>Supervisor Crime Analyst MPD</v>
      </c>
      <c r="AD209" s="284" t="str">
        <f t="shared" ref="AD209" si="138">C209</f>
        <v>146</v>
      </c>
      <c r="AE209" s="282">
        <f t="shared" ref="AE209" ca="1" si="139">IF(T209=0,"",IF($E209="E",ROUNDUP(T209/2080,3),T209))</f>
        <v>49.580999999999996</v>
      </c>
      <c r="AF209" s="282">
        <f t="shared" ref="AF209" ca="1" si="140">IF(U209=0,"",IF($E209="E",ROUNDUP(U209/2080,3),U209))</f>
        <v>52.05</v>
      </c>
      <c r="AG209" s="282">
        <f t="shared" ref="AG209" ca="1" si="141">IF(V209=0,"",IF($E209="E",ROUNDUP(V209/2080,3),V209))</f>
        <v>54.657999999999994</v>
      </c>
      <c r="AH209" s="282">
        <f t="shared" ref="AH209" ca="1" si="142">IF(W209=0,"",IF($E209="E",ROUNDUP(W209/2080,3),W209))</f>
        <v>58.192</v>
      </c>
      <c r="AI209" s="282">
        <f t="shared" ref="AI209" ca="1" si="143">IF(X209=0,"",IF($E209="E",ROUNDUP(X209/2080,3),X209))</f>
        <v>59.821999999999996</v>
      </c>
      <c r="AJ209" s="282">
        <f t="shared" ref="AJ209" ca="1" si="144">IF(Y209=0,"",IF($E209="E",ROUNDUP(Y209/2080,3),Y209))</f>
        <v>61.498999999999995</v>
      </c>
      <c r="AK209" s="282">
        <f t="shared" ref="AK209" ca="1" si="145">IF(Z209=0,"",IF($E209="E",ROUNDUP(Z209/2080,3),Z209))</f>
        <v>63.25</v>
      </c>
    </row>
    <row r="210" spans="1:37" x14ac:dyDescent="0.2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ref="G210:M228" ca="1" si="146">IF(E210="E",ROUND(T210,0),ROUND(T210,3))</f>
        <v>81091</v>
      </c>
      <c r="H210" s="74">
        <f t="shared" ca="1" si="146"/>
        <v>84337</v>
      </c>
      <c r="I210" s="74">
        <f t="shared" ca="1" si="146"/>
        <v>87715</v>
      </c>
      <c r="J210" s="74">
        <f t="shared" ca="1" si="146"/>
        <v>91227</v>
      </c>
      <c r="K210" s="74">
        <f t="shared" ca="1" si="146"/>
        <v>94879</v>
      </c>
      <c r="L210" s="74">
        <f t="shared" ca="1" si="146"/>
        <v>0</v>
      </c>
      <c r="M210" s="74">
        <f t="shared" ca="1" si="146"/>
        <v>0</v>
      </c>
      <c r="N210" s="72"/>
      <c r="P210" s="187" t="str">
        <f t="shared" ref="P210:P221" si="147">A210</f>
        <v>10074C</v>
      </c>
      <c r="Q210" s="191" t="s">
        <v>600</v>
      </c>
      <c r="R210" s="188" t="str">
        <f t="shared" si="86"/>
        <v>Supervisor Criminal Legal Support Services</v>
      </c>
      <c r="S210" s="189" t="str">
        <f t="shared" si="85"/>
        <v>022</v>
      </c>
      <c r="T210" s="186" cm="1">
        <f t="array" aca="1" ref="T210" ca="1">ROUND(IF($Q210="Y",VLOOKUP($P210, INDIRECT($Q$3),T$8,0)*INDIRECT($P$2),VLOOKUP($P210, INDIRECT($Q$3),T$8,0)),IF($E210="E",0,3))</f>
        <v>81091</v>
      </c>
      <c r="U210" s="186" cm="1">
        <f t="array" aca="1" ref="U210" ca="1">ROUND(IF($Q210="Y",VLOOKUP($P210, INDIRECT($Q$3),U$8,0)*INDIRECT($P$2),VLOOKUP($P210, INDIRECT($Q$3),U$8,0)),IF($E210="E",0,3))</f>
        <v>84337</v>
      </c>
      <c r="V210" s="186" cm="1">
        <f t="array" aca="1" ref="V210" ca="1">ROUND(IF($Q210="Y",VLOOKUP($P210, INDIRECT($Q$3),V$8,0)*INDIRECT($P$2),VLOOKUP($P210, INDIRECT($Q$3),V$8,0)),IF($E210="E",0,3))</f>
        <v>87715</v>
      </c>
      <c r="W210" s="186" cm="1">
        <f t="array" aca="1" ref="W210" ca="1">ROUND(IF($Q210="Y",VLOOKUP($P210, INDIRECT($Q$3),W$8,0)*INDIRECT($P$2),VLOOKUP($P210, INDIRECT($Q$3),W$8,0)),IF($E210="E",0,3))</f>
        <v>91227</v>
      </c>
      <c r="X210" s="186" cm="1">
        <f t="array" aca="1" ref="X210" ca="1">ROUND(IF($Q210="Y",VLOOKUP($P210, INDIRECT($Q$3),X$8,0)*INDIRECT($P$2),VLOOKUP($P210, INDIRECT($Q$3),X$8,0)),IF($E210="E",0,3))</f>
        <v>94879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84"/>
        <v>10074C</v>
      </c>
      <c r="AC210" s="130" t="str">
        <f t="shared" si="87"/>
        <v>Supervisor Criminal Legal Support Services</v>
      </c>
      <c r="AD210" s="284" t="str">
        <f t="shared" si="88"/>
        <v>022</v>
      </c>
      <c r="AE210" s="282">
        <f t="shared" ref="AE210:AK228" ca="1" si="148">IF(T210=0,"",IF($E210="E",ROUNDUP(T210/2080,3),T210))</f>
        <v>38.986999999999995</v>
      </c>
      <c r="AF210" s="282">
        <f t="shared" ca="1" si="148"/>
        <v>40.546999999999997</v>
      </c>
      <c r="AG210" s="282">
        <f t="shared" ca="1" si="148"/>
        <v>42.170999999999999</v>
      </c>
      <c r="AH210" s="282">
        <f t="shared" ca="1" si="148"/>
        <v>43.86</v>
      </c>
      <c r="AI210" s="282">
        <f t="shared" ca="1" si="148"/>
        <v>45.614999999999995</v>
      </c>
      <c r="AJ210" s="282" t="str">
        <f t="shared" ca="1" si="148"/>
        <v/>
      </c>
      <c r="AK210" s="282" t="str">
        <f t="shared" ca="1" si="148"/>
        <v/>
      </c>
    </row>
    <row r="211" spans="1:37" x14ac:dyDescent="0.2">
      <c r="A211" s="75" t="s">
        <v>217</v>
      </c>
      <c r="B211" s="75">
        <v>10</v>
      </c>
      <c r="C211" s="70" t="s">
        <v>18</v>
      </c>
      <c r="D211" s="75">
        <v>485</v>
      </c>
      <c r="E211" s="75" t="s">
        <v>17</v>
      </c>
      <c r="F211" s="73" t="s">
        <v>439</v>
      </c>
      <c r="G211" s="74">
        <f t="shared" ca="1" si="146"/>
        <v>92160</v>
      </c>
      <c r="H211" s="74">
        <f t="shared" ca="1" si="146"/>
        <v>97009</v>
      </c>
      <c r="I211" s="74">
        <f t="shared" ca="1" si="146"/>
        <v>102114</v>
      </c>
      <c r="J211" s="74">
        <f t="shared" ca="1" si="146"/>
        <v>107490</v>
      </c>
      <c r="K211" s="74">
        <f t="shared" ca="1" si="146"/>
        <v>110496</v>
      </c>
      <c r="L211" s="74">
        <f t="shared" ca="1" si="146"/>
        <v>113594</v>
      </c>
      <c r="M211" s="74">
        <f t="shared" ca="1" si="146"/>
        <v>116832</v>
      </c>
      <c r="N211" s="72"/>
      <c r="P211" s="187" t="str">
        <f t="shared" si="147"/>
        <v>52918C</v>
      </c>
      <c r="Q211" s="191" t="s">
        <v>600</v>
      </c>
      <c r="R211" s="188" t="str">
        <f t="shared" si="86"/>
        <v>Supervisor Data Practices Compliance</v>
      </c>
      <c r="S211" s="189" t="str">
        <f t="shared" si="85"/>
        <v>83</v>
      </c>
      <c r="T211" s="186" cm="1">
        <f t="array" aca="1" ref="T211" ca="1">ROUND(IF($Q211="Y",VLOOKUP($P211, INDIRECT($Q$3),T$8,0)*INDIRECT($P$2),VLOOKUP($P211, INDIRECT($Q$3),T$8,0)),IF($E211="E",0,3))</f>
        <v>92160</v>
      </c>
      <c r="U211" s="186" cm="1">
        <f t="array" aca="1" ref="U211" ca="1">ROUND(IF($Q211="Y",VLOOKUP($P211, INDIRECT($Q$3),U$8,0)*INDIRECT($P$2),VLOOKUP($P211, INDIRECT($Q$3),U$8,0)),IF($E211="E",0,3))</f>
        <v>97009</v>
      </c>
      <c r="V211" s="186" cm="1">
        <f t="array" aca="1" ref="V211" ca="1">ROUND(IF($Q211="Y",VLOOKUP($P211, INDIRECT($Q$3),V$8,0)*INDIRECT($P$2),VLOOKUP($P211, INDIRECT($Q$3),V$8,0)),IF($E211="E",0,3))</f>
        <v>102114</v>
      </c>
      <c r="W211" s="186" cm="1">
        <f t="array" aca="1" ref="W211" ca="1">ROUND(IF($Q211="Y",VLOOKUP($P211, INDIRECT($Q$3),W$8,0)*INDIRECT($P$2),VLOOKUP($P211, INDIRECT($Q$3),W$8,0)),IF($E211="E",0,3))</f>
        <v>107490</v>
      </c>
      <c r="X211" s="186" cm="1">
        <f t="array" aca="1" ref="X211" ca="1">ROUND(IF($Q211="Y",VLOOKUP($P211, INDIRECT($Q$3),X$8,0)*INDIRECT($P$2),VLOOKUP($P211, INDIRECT($Q$3),X$8,0)),IF($E211="E",0,3))</f>
        <v>110496</v>
      </c>
      <c r="Y211" s="186" cm="1">
        <f t="array" aca="1" ref="Y211" ca="1">ROUND(IF($Q211="Y",VLOOKUP($P211, INDIRECT($Q$3),Y$8,0)*INDIRECT($P$2),VLOOKUP($P211, INDIRECT($Q$3),Y$8,0)),IF($E211="E",0,3))</f>
        <v>113594</v>
      </c>
      <c r="Z211" s="186" cm="1">
        <f t="array" aca="1" ref="Z211" ca="1">ROUND(IF($Q211="Y",VLOOKUP($P211, INDIRECT($Q$3),Z$8,0)*INDIRECT($P$2),VLOOKUP($P211, INDIRECT($Q$3),Z$8,0)),IF($E211="E",0,3))</f>
        <v>116832</v>
      </c>
      <c r="AA211" s="186"/>
      <c r="AB211" s="282" t="str">
        <f t="shared" si="84"/>
        <v>52918C</v>
      </c>
      <c r="AC211" s="130" t="str">
        <f t="shared" si="87"/>
        <v>Supervisor Data Practices Compliance</v>
      </c>
      <c r="AD211" s="284" t="str">
        <f t="shared" si="88"/>
        <v>83</v>
      </c>
      <c r="AE211" s="282">
        <f t="shared" ca="1" si="148"/>
        <v>44.308</v>
      </c>
      <c r="AF211" s="282">
        <f t="shared" ca="1" si="148"/>
        <v>46.638999999999996</v>
      </c>
      <c r="AG211" s="282">
        <f t="shared" ca="1" si="148"/>
        <v>49.094000000000001</v>
      </c>
      <c r="AH211" s="282">
        <f t="shared" ca="1" si="148"/>
        <v>51.677999999999997</v>
      </c>
      <c r="AI211" s="282">
        <f t="shared" ca="1" si="148"/>
        <v>53.123999999999995</v>
      </c>
      <c r="AJ211" s="282">
        <f t="shared" ca="1" si="148"/>
        <v>54.613</v>
      </c>
      <c r="AK211" s="282">
        <f t="shared" ca="1" si="148"/>
        <v>56.169999999999995</v>
      </c>
    </row>
    <row r="212" spans="1:37" x14ac:dyDescent="0.2">
      <c r="A212" s="75" t="s">
        <v>219</v>
      </c>
      <c r="B212" s="75">
        <v>7</v>
      </c>
      <c r="C212" s="70" t="s">
        <v>218</v>
      </c>
      <c r="D212" s="75">
        <v>325</v>
      </c>
      <c r="E212" s="75" t="s">
        <v>17</v>
      </c>
      <c r="F212" s="73" t="s">
        <v>440</v>
      </c>
      <c r="G212" s="74">
        <f t="shared" ca="1" si="146"/>
        <v>68852</v>
      </c>
      <c r="H212" s="74">
        <f t="shared" ca="1" si="146"/>
        <v>71609</v>
      </c>
      <c r="I212" s="74">
        <f t="shared" ca="1" si="146"/>
        <v>74478</v>
      </c>
      <c r="J212" s="74">
        <f t="shared" ca="1" si="146"/>
        <v>77458</v>
      </c>
      <c r="K212" s="74">
        <f t="shared" ca="1" si="146"/>
        <v>80560</v>
      </c>
      <c r="L212" s="74">
        <f t="shared" ca="1" si="146"/>
        <v>0</v>
      </c>
      <c r="M212" s="74">
        <f t="shared" ca="1" si="146"/>
        <v>0</v>
      </c>
      <c r="N212" s="72"/>
      <c r="P212" s="187" t="str">
        <f t="shared" si="147"/>
        <v>09924C</v>
      </c>
      <c r="Q212" s="191" t="s">
        <v>600</v>
      </c>
      <c r="R212" s="188" t="str">
        <f t="shared" si="86"/>
        <v>Supervisor Document Solution Center</v>
      </c>
      <c r="S212" s="189" t="str">
        <f t="shared" si="85"/>
        <v>12B</v>
      </c>
      <c r="T212" s="186" cm="1">
        <f t="array" aca="1" ref="T212" ca="1">ROUND(IF($Q212="Y",VLOOKUP($P212, INDIRECT($Q$3),T$8,0)*INDIRECT($P$2),VLOOKUP($P212, INDIRECT($Q$3),T$8,0)),IF($E212="E",0,3))</f>
        <v>68852</v>
      </c>
      <c r="U212" s="186" cm="1">
        <f t="array" aca="1" ref="U212" ca="1">ROUND(IF($Q212="Y",VLOOKUP($P212, INDIRECT($Q$3),U$8,0)*INDIRECT($P$2),VLOOKUP($P212, INDIRECT($Q$3),U$8,0)),IF($E212="E",0,3))</f>
        <v>71609</v>
      </c>
      <c r="V212" s="186" cm="1">
        <f t="array" aca="1" ref="V212" ca="1">ROUND(IF($Q212="Y",VLOOKUP($P212, INDIRECT($Q$3),V$8,0)*INDIRECT($P$2),VLOOKUP($P212, INDIRECT($Q$3),V$8,0)),IF($E212="E",0,3))</f>
        <v>74478</v>
      </c>
      <c r="W212" s="186" cm="1">
        <f t="array" aca="1" ref="W212" ca="1">ROUND(IF($Q212="Y",VLOOKUP($P212, INDIRECT($Q$3),W$8,0)*INDIRECT($P$2),VLOOKUP($P212, INDIRECT($Q$3),W$8,0)),IF($E212="E",0,3))</f>
        <v>77458</v>
      </c>
      <c r="X212" s="186" cm="1">
        <f t="array" aca="1" ref="X212" ca="1">ROUND(IF($Q212="Y",VLOOKUP($P212, INDIRECT($Q$3),X$8,0)*INDIRECT($P$2),VLOOKUP($P212, INDIRECT($Q$3),X$8,0)),IF($E212="E",0,3))</f>
        <v>80560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84"/>
        <v>09924C</v>
      </c>
      <c r="AC212" s="130" t="str">
        <f t="shared" si="87"/>
        <v>Supervisor Document Solution Center</v>
      </c>
      <c r="AD212" s="284" t="str">
        <f t="shared" si="88"/>
        <v>12B</v>
      </c>
      <c r="AE212" s="282">
        <f t="shared" ca="1" si="148"/>
        <v>33.101999999999997</v>
      </c>
      <c r="AF212" s="282">
        <f t="shared" ca="1" si="148"/>
        <v>34.427999999999997</v>
      </c>
      <c r="AG212" s="282">
        <f t="shared" ca="1" si="148"/>
        <v>35.806999999999995</v>
      </c>
      <c r="AH212" s="282">
        <f t="shared" ca="1" si="148"/>
        <v>37.239999999999995</v>
      </c>
      <c r="AI212" s="282">
        <f t="shared" ca="1" si="148"/>
        <v>38.730999999999995</v>
      </c>
      <c r="AJ212" s="282" t="str">
        <f t="shared" ca="1" si="148"/>
        <v/>
      </c>
      <c r="AK212" s="282" t="str">
        <f t="shared" ca="1" si="148"/>
        <v/>
      </c>
    </row>
    <row r="213" spans="1:37" x14ac:dyDescent="0.2">
      <c r="A213" s="75" t="s">
        <v>210</v>
      </c>
      <c r="B213" s="75">
        <v>9</v>
      </c>
      <c r="C213" s="70" t="s">
        <v>178</v>
      </c>
      <c r="D213" s="75">
        <v>425</v>
      </c>
      <c r="E213" s="75" t="s">
        <v>17</v>
      </c>
      <c r="F213" s="73" t="s">
        <v>441</v>
      </c>
      <c r="G213" s="74">
        <f t="shared" ca="1" si="146"/>
        <v>89585</v>
      </c>
      <c r="H213" s="74">
        <f t="shared" ca="1" si="146"/>
        <v>95577</v>
      </c>
      <c r="I213" s="74">
        <f t="shared" ca="1" si="146"/>
        <v>98254</v>
      </c>
      <c r="J213" s="74">
        <f t="shared" ca="1" si="146"/>
        <v>101006</v>
      </c>
      <c r="K213" s="74">
        <f t="shared" ca="1" si="146"/>
        <v>103887</v>
      </c>
      <c r="L213" s="74">
        <f t="shared" ca="1" si="146"/>
        <v>0</v>
      </c>
      <c r="M213" s="74">
        <f t="shared" ca="1" si="146"/>
        <v>0</v>
      </c>
      <c r="N213" s="72"/>
      <c r="P213" s="187" t="str">
        <f t="shared" si="147"/>
        <v>52915C</v>
      </c>
      <c r="Q213" s="191" t="s">
        <v>600</v>
      </c>
      <c r="R213" s="188" t="str">
        <f t="shared" si="86"/>
        <v>Supervisor Election Administration</v>
      </c>
      <c r="S213" s="189" t="str">
        <f t="shared" si="85"/>
        <v>36</v>
      </c>
      <c r="T213" s="186" cm="1">
        <f t="array" aca="1" ref="T213" ca="1">ROUND(IF($Q213="Y",VLOOKUP($P213, INDIRECT($Q$3),T$8,0)*INDIRECT($P$2),VLOOKUP($P213, INDIRECT($Q$3),T$8,0)),IF($E213="E",0,3))</f>
        <v>89585</v>
      </c>
      <c r="U213" s="186" cm="1">
        <f t="array" aca="1" ref="U213" ca="1">ROUND(IF($Q213="Y",VLOOKUP($P213, INDIRECT($Q$3),U$8,0)*INDIRECT($P$2),VLOOKUP($P213, INDIRECT($Q$3),U$8,0)),IF($E213="E",0,3))</f>
        <v>95577</v>
      </c>
      <c r="V213" s="186" cm="1">
        <f t="array" aca="1" ref="V213" ca="1">ROUND(IF($Q213="Y",VLOOKUP($P213, INDIRECT($Q$3),V$8,0)*INDIRECT($P$2),VLOOKUP($P213, INDIRECT($Q$3),V$8,0)),IF($E213="E",0,3))</f>
        <v>98254</v>
      </c>
      <c r="W213" s="186" cm="1">
        <f t="array" aca="1" ref="W213" ca="1">ROUND(IF($Q213="Y",VLOOKUP($P213, INDIRECT($Q$3),W$8,0)*INDIRECT($P$2),VLOOKUP($P213, INDIRECT($Q$3),W$8,0)),IF($E213="E",0,3))</f>
        <v>101006</v>
      </c>
      <c r="X213" s="186" cm="1">
        <f t="array" aca="1" ref="X213" ca="1">ROUND(IF($Q213="Y",VLOOKUP($P213, INDIRECT($Q$3),X$8,0)*INDIRECT($P$2),VLOOKUP($P213, INDIRECT($Q$3),X$8,0)),IF($E213="E",0,3))</f>
        <v>103887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ref="AB213:AB221" si="149">A213</f>
        <v>52915C</v>
      </c>
      <c r="AC213" s="130" t="str">
        <f t="shared" si="87"/>
        <v>Supervisor Election Administration</v>
      </c>
      <c r="AD213" s="284" t="str">
        <f t="shared" si="88"/>
        <v>36</v>
      </c>
      <c r="AE213" s="282">
        <f t="shared" ca="1" si="148"/>
        <v>43.07</v>
      </c>
      <c r="AF213" s="282">
        <f t="shared" ca="1" si="148"/>
        <v>45.951000000000001</v>
      </c>
      <c r="AG213" s="282">
        <f t="shared" ca="1" si="148"/>
        <v>47.238</v>
      </c>
      <c r="AH213" s="282">
        <f t="shared" ca="1" si="148"/>
        <v>48.561</v>
      </c>
      <c r="AI213" s="282">
        <f t="shared" ca="1" si="148"/>
        <v>49.945999999999998</v>
      </c>
      <c r="AJ213" s="282" t="str">
        <f t="shared" ca="1" si="148"/>
        <v/>
      </c>
      <c r="AK213" s="282" t="str">
        <f t="shared" ca="1" si="148"/>
        <v/>
      </c>
    </row>
    <row r="214" spans="1:37" x14ac:dyDescent="0.2">
      <c r="A214" s="75" t="s">
        <v>220</v>
      </c>
      <c r="B214" s="75">
        <v>12</v>
      </c>
      <c r="C214" s="70" t="s">
        <v>60</v>
      </c>
      <c r="D214" s="75">
        <v>543</v>
      </c>
      <c r="E214" s="75" t="s">
        <v>17</v>
      </c>
      <c r="F214" s="73" t="s">
        <v>442</v>
      </c>
      <c r="G214" s="74">
        <f t="shared" ca="1" si="146"/>
        <v>109411</v>
      </c>
      <c r="H214" s="74">
        <f t="shared" ca="1" si="146"/>
        <v>115513</v>
      </c>
      <c r="I214" s="74">
        <f t="shared" ca="1" si="146"/>
        <v>123432</v>
      </c>
      <c r="J214" s="74">
        <f t="shared" ca="1" si="146"/>
        <v>126889</v>
      </c>
      <c r="K214" s="74">
        <f t="shared" ca="1" si="146"/>
        <v>130441</v>
      </c>
      <c r="L214" s="74">
        <f t="shared" ca="1" si="146"/>
        <v>134161</v>
      </c>
      <c r="M214" s="74">
        <f t="shared" ca="1" si="146"/>
        <v>0</v>
      </c>
      <c r="N214" s="72"/>
      <c r="P214" s="187" t="str">
        <f t="shared" si="147"/>
        <v>09986C</v>
      </c>
      <c r="Q214" s="191" t="s">
        <v>600</v>
      </c>
      <c r="R214" s="188" t="str">
        <f t="shared" si="86"/>
        <v>Supervisor Emergency Management Operators</v>
      </c>
      <c r="S214" s="189" t="str">
        <f t="shared" ref="S214:S221" si="150">C214</f>
        <v>44</v>
      </c>
      <c r="T214" s="186" cm="1">
        <f t="array" aca="1" ref="T214" ca="1">ROUND(IF($Q214="Y",VLOOKUP($P214, INDIRECT($Q$3),T$8,0)*INDIRECT($P$2),VLOOKUP($P214, INDIRECT($Q$3),T$8,0)),IF($E214="E",0,3))</f>
        <v>109411</v>
      </c>
      <c r="U214" s="186" cm="1">
        <f t="array" aca="1" ref="U214" ca="1">ROUND(IF($Q214="Y",VLOOKUP($P214, INDIRECT($Q$3),U$8,0)*INDIRECT($P$2),VLOOKUP($P214, INDIRECT($Q$3),U$8,0)),IF($E214="E",0,3))</f>
        <v>115513</v>
      </c>
      <c r="V214" s="186" cm="1">
        <f t="array" aca="1" ref="V214" ca="1">ROUND(IF($Q214="Y",VLOOKUP($P214, INDIRECT($Q$3),V$8,0)*INDIRECT($P$2),VLOOKUP($P214, INDIRECT($Q$3),V$8,0)),IF($E214="E",0,3))</f>
        <v>123432</v>
      </c>
      <c r="W214" s="186" cm="1">
        <f t="array" aca="1" ref="W214" ca="1">ROUND(IF($Q214="Y",VLOOKUP($P214, INDIRECT($Q$3),W$8,0)*INDIRECT($P$2),VLOOKUP($P214, INDIRECT($Q$3),W$8,0)),IF($E214="E",0,3))</f>
        <v>126889</v>
      </c>
      <c r="X214" s="186" cm="1">
        <f t="array" aca="1" ref="X214" ca="1">ROUND(IF($Q214="Y",VLOOKUP($P214, INDIRECT($Q$3),X$8,0)*INDIRECT($P$2),VLOOKUP($P214, INDIRECT($Q$3),X$8,0)),IF($E214="E",0,3))</f>
        <v>130441</v>
      </c>
      <c r="Y214" s="186" cm="1">
        <f t="array" aca="1" ref="Y214" ca="1">ROUND(IF($Q214="Y",VLOOKUP($P214, INDIRECT($Q$3),Y$8,0)*INDIRECT($P$2),VLOOKUP($P214, INDIRECT($Q$3),Y$8,0)),IF($E214="E",0,3))</f>
        <v>134161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49"/>
        <v>09986C</v>
      </c>
      <c r="AC214" s="130" t="str">
        <f t="shared" si="87"/>
        <v>Supervisor Emergency Management Operators</v>
      </c>
      <c r="AD214" s="284" t="str">
        <f t="shared" si="88"/>
        <v>44</v>
      </c>
      <c r="AE214" s="282">
        <f t="shared" ca="1" si="148"/>
        <v>52.601999999999997</v>
      </c>
      <c r="AF214" s="282">
        <f t="shared" ca="1" si="148"/>
        <v>55.535999999999994</v>
      </c>
      <c r="AG214" s="282">
        <f t="shared" ca="1" si="148"/>
        <v>59.342999999999996</v>
      </c>
      <c r="AH214" s="282">
        <f t="shared" ca="1" si="148"/>
        <v>61.004999999999995</v>
      </c>
      <c r="AI214" s="282">
        <f t="shared" ca="1" si="148"/>
        <v>62.713000000000001</v>
      </c>
      <c r="AJ214" s="282">
        <f t="shared" ca="1" si="148"/>
        <v>64.501000000000005</v>
      </c>
      <c r="AK214" s="282" t="str">
        <f t="shared" ca="1" si="148"/>
        <v/>
      </c>
    </row>
    <row r="215" spans="1:37" x14ac:dyDescent="0.2">
      <c r="A215" s="75" t="s">
        <v>222</v>
      </c>
      <c r="B215" s="75">
        <v>9</v>
      </c>
      <c r="C215" s="70" t="s">
        <v>221</v>
      </c>
      <c r="D215" s="75">
        <v>428</v>
      </c>
      <c r="E215" s="75" t="s">
        <v>17</v>
      </c>
      <c r="F215" s="73" t="s">
        <v>443</v>
      </c>
      <c r="G215" s="74">
        <f t="shared" ca="1" si="146"/>
        <v>92990</v>
      </c>
      <c r="H215" s="74">
        <f t="shared" ca="1" si="146"/>
        <v>96709</v>
      </c>
      <c r="I215" s="74">
        <f t="shared" ca="1" si="146"/>
        <v>100579</v>
      </c>
      <c r="J215" s="74">
        <f t="shared" ca="1" si="146"/>
        <v>104600</v>
      </c>
      <c r="K215" s="74">
        <f t="shared" ca="1" si="146"/>
        <v>108784</v>
      </c>
      <c r="L215" s="74">
        <f t="shared" ca="1" si="146"/>
        <v>0</v>
      </c>
      <c r="M215" s="74">
        <f t="shared" ca="1" si="146"/>
        <v>0</v>
      </c>
      <c r="N215" s="72"/>
      <c r="P215" s="187" t="str">
        <f t="shared" si="147"/>
        <v>10077C</v>
      </c>
      <c r="Q215" s="191" t="s">
        <v>600</v>
      </c>
      <c r="R215" s="188" t="str">
        <f t="shared" si="86"/>
        <v>Supervisor IT Deskside Services</v>
      </c>
      <c r="S215" s="189" t="str">
        <f t="shared" si="150"/>
        <v>12</v>
      </c>
      <c r="T215" s="186" cm="1">
        <f t="array" aca="1" ref="T215" ca="1">ROUND(IF($Q215="Y",VLOOKUP($P215, INDIRECT($Q$3),T$8,0)*INDIRECT($P$2),VLOOKUP($P215, INDIRECT($Q$3),T$8,0)),IF($E215="E",0,3))</f>
        <v>92990</v>
      </c>
      <c r="U215" s="186" cm="1">
        <f t="array" aca="1" ref="U215" ca="1">ROUND(IF($Q215="Y",VLOOKUP($P215, INDIRECT($Q$3),U$8,0)*INDIRECT($P$2),VLOOKUP($P215, INDIRECT($Q$3),U$8,0)),IF($E215="E",0,3))</f>
        <v>96709</v>
      </c>
      <c r="V215" s="186" cm="1">
        <f t="array" aca="1" ref="V215" ca="1">ROUND(IF($Q215="Y",VLOOKUP($P215, INDIRECT($Q$3),V$8,0)*INDIRECT($P$2),VLOOKUP($P215, INDIRECT($Q$3),V$8,0)),IF($E215="E",0,3))</f>
        <v>100579</v>
      </c>
      <c r="W215" s="186" cm="1">
        <f t="array" aca="1" ref="W215" ca="1">ROUND(IF($Q215="Y",VLOOKUP($P215, INDIRECT($Q$3),W$8,0)*INDIRECT($P$2),VLOOKUP($P215, INDIRECT($Q$3),W$8,0)),IF($E215="E",0,3))</f>
        <v>104600</v>
      </c>
      <c r="X215" s="186" cm="1">
        <f t="array" aca="1" ref="X215" ca="1">ROUND(IF($Q215="Y",VLOOKUP($P215, INDIRECT($Q$3),X$8,0)*INDIRECT($P$2),VLOOKUP($P215, INDIRECT($Q$3),X$8,0)),IF($E215="E",0,3))</f>
        <v>108784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9"/>
        <v>10077C</v>
      </c>
      <c r="AC215" s="130" t="str">
        <f t="shared" si="87"/>
        <v>Supervisor IT Deskside Services</v>
      </c>
      <c r="AD215" s="284" t="str">
        <f t="shared" si="88"/>
        <v>12</v>
      </c>
      <c r="AE215" s="282">
        <f t="shared" ca="1" si="148"/>
        <v>44.707000000000001</v>
      </c>
      <c r="AF215" s="282">
        <f t="shared" ca="1" si="148"/>
        <v>46.494999999999997</v>
      </c>
      <c r="AG215" s="282">
        <f t="shared" ca="1" si="148"/>
        <v>48.355999999999995</v>
      </c>
      <c r="AH215" s="282">
        <f t="shared" ca="1" si="148"/>
        <v>50.288999999999994</v>
      </c>
      <c r="AI215" s="282">
        <f t="shared" ca="1" si="148"/>
        <v>52.3</v>
      </c>
      <c r="AJ215" s="282" t="str">
        <f t="shared" ca="1" si="148"/>
        <v/>
      </c>
      <c r="AK215" s="282" t="str">
        <f t="shared" ca="1" si="148"/>
        <v/>
      </c>
    </row>
    <row r="216" spans="1:37" x14ac:dyDescent="0.2">
      <c r="A216" s="75" t="s">
        <v>223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444</v>
      </c>
      <c r="G216" s="74">
        <f t="shared" ca="1" si="146"/>
        <v>99868</v>
      </c>
      <c r="H216" s="74">
        <f t="shared" ca="1" si="146"/>
        <v>103863</v>
      </c>
      <c r="I216" s="74">
        <f t="shared" ca="1" si="146"/>
        <v>108016</v>
      </c>
      <c r="J216" s="74">
        <f t="shared" ca="1" si="146"/>
        <v>112336</v>
      </c>
      <c r="K216" s="74">
        <f t="shared" ca="1" si="146"/>
        <v>116832</v>
      </c>
      <c r="L216" s="74">
        <f t="shared" ca="1" si="146"/>
        <v>0</v>
      </c>
      <c r="M216" s="74">
        <f t="shared" ca="1" si="146"/>
        <v>0</v>
      </c>
      <c r="N216" s="72"/>
      <c r="P216" s="187" t="str">
        <f t="shared" si="147"/>
        <v>10078C</v>
      </c>
      <c r="Q216" s="191" t="s">
        <v>600</v>
      </c>
      <c r="R216" s="188" t="str">
        <f t="shared" si="86"/>
        <v xml:space="preserve">Supervisor IT Service Desk </v>
      </c>
      <c r="S216" s="189" t="str">
        <f t="shared" si="150"/>
        <v>12</v>
      </c>
      <c r="T216" s="186" cm="1">
        <f t="array" aca="1" ref="T216" ca="1">ROUND(IF($Q216="Y",VLOOKUP($P216, INDIRECT($Q$3),T$8,0)*INDIRECT($P$2),VLOOKUP($P216, INDIRECT($Q$3),T$8,0)),IF($E216="E",0,3))</f>
        <v>99868</v>
      </c>
      <c r="U216" s="186" cm="1">
        <f t="array" aca="1" ref="U216" ca="1">ROUND(IF($Q216="Y",VLOOKUP($P216, INDIRECT($Q$3),U$8,0)*INDIRECT($P$2),VLOOKUP($P216, INDIRECT($Q$3),U$8,0)),IF($E216="E",0,3))</f>
        <v>103863</v>
      </c>
      <c r="V216" s="186" cm="1">
        <f t="array" aca="1" ref="V216" ca="1">ROUND(IF($Q216="Y",VLOOKUP($P216, INDIRECT($Q$3),V$8,0)*INDIRECT($P$2),VLOOKUP($P216, INDIRECT($Q$3),V$8,0)),IF($E216="E",0,3))</f>
        <v>108016</v>
      </c>
      <c r="W216" s="186" cm="1">
        <f t="array" aca="1" ref="W216" ca="1">ROUND(IF($Q216="Y",VLOOKUP($P216, INDIRECT($Q$3),W$8,0)*INDIRECT($P$2),VLOOKUP($P216, INDIRECT($Q$3),W$8,0)),IF($E216="E",0,3))</f>
        <v>112336</v>
      </c>
      <c r="X216" s="186" cm="1">
        <f t="array" aca="1" ref="X216" ca="1">ROUND(IF($Q216="Y",VLOOKUP($P216, INDIRECT($Q$3),X$8,0)*INDIRECT($P$2),VLOOKUP($P216, INDIRECT($Q$3),X$8,0)),IF($E216="E",0,3))</f>
        <v>116832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49"/>
        <v>10078C</v>
      </c>
      <c r="AC216" s="130" t="str">
        <f t="shared" si="87"/>
        <v xml:space="preserve">Supervisor IT Service Desk </v>
      </c>
      <c r="AD216" s="284" t="str">
        <f t="shared" si="88"/>
        <v>12</v>
      </c>
      <c r="AE216" s="282">
        <f t="shared" ca="1" si="148"/>
        <v>48.013999999999996</v>
      </c>
      <c r="AF216" s="282">
        <f t="shared" ca="1" si="148"/>
        <v>49.934999999999995</v>
      </c>
      <c r="AG216" s="282">
        <f t="shared" ca="1" si="148"/>
        <v>51.930999999999997</v>
      </c>
      <c r="AH216" s="282">
        <f t="shared" ca="1" si="148"/>
        <v>54.007999999999996</v>
      </c>
      <c r="AI216" s="282">
        <f t="shared" ca="1" si="148"/>
        <v>56.169999999999995</v>
      </c>
      <c r="AJ216" s="282" t="str">
        <f t="shared" ca="1" si="148"/>
        <v/>
      </c>
      <c r="AK216" s="282" t="str">
        <f t="shared" ca="1" si="148"/>
        <v/>
      </c>
    </row>
    <row r="217" spans="1:37" x14ac:dyDescent="0.2">
      <c r="A217" s="75" t="s">
        <v>225</v>
      </c>
      <c r="B217" s="75">
        <v>8</v>
      </c>
      <c r="C217" s="70" t="s">
        <v>224</v>
      </c>
      <c r="D217" s="75">
        <v>368</v>
      </c>
      <c r="E217" s="75" t="s">
        <v>21</v>
      </c>
      <c r="F217" s="73" t="s">
        <v>445</v>
      </c>
      <c r="G217" s="74">
        <f t="shared" ca="1" si="146"/>
        <v>40.805</v>
      </c>
      <c r="H217" s="74">
        <f t="shared" ca="1" si="146"/>
        <v>41.948999999999998</v>
      </c>
      <c r="I217" s="74">
        <f t="shared" ca="1" si="146"/>
        <v>43.124000000000002</v>
      </c>
      <c r="J217" s="74">
        <f t="shared" ca="1" si="146"/>
        <v>44.350999999999999</v>
      </c>
      <c r="K217" s="74">
        <f t="shared" ca="1" si="146"/>
        <v>45.262</v>
      </c>
      <c r="L217" s="74">
        <f t="shared" ca="1" si="146"/>
        <v>0</v>
      </c>
      <c r="M217" s="74">
        <f t="shared" ca="1" si="146"/>
        <v>0</v>
      </c>
      <c r="N217" s="72"/>
      <c r="P217" s="187" t="str">
        <f t="shared" si="147"/>
        <v>10153C</v>
      </c>
      <c r="Q217" s="191" t="s">
        <v>600</v>
      </c>
      <c r="R217" s="188" t="str">
        <f t="shared" si="86"/>
        <v xml:space="preserve">Supervisor Payroll/Accounting </v>
      </c>
      <c r="S217" s="189" t="str">
        <f t="shared" si="150"/>
        <v>102</v>
      </c>
      <c r="T217" s="186" cm="1">
        <f t="array" aca="1" ref="T217" ca="1">ROUND(IF($Q217="Y",VLOOKUP($P217, INDIRECT($Q$3),T$8,0)*INDIRECT($P$2),VLOOKUP($P217, INDIRECT($Q$3),T$8,0)),IF($E217="E",0,3))</f>
        <v>40.805</v>
      </c>
      <c r="U217" s="186" cm="1">
        <f t="array" aca="1" ref="U217" ca="1">ROUND(IF($Q217="Y",VLOOKUP($P217, INDIRECT($Q$3),U$8,0)*INDIRECT($P$2),VLOOKUP($P217, INDIRECT($Q$3),U$8,0)),IF($E217="E",0,3))</f>
        <v>41.948999999999998</v>
      </c>
      <c r="V217" s="186" cm="1">
        <f t="array" aca="1" ref="V217" ca="1">ROUND(IF($Q217="Y",VLOOKUP($P217, INDIRECT($Q$3),V$8,0)*INDIRECT($P$2),VLOOKUP($P217, INDIRECT($Q$3),V$8,0)),IF($E217="E",0,3))</f>
        <v>43.124000000000002</v>
      </c>
      <c r="W217" s="186" cm="1">
        <f t="array" aca="1" ref="W217" ca="1">ROUND(IF($Q217="Y",VLOOKUP($P217, INDIRECT($Q$3),W$8,0)*INDIRECT($P$2),VLOOKUP($P217, INDIRECT($Q$3),W$8,0)),IF($E217="E",0,3))</f>
        <v>44.350999999999999</v>
      </c>
      <c r="X217" s="186" cm="1">
        <f t="array" aca="1" ref="X217" ca="1">ROUND(IF($Q217="Y",VLOOKUP($P217, INDIRECT($Q$3),X$8,0)*INDIRECT($P$2),VLOOKUP($P217, INDIRECT($Q$3),X$8,0)),IF($E217="E",0,3))</f>
        <v>45.262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49"/>
        <v>10153C</v>
      </c>
      <c r="AC217" s="130" t="str">
        <f t="shared" si="87"/>
        <v xml:space="preserve">Supervisor Payroll/Accounting </v>
      </c>
      <c r="AD217" s="284" t="str">
        <f t="shared" si="88"/>
        <v>102</v>
      </c>
      <c r="AE217" s="282">
        <f t="shared" ca="1" si="148"/>
        <v>40.805</v>
      </c>
      <c r="AF217" s="282">
        <f t="shared" ca="1" si="148"/>
        <v>41.948999999999998</v>
      </c>
      <c r="AG217" s="282">
        <f t="shared" ca="1" si="148"/>
        <v>43.124000000000002</v>
      </c>
      <c r="AH217" s="282">
        <f t="shared" ca="1" si="148"/>
        <v>44.350999999999999</v>
      </c>
      <c r="AI217" s="282">
        <f t="shared" ca="1" si="148"/>
        <v>45.262</v>
      </c>
      <c r="AJ217" s="282" t="str">
        <f t="shared" ca="1" si="148"/>
        <v/>
      </c>
      <c r="AK217" s="282" t="str">
        <f t="shared" ca="1" si="148"/>
        <v/>
      </c>
    </row>
    <row r="218" spans="1:37" x14ac:dyDescent="0.2">
      <c r="A218" s="75" t="s">
        <v>226</v>
      </c>
      <c r="B218" s="75">
        <v>12</v>
      </c>
      <c r="C218" s="70" t="s">
        <v>60</v>
      </c>
      <c r="D218" s="75">
        <v>550</v>
      </c>
      <c r="E218" s="75" t="s">
        <v>17</v>
      </c>
      <c r="F218" s="73" t="s">
        <v>446</v>
      </c>
      <c r="G218" s="74">
        <f t="shared" ca="1" si="146"/>
        <v>109411</v>
      </c>
      <c r="H218" s="74">
        <f t="shared" ca="1" si="146"/>
        <v>115513</v>
      </c>
      <c r="I218" s="74">
        <f t="shared" ca="1" si="146"/>
        <v>123432</v>
      </c>
      <c r="J218" s="74">
        <f t="shared" ca="1" si="146"/>
        <v>126889</v>
      </c>
      <c r="K218" s="74">
        <f t="shared" ca="1" si="146"/>
        <v>130441</v>
      </c>
      <c r="L218" s="74">
        <f t="shared" ca="1" si="146"/>
        <v>134161</v>
      </c>
      <c r="M218" s="74">
        <f t="shared" ca="1" si="146"/>
        <v>0</v>
      </c>
      <c r="N218" s="72"/>
      <c r="P218" s="187" t="str">
        <f t="shared" si="147"/>
        <v>10170C</v>
      </c>
      <c r="Q218" s="191" t="s">
        <v>600</v>
      </c>
      <c r="R218" s="188" t="str">
        <f t="shared" si="86"/>
        <v>Supervisor Plans Review</v>
      </c>
      <c r="S218" s="189" t="str">
        <f t="shared" si="150"/>
        <v>44</v>
      </c>
      <c r="T218" s="186" cm="1">
        <f t="array" aca="1" ref="T218" ca="1">ROUND(IF($Q218="Y",VLOOKUP($P218, INDIRECT($Q$3),T$8,0)*INDIRECT($P$2),VLOOKUP($P218, INDIRECT($Q$3),T$8,0)),IF($E218="E",0,3))</f>
        <v>109411</v>
      </c>
      <c r="U218" s="186" cm="1">
        <f t="array" aca="1" ref="U218" ca="1">ROUND(IF($Q218="Y",VLOOKUP($P218, INDIRECT($Q$3),U$8,0)*INDIRECT($P$2),VLOOKUP($P218, INDIRECT($Q$3),U$8,0)),IF($E218="E",0,3))</f>
        <v>115513</v>
      </c>
      <c r="V218" s="186" cm="1">
        <f t="array" aca="1" ref="V218" ca="1">ROUND(IF($Q218="Y",VLOOKUP($P218, INDIRECT($Q$3),V$8,0)*INDIRECT($P$2),VLOOKUP($P218, INDIRECT($Q$3),V$8,0)),IF($E218="E",0,3))</f>
        <v>123432</v>
      </c>
      <c r="W218" s="186" cm="1">
        <f t="array" aca="1" ref="W218" ca="1">ROUND(IF($Q218="Y",VLOOKUP($P218, INDIRECT($Q$3),W$8,0)*INDIRECT($P$2),VLOOKUP($P218, INDIRECT($Q$3),W$8,0)),IF($E218="E",0,3))</f>
        <v>126889</v>
      </c>
      <c r="X218" s="186" cm="1">
        <f t="array" aca="1" ref="X218" ca="1">ROUND(IF($Q218="Y",VLOOKUP($P218, INDIRECT($Q$3),X$8,0)*INDIRECT($P$2),VLOOKUP($P218, INDIRECT($Q$3),X$8,0)),IF($E218="E",0,3))</f>
        <v>130441</v>
      </c>
      <c r="Y218" s="186" cm="1">
        <f t="array" aca="1" ref="Y218" ca="1">ROUND(IF($Q218="Y",VLOOKUP($P218, INDIRECT($Q$3),Y$8,0)*INDIRECT($P$2),VLOOKUP($P218, INDIRECT($Q$3),Y$8,0)),IF($E218="E",0,3))</f>
        <v>134161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49"/>
        <v>10170C</v>
      </c>
      <c r="AC218" s="130" t="str">
        <f t="shared" si="87"/>
        <v>Supervisor Plans Review</v>
      </c>
      <c r="AD218" s="284" t="str">
        <f t="shared" si="88"/>
        <v>44</v>
      </c>
      <c r="AE218" s="282">
        <f t="shared" ca="1" si="148"/>
        <v>52.601999999999997</v>
      </c>
      <c r="AF218" s="282">
        <f t="shared" ca="1" si="148"/>
        <v>55.535999999999994</v>
      </c>
      <c r="AG218" s="282">
        <f t="shared" ca="1" si="148"/>
        <v>59.342999999999996</v>
      </c>
      <c r="AH218" s="282">
        <f t="shared" ca="1" si="148"/>
        <v>61.004999999999995</v>
      </c>
      <c r="AI218" s="282">
        <f t="shared" ca="1" si="148"/>
        <v>62.713000000000001</v>
      </c>
      <c r="AJ218" s="282">
        <f t="shared" ca="1" si="148"/>
        <v>64.501000000000005</v>
      </c>
      <c r="AK218" s="282" t="str">
        <f t="shared" ca="1" si="148"/>
        <v/>
      </c>
    </row>
    <row r="219" spans="1:37" x14ac:dyDescent="0.2">
      <c r="A219" s="75" t="s">
        <v>227</v>
      </c>
      <c r="B219" s="75">
        <v>8</v>
      </c>
      <c r="C219" s="70" t="s">
        <v>575</v>
      </c>
      <c r="D219" s="75">
        <v>398</v>
      </c>
      <c r="E219" s="75" t="s">
        <v>17</v>
      </c>
      <c r="F219" s="73" t="s">
        <v>447</v>
      </c>
      <c r="G219" s="74">
        <f t="shared" ca="1" si="146"/>
        <v>81091</v>
      </c>
      <c r="H219" s="74">
        <f t="shared" ca="1" si="146"/>
        <v>84337</v>
      </c>
      <c r="I219" s="74">
        <f t="shared" ca="1" si="146"/>
        <v>87715</v>
      </c>
      <c r="J219" s="74">
        <f t="shared" ca="1" si="146"/>
        <v>91227</v>
      </c>
      <c r="K219" s="74">
        <f t="shared" ca="1" si="146"/>
        <v>94879</v>
      </c>
      <c r="L219" s="74">
        <f t="shared" ca="1" si="146"/>
        <v>0</v>
      </c>
      <c r="M219" s="74">
        <f t="shared" ca="1" si="146"/>
        <v>0</v>
      </c>
      <c r="N219" s="72"/>
      <c r="P219" s="187" t="str">
        <f t="shared" si="147"/>
        <v>10195C</v>
      </c>
      <c r="Q219" s="191" t="s">
        <v>600</v>
      </c>
      <c r="R219" s="188" t="str">
        <f t="shared" si="86"/>
        <v xml:space="preserve">Supervisor Police Support Services </v>
      </c>
      <c r="S219" s="189" t="str">
        <f t="shared" si="150"/>
        <v>022</v>
      </c>
      <c r="T219" s="186" cm="1">
        <f t="array" aca="1" ref="T219" ca="1">ROUND(IF($Q219="Y",VLOOKUP($P219, INDIRECT($Q$3),T$8,0)*INDIRECT($P$2),VLOOKUP($P219, INDIRECT($Q$3),T$8,0)),IF($E219="E",0,3))</f>
        <v>81091</v>
      </c>
      <c r="U219" s="186" cm="1">
        <f t="array" aca="1" ref="U219" ca="1">ROUND(IF($Q219="Y",VLOOKUP($P219, INDIRECT($Q$3),U$8,0)*INDIRECT($P$2),VLOOKUP($P219, INDIRECT($Q$3),U$8,0)),IF($E219="E",0,3))</f>
        <v>84337</v>
      </c>
      <c r="V219" s="186" cm="1">
        <f t="array" aca="1" ref="V219" ca="1">ROUND(IF($Q219="Y",VLOOKUP($P219, INDIRECT($Q$3),V$8,0)*INDIRECT($P$2),VLOOKUP($P219, INDIRECT($Q$3),V$8,0)),IF($E219="E",0,3))</f>
        <v>87715</v>
      </c>
      <c r="W219" s="186" cm="1">
        <f t="array" aca="1" ref="W219" ca="1">ROUND(IF($Q219="Y",VLOOKUP($P219, INDIRECT($Q$3),W$8,0)*INDIRECT($P$2),VLOOKUP($P219, INDIRECT($Q$3),W$8,0)),IF($E219="E",0,3))</f>
        <v>91227</v>
      </c>
      <c r="X219" s="186" cm="1">
        <f t="array" aca="1" ref="X219" ca="1">ROUND(IF($Q219="Y",VLOOKUP($P219, INDIRECT($Q$3),X$8,0)*INDIRECT($P$2),VLOOKUP($P219, INDIRECT($Q$3),X$8,0)),IF($E219="E",0,3))</f>
        <v>94879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49"/>
        <v>10195C</v>
      </c>
      <c r="AC219" s="130" t="str">
        <f t="shared" si="87"/>
        <v xml:space="preserve">Supervisor Police Support Services </v>
      </c>
      <c r="AD219" s="284" t="str">
        <f t="shared" si="88"/>
        <v>022</v>
      </c>
      <c r="AE219" s="282">
        <f t="shared" ca="1" si="148"/>
        <v>38.986999999999995</v>
      </c>
      <c r="AF219" s="282">
        <f t="shared" ca="1" si="148"/>
        <v>40.546999999999997</v>
      </c>
      <c r="AG219" s="282">
        <f t="shared" ca="1" si="148"/>
        <v>42.170999999999999</v>
      </c>
      <c r="AH219" s="282">
        <f t="shared" ca="1" si="148"/>
        <v>43.86</v>
      </c>
      <c r="AI219" s="282">
        <f t="shared" ca="1" si="148"/>
        <v>45.614999999999995</v>
      </c>
      <c r="AJ219" s="282" t="str">
        <f t="shared" ca="1" si="148"/>
        <v/>
      </c>
      <c r="AK219" s="282" t="str">
        <f t="shared" ca="1" si="148"/>
        <v/>
      </c>
    </row>
    <row r="220" spans="1:37" x14ac:dyDescent="0.2">
      <c r="A220" s="75" t="s">
        <v>230</v>
      </c>
      <c r="B220" s="75">
        <v>10</v>
      </c>
      <c r="C220" s="70" t="s">
        <v>580</v>
      </c>
      <c r="D220" s="75">
        <v>465</v>
      </c>
      <c r="E220" s="75" t="s">
        <v>17</v>
      </c>
      <c r="F220" s="73" t="s">
        <v>449</v>
      </c>
      <c r="G220" s="74">
        <f t="shared" ca="1" si="146"/>
        <v>96597</v>
      </c>
      <c r="H220" s="74">
        <f t="shared" ca="1" si="146"/>
        <v>100466</v>
      </c>
      <c r="I220" s="74">
        <f t="shared" ca="1" si="146"/>
        <v>104488</v>
      </c>
      <c r="J220" s="74">
        <f t="shared" ca="1" si="146"/>
        <v>108673</v>
      </c>
      <c r="K220" s="74">
        <f t="shared" ca="1" si="146"/>
        <v>113024</v>
      </c>
      <c r="L220" s="74">
        <f t="shared" ca="1" si="146"/>
        <v>0</v>
      </c>
      <c r="M220" s="74">
        <f t="shared" ca="1" si="146"/>
        <v>0</v>
      </c>
      <c r="N220" s="72"/>
      <c r="P220" s="187" t="str">
        <f t="shared" si="147"/>
        <v>10291C</v>
      </c>
      <c r="Q220" s="191" t="s">
        <v>600</v>
      </c>
      <c r="R220" s="188" t="str">
        <f t="shared" si="86"/>
        <v xml:space="preserve">Supervisor Space Planning  </v>
      </c>
      <c r="S220" s="189" t="str">
        <f t="shared" si="150"/>
        <v>034</v>
      </c>
      <c r="T220" s="186" cm="1">
        <f t="array" aca="1" ref="T220" ca="1">ROUND(IF($Q220="Y",VLOOKUP($P220, INDIRECT($Q$3),T$8,0)*INDIRECT($P$2),VLOOKUP($P220, INDIRECT($Q$3),T$8,0)),IF($E220="E",0,3))</f>
        <v>96597</v>
      </c>
      <c r="U220" s="186" cm="1">
        <f t="array" aca="1" ref="U220" ca="1">ROUND(IF($Q220="Y",VLOOKUP($P220, INDIRECT($Q$3),U$8,0)*INDIRECT($P$2),VLOOKUP($P220, INDIRECT($Q$3),U$8,0)),IF($E220="E",0,3))</f>
        <v>100466</v>
      </c>
      <c r="V220" s="186" cm="1">
        <f t="array" aca="1" ref="V220" ca="1">ROUND(IF($Q220="Y",VLOOKUP($P220, INDIRECT($Q$3),V$8,0)*INDIRECT($P$2),VLOOKUP($P220, INDIRECT($Q$3),V$8,0)),IF($E220="E",0,3))</f>
        <v>104488</v>
      </c>
      <c r="W220" s="186" cm="1">
        <f t="array" aca="1" ref="W220" ca="1">ROUND(IF($Q220="Y",VLOOKUP($P220, INDIRECT($Q$3),W$8,0)*INDIRECT($P$2),VLOOKUP($P220, INDIRECT($Q$3),W$8,0)),IF($E220="E",0,3))</f>
        <v>108673</v>
      </c>
      <c r="X220" s="186" cm="1">
        <f t="array" aca="1" ref="X220" ca="1">ROUND(IF($Q220="Y",VLOOKUP($P220, INDIRECT($Q$3),X$8,0)*INDIRECT($P$2),VLOOKUP($P220, INDIRECT($Q$3),X$8,0)),IF($E220="E",0,3))</f>
        <v>113024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49"/>
        <v>10291C</v>
      </c>
      <c r="AC220" s="130" t="str">
        <f t="shared" si="87"/>
        <v xml:space="preserve">Supervisor Space Planning  </v>
      </c>
      <c r="AD220" s="284" t="str">
        <f t="shared" si="88"/>
        <v>034</v>
      </c>
      <c r="AE220" s="282">
        <f t="shared" ca="1" si="148"/>
        <v>46.440999999999995</v>
      </c>
      <c r="AF220" s="282">
        <f t="shared" ca="1" si="148"/>
        <v>48.300999999999995</v>
      </c>
      <c r="AG220" s="282">
        <f t="shared" ca="1" si="148"/>
        <v>50.234999999999999</v>
      </c>
      <c r="AH220" s="282">
        <f t="shared" ca="1" si="148"/>
        <v>52.247</v>
      </c>
      <c r="AI220" s="282">
        <f t="shared" ca="1" si="148"/>
        <v>54.338999999999999</v>
      </c>
      <c r="AJ220" s="282" t="str">
        <f t="shared" ca="1" si="148"/>
        <v/>
      </c>
      <c r="AK220" s="282" t="str">
        <f t="shared" ca="1" si="148"/>
        <v/>
      </c>
    </row>
    <row r="221" spans="1:37" x14ac:dyDescent="0.2">
      <c r="A221" s="75" t="s">
        <v>233</v>
      </c>
      <c r="B221" s="75">
        <v>7</v>
      </c>
      <c r="C221" s="70" t="s">
        <v>232</v>
      </c>
      <c r="D221" s="75">
        <v>333</v>
      </c>
      <c r="E221" s="75" t="s">
        <v>17</v>
      </c>
      <c r="F221" s="73" t="s">
        <v>451</v>
      </c>
      <c r="G221" s="74">
        <f t="shared" ca="1" si="146"/>
        <v>68573</v>
      </c>
      <c r="H221" s="74">
        <f t="shared" ca="1" si="146"/>
        <v>70631</v>
      </c>
      <c r="I221" s="74">
        <f t="shared" ca="1" si="146"/>
        <v>72751</v>
      </c>
      <c r="J221" s="74">
        <f t="shared" ca="1" si="146"/>
        <v>74933</v>
      </c>
      <c r="K221" s="74">
        <f t="shared" ca="1" si="146"/>
        <v>77180</v>
      </c>
      <c r="L221" s="74">
        <f t="shared" ca="1" si="146"/>
        <v>79496</v>
      </c>
      <c r="M221" s="74">
        <f t="shared" ca="1" si="146"/>
        <v>81880</v>
      </c>
      <c r="N221" s="72"/>
      <c r="P221" s="187" t="str">
        <f t="shared" si="147"/>
        <v>10350C</v>
      </c>
      <c r="Q221" s="191" t="s">
        <v>600</v>
      </c>
      <c r="R221" s="188" t="str">
        <f t="shared" si="86"/>
        <v>Supervisor Treasury Division</v>
      </c>
      <c r="S221" s="189" t="str">
        <f t="shared" si="150"/>
        <v>17</v>
      </c>
      <c r="T221" s="186" cm="1">
        <f t="array" aca="1" ref="T221" ca="1">ROUND(IF($Q221="Y",VLOOKUP($P221, INDIRECT($Q$3),T$8,0)*INDIRECT($P$2),VLOOKUP($P221, INDIRECT($Q$3),T$8,0)),IF($E221="E",0,3))</f>
        <v>68573</v>
      </c>
      <c r="U221" s="186" cm="1">
        <f t="array" aca="1" ref="U221" ca="1">ROUND(IF($Q221="Y",VLOOKUP($P221, INDIRECT($Q$3),U$8,0)*INDIRECT($P$2),VLOOKUP($P221, INDIRECT($Q$3),U$8,0)),IF($E221="E",0,3))</f>
        <v>70631</v>
      </c>
      <c r="V221" s="186" cm="1">
        <f t="array" aca="1" ref="V221" ca="1">ROUND(IF($Q221="Y",VLOOKUP($P221, INDIRECT($Q$3),V$8,0)*INDIRECT($P$2),VLOOKUP($P221, INDIRECT($Q$3),V$8,0)),IF($E221="E",0,3))</f>
        <v>72751</v>
      </c>
      <c r="W221" s="186" cm="1">
        <f t="array" aca="1" ref="W221" ca="1">ROUND(IF($Q221="Y",VLOOKUP($P221, INDIRECT($Q$3),W$8,0)*INDIRECT($P$2),VLOOKUP($P221, INDIRECT($Q$3),W$8,0)),IF($E221="E",0,3))</f>
        <v>74933</v>
      </c>
      <c r="X221" s="186" cm="1">
        <f t="array" aca="1" ref="X221" ca="1">ROUND(IF($Q221="Y",VLOOKUP($P221, INDIRECT($Q$3),X$8,0)*INDIRECT($P$2),VLOOKUP($P221, INDIRECT($Q$3),X$8,0)),IF($E221="E",0,3))</f>
        <v>77180</v>
      </c>
      <c r="Y221" s="186" cm="1">
        <f t="array" aca="1" ref="Y221" ca="1">ROUND(IF($Q221="Y",VLOOKUP($P221, INDIRECT($Q$3),Y$8,0)*INDIRECT($P$2),VLOOKUP($P221, INDIRECT($Q$3),Y$8,0)),IF($E221="E",0,3))</f>
        <v>79496</v>
      </c>
      <c r="Z221" s="186" cm="1">
        <f t="array" aca="1" ref="Z221" ca="1">ROUND(IF($Q221="Y",VLOOKUP($P221, INDIRECT($Q$3),Z$8,0)*INDIRECT($P$2),VLOOKUP($P221, INDIRECT($Q$3),Z$8,0)),IF($E221="E",0,3))</f>
        <v>81880</v>
      </c>
      <c r="AA221" s="186"/>
      <c r="AB221" s="282" t="str">
        <f t="shared" si="149"/>
        <v>10350C</v>
      </c>
      <c r="AC221" s="130" t="str">
        <f t="shared" si="87"/>
        <v>Supervisor Treasury Division</v>
      </c>
      <c r="AD221" s="284" t="str">
        <f t="shared" si="88"/>
        <v>17</v>
      </c>
      <c r="AE221" s="282">
        <f t="shared" ca="1" si="148"/>
        <v>32.967999999999996</v>
      </c>
      <c r="AF221" s="282">
        <f t="shared" ca="1" si="148"/>
        <v>33.957999999999998</v>
      </c>
      <c r="AG221" s="282">
        <f t="shared" ca="1" si="148"/>
        <v>34.976999999999997</v>
      </c>
      <c r="AH221" s="282">
        <f t="shared" ca="1" si="148"/>
        <v>36.025999999999996</v>
      </c>
      <c r="AI221" s="282">
        <f t="shared" ca="1" si="148"/>
        <v>37.105999999999995</v>
      </c>
      <c r="AJ221" s="282">
        <f t="shared" ca="1" si="148"/>
        <v>38.22</v>
      </c>
      <c r="AK221" s="282">
        <f t="shared" ca="1" si="148"/>
        <v>39.366</v>
      </c>
    </row>
    <row r="222" spans="1:37" x14ac:dyDescent="0.2">
      <c r="A222" s="75" t="s">
        <v>59</v>
      </c>
      <c r="B222" s="75">
        <v>7</v>
      </c>
      <c r="C222" s="70" t="s">
        <v>638</v>
      </c>
      <c r="D222" s="75">
        <v>360</v>
      </c>
      <c r="E222" s="75" t="s">
        <v>21</v>
      </c>
      <c r="F222" s="73" t="s">
        <v>1035</v>
      </c>
      <c r="G222" s="74">
        <f t="shared" ca="1" si="146"/>
        <v>36.207000000000001</v>
      </c>
      <c r="H222" s="74">
        <f t="shared" ca="1" si="146"/>
        <v>37.655999999999999</v>
      </c>
      <c r="I222" s="74">
        <f t="shared" ca="1" si="146"/>
        <v>39.164000000000001</v>
      </c>
      <c r="J222" s="74">
        <f t="shared" ca="1" si="146"/>
        <v>40.732999999999997</v>
      </c>
      <c r="K222" s="74">
        <f t="shared" ca="1" si="146"/>
        <v>42.363</v>
      </c>
      <c r="L222" s="74">
        <f t="shared" ca="1" si="146"/>
        <v>0</v>
      </c>
      <c r="M222" s="74">
        <f t="shared" ca="1" si="146"/>
        <v>0</v>
      </c>
      <c r="N222" s="72"/>
      <c r="P222" s="187" t="str">
        <f>A222</f>
        <v>09930C</v>
      </c>
      <c r="Q222" s="191" t="s">
        <v>600</v>
      </c>
      <c r="R222" s="188" t="str">
        <f>F222</f>
        <v>Supervisor Utility Billing</v>
      </c>
      <c r="S222" s="189" t="str">
        <f>C222</f>
        <v>070</v>
      </c>
      <c r="T222" s="186" cm="1">
        <f t="array" aca="1" ref="T222" ca="1">ROUND(IF($Q222="Y",VLOOKUP($P222, INDIRECT($Q$3),T$8,0)*INDIRECT($P$2),VLOOKUP($P222, INDIRECT($Q$3),T$8,0)),IF($E222="E",0,3))</f>
        <v>36.207000000000001</v>
      </c>
      <c r="U222" s="186" cm="1">
        <f t="array" aca="1" ref="U222" ca="1">ROUND(IF($Q222="Y",VLOOKUP($P222, INDIRECT($Q$3),U$8,0)*INDIRECT($P$2),VLOOKUP($P222, INDIRECT($Q$3),U$8,0)),IF($E222="E",0,3))</f>
        <v>37.655999999999999</v>
      </c>
      <c r="V222" s="186" cm="1">
        <f t="array" aca="1" ref="V222" ca="1">ROUND(IF($Q222="Y",VLOOKUP($P222, INDIRECT($Q$3),V$8,0)*INDIRECT($P$2),VLOOKUP($P222, INDIRECT($Q$3),V$8,0)),IF($E222="E",0,3))</f>
        <v>39.164000000000001</v>
      </c>
      <c r="W222" s="186" cm="1">
        <f t="array" aca="1" ref="W222" ca="1">ROUND(IF($Q222="Y",VLOOKUP($P222, INDIRECT($Q$3),W$8,0)*INDIRECT($P$2),VLOOKUP($P222, INDIRECT($Q$3),W$8,0)),IF($E222="E",0,3))</f>
        <v>40.732999999999997</v>
      </c>
      <c r="X222" s="186" cm="1">
        <f t="array" aca="1" ref="X222" ca="1">ROUND(IF($Q222="Y",VLOOKUP($P222, INDIRECT($Q$3),X$8,0)*INDIRECT($P$2),VLOOKUP($P222, INDIRECT($Q$3),X$8,0)),IF($E222="E",0,3))</f>
        <v>42.363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>A222</f>
        <v>09930C</v>
      </c>
      <c r="AC222" s="130" t="str">
        <f>F222</f>
        <v>Supervisor Utility Billing</v>
      </c>
      <c r="AD222" s="284" t="str">
        <f>C222</f>
        <v>070</v>
      </c>
      <c r="AE222" s="282">
        <f t="shared" ca="1" si="148"/>
        <v>36.207000000000001</v>
      </c>
      <c r="AF222" s="282">
        <f t="shared" ca="1" si="148"/>
        <v>37.655999999999999</v>
      </c>
      <c r="AG222" s="282">
        <f t="shared" ca="1" si="148"/>
        <v>39.164000000000001</v>
      </c>
      <c r="AH222" s="282">
        <f t="shared" ca="1" si="148"/>
        <v>40.732999999999997</v>
      </c>
      <c r="AI222" s="282">
        <f t="shared" ca="1" si="148"/>
        <v>42.363</v>
      </c>
      <c r="AJ222" s="282" t="str">
        <f t="shared" ca="1" si="148"/>
        <v/>
      </c>
      <c r="AK222" s="282" t="str">
        <f t="shared" ca="1" si="148"/>
        <v/>
      </c>
    </row>
    <row r="223" spans="1:37" x14ac:dyDescent="0.2">
      <c r="A223" s="75" t="s">
        <v>235</v>
      </c>
      <c r="B223" s="75">
        <v>9</v>
      </c>
      <c r="C223" s="70" t="s">
        <v>586</v>
      </c>
      <c r="D223" s="75">
        <v>413</v>
      </c>
      <c r="E223" s="75" t="s">
        <v>17</v>
      </c>
      <c r="F223" s="73" t="s">
        <v>452</v>
      </c>
      <c r="G223" s="74">
        <f t="shared" ca="1" si="146"/>
        <v>87233</v>
      </c>
      <c r="H223" s="74">
        <f t="shared" ca="1" si="146"/>
        <v>90726</v>
      </c>
      <c r="I223" s="74">
        <f t="shared" ca="1" si="146"/>
        <v>94358</v>
      </c>
      <c r="J223" s="74">
        <f t="shared" ca="1" si="146"/>
        <v>98136</v>
      </c>
      <c r="K223" s="74">
        <f t="shared" ca="1" si="146"/>
        <v>102066</v>
      </c>
      <c r="L223" s="74">
        <f t="shared" ca="1" si="146"/>
        <v>0</v>
      </c>
      <c r="M223" s="74">
        <f t="shared" ca="1" si="146"/>
        <v>0</v>
      </c>
      <c r="N223" s="72"/>
      <c r="P223" s="187" t="str">
        <f t="shared" ref="P223:P228" si="151">A223</f>
        <v>10633C</v>
      </c>
      <c r="Q223" s="191" t="s">
        <v>600</v>
      </c>
      <c r="R223" s="188" t="str">
        <f t="shared" ref="R223:R228" si="152">F223</f>
        <v>Training Development Supervisor</v>
      </c>
      <c r="S223" s="189" t="str">
        <f t="shared" ref="S223:S228" si="153">C223</f>
        <v>084</v>
      </c>
      <c r="T223" s="186" cm="1">
        <f t="array" aca="1" ref="T223" ca="1">ROUND(IF($Q223="Y",VLOOKUP($P223, INDIRECT($Q$3),T$8,0)*INDIRECT($P$2),VLOOKUP($P223, INDIRECT($Q$3),T$8,0)),IF($E223="E",0,3))</f>
        <v>87233</v>
      </c>
      <c r="U223" s="186" cm="1">
        <f t="array" aca="1" ref="U223" ca="1">ROUND(IF($Q223="Y",VLOOKUP($P223, INDIRECT($Q$3),U$8,0)*INDIRECT($P$2),VLOOKUP($P223, INDIRECT($Q$3),U$8,0)),IF($E223="E",0,3))</f>
        <v>90726</v>
      </c>
      <c r="V223" s="186" cm="1">
        <f t="array" aca="1" ref="V223" ca="1">ROUND(IF($Q223="Y",VLOOKUP($P223, INDIRECT($Q$3),V$8,0)*INDIRECT($P$2),VLOOKUP($P223, INDIRECT($Q$3),V$8,0)),IF($E223="E",0,3))</f>
        <v>94358</v>
      </c>
      <c r="W223" s="186" cm="1">
        <f t="array" aca="1" ref="W223" ca="1">ROUND(IF($Q223="Y",VLOOKUP($P223, INDIRECT($Q$3),W$8,0)*INDIRECT($P$2),VLOOKUP($P223, INDIRECT($Q$3),W$8,0)),IF($E223="E",0,3))</f>
        <v>98136</v>
      </c>
      <c r="X223" s="186" cm="1">
        <f t="array" aca="1" ref="X223" ca="1">ROUND(IF($Q223="Y",VLOOKUP($P223, INDIRECT($Q$3),X$8,0)*INDIRECT($P$2),VLOOKUP($P223, INDIRECT($Q$3),X$8,0)),IF($E223="E",0,3))</f>
        <v>102066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ref="AB223:AB228" si="154">A223</f>
        <v>10633C</v>
      </c>
      <c r="AC223" s="130" t="str">
        <f t="shared" ref="AC223:AC228" si="155">F223</f>
        <v>Training Development Supervisor</v>
      </c>
      <c r="AD223" s="284" t="str">
        <f t="shared" ref="AD223:AD228" si="156">C223</f>
        <v>084</v>
      </c>
      <c r="AE223" s="282">
        <f t="shared" ca="1" si="148"/>
        <v>41.939</v>
      </c>
      <c r="AF223" s="282">
        <f t="shared" ca="1" si="148"/>
        <v>43.619</v>
      </c>
      <c r="AG223" s="282">
        <f t="shared" ca="1" si="148"/>
        <v>45.364999999999995</v>
      </c>
      <c r="AH223" s="282">
        <f t="shared" ca="1" si="148"/>
        <v>47.180999999999997</v>
      </c>
      <c r="AI223" s="282">
        <f t="shared" ca="1" si="148"/>
        <v>49.070999999999998</v>
      </c>
      <c r="AJ223" s="282" t="str">
        <f t="shared" ca="1" si="148"/>
        <v/>
      </c>
      <c r="AK223" s="282" t="str">
        <f t="shared" ca="1" si="148"/>
        <v/>
      </c>
    </row>
    <row r="224" spans="1:37" x14ac:dyDescent="0.2">
      <c r="A224" s="75" t="s">
        <v>231</v>
      </c>
      <c r="B224" s="75">
        <v>12</v>
      </c>
      <c r="C224" s="70" t="s">
        <v>32</v>
      </c>
      <c r="D224" s="75">
        <v>573</v>
      </c>
      <c r="E224" s="75" t="s">
        <v>17</v>
      </c>
      <c r="F224" s="73" t="s">
        <v>849</v>
      </c>
      <c r="G224" s="74">
        <f t="shared" ca="1" si="146"/>
        <v>118343</v>
      </c>
      <c r="H224" s="74">
        <f t="shared" ca="1" si="146"/>
        <v>123076</v>
      </c>
      <c r="I224" s="74">
        <f t="shared" ca="1" si="146"/>
        <v>127998</v>
      </c>
      <c r="J224" s="74">
        <f t="shared" ca="1" si="146"/>
        <v>133118</v>
      </c>
      <c r="K224" s="74">
        <f t="shared" ca="1" si="146"/>
        <v>138442</v>
      </c>
      <c r="L224" s="74">
        <f t="shared" ca="1" si="146"/>
        <v>0</v>
      </c>
      <c r="M224" s="74">
        <f t="shared" ca="1" si="146"/>
        <v>0</v>
      </c>
      <c r="N224" s="72"/>
      <c r="P224" s="187" t="str">
        <f t="shared" si="151"/>
        <v>10335C</v>
      </c>
      <c r="Q224" s="191" t="s">
        <v>600</v>
      </c>
      <c r="R224" s="188" t="str">
        <f t="shared" si="152"/>
        <v>Transportation Planning Supervisor</v>
      </c>
      <c r="S224" s="189" t="str">
        <f t="shared" si="153"/>
        <v>105</v>
      </c>
      <c r="T224" s="186" cm="1">
        <f t="array" aca="1" ref="T224" ca="1">ROUND(IF($Q224="Y",VLOOKUP($P224, INDIRECT($Q$3),T$8,0)*INDIRECT($P$2),VLOOKUP($P224, INDIRECT($Q$3),T$8,0)),IF($E224="E",0,3))</f>
        <v>118343</v>
      </c>
      <c r="U224" s="186" cm="1">
        <f t="array" aca="1" ref="U224" ca="1">ROUND(IF($Q224="Y",VLOOKUP($P224, INDIRECT($Q$3),U$8,0)*INDIRECT($P$2),VLOOKUP($P224, INDIRECT($Q$3),U$8,0)),IF($E224="E",0,3))</f>
        <v>123076</v>
      </c>
      <c r="V224" s="186" cm="1">
        <f t="array" aca="1" ref="V224" ca="1">ROUND(IF($Q224="Y",VLOOKUP($P224, INDIRECT($Q$3),V$8,0)*INDIRECT($P$2),VLOOKUP($P224, INDIRECT($Q$3),V$8,0)),IF($E224="E",0,3))</f>
        <v>127998</v>
      </c>
      <c r="W224" s="186" cm="1">
        <f t="array" aca="1" ref="W224" ca="1">ROUND(IF($Q224="Y",VLOOKUP($P224, INDIRECT($Q$3),W$8,0)*INDIRECT($P$2),VLOOKUP($P224, INDIRECT($Q$3),W$8,0)),IF($E224="E",0,3))</f>
        <v>133118</v>
      </c>
      <c r="X224" s="186" cm="1">
        <f t="array" aca="1" ref="X224" ca="1">ROUND(IF($Q224="Y",VLOOKUP($P224, INDIRECT($Q$3),X$8,0)*INDIRECT($P$2),VLOOKUP($P224, INDIRECT($Q$3),X$8,0)),IF($E224="E",0,3))</f>
        <v>138442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54"/>
        <v>10335C</v>
      </c>
      <c r="AC224" s="130" t="str">
        <f t="shared" si="155"/>
        <v>Transportation Planning Supervisor</v>
      </c>
      <c r="AD224" s="284" t="str">
        <f t="shared" si="156"/>
        <v>105</v>
      </c>
      <c r="AE224" s="282">
        <f t="shared" ca="1" si="148"/>
        <v>56.896000000000001</v>
      </c>
      <c r="AF224" s="282">
        <f t="shared" ca="1" si="148"/>
        <v>59.171999999999997</v>
      </c>
      <c r="AG224" s="282">
        <f t="shared" ca="1" si="148"/>
        <v>61.537999999999997</v>
      </c>
      <c r="AH224" s="282">
        <f t="shared" ca="1" si="148"/>
        <v>64</v>
      </c>
      <c r="AI224" s="282">
        <f t="shared" ca="1" si="148"/>
        <v>66.559000000000012</v>
      </c>
      <c r="AJ224" s="282" t="str">
        <f t="shared" ca="1" si="148"/>
        <v/>
      </c>
      <c r="AK224" s="282" t="str">
        <f t="shared" ca="1" si="148"/>
        <v/>
      </c>
    </row>
    <row r="225" spans="1:38" x14ac:dyDescent="0.2">
      <c r="A225" s="75" t="s">
        <v>237</v>
      </c>
      <c r="B225" s="75">
        <v>5</v>
      </c>
      <c r="C225" s="70" t="s">
        <v>236</v>
      </c>
      <c r="D225" s="75">
        <v>140</v>
      </c>
      <c r="E225" s="75" t="s">
        <v>21</v>
      </c>
      <c r="F225" s="73" t="s">
        <v>238</v>
      </c>
      <c r="G225" s="74">
        <f t="shared" ca="1" si="146"/>
        <v>31.617000000000001</v>
      </c>
      <c r="H225" s="74">
        <f t="shared" ca="1" si="146"/>
        <v>0</v>
      </c>
      <c r="I225" s="74">
        <f t="shared" ca="1" si="146"/>
        <v>0</v>
      </c>
      <c r="J225" s="74">
        <f t="shared" ca="1" si="146"/>
        <v>0</v>
      </c>
      <c r="K225" s="74">
        <f t="shared" ca="1" si="146"/>
        <v>0</v>
      </c>
      <c r="L225" s="74">
        <f t="shared" ca="1" si="146"/>
        <v>0</v>
      </c>
      <c r="M225" s="74">
        <f t="shared" ca="1" si="146"/>
        <v>0</v>
      </c>
      <c r="N225" s="72"/>
      <c r="P225" s="187" t="str">
        <f t="shared" si="151"/>
        <v>52923C</v>
      </c>
      <c r="Q225" s="191" t="s">
        <v>600</v>
      </c>
      <c r="R225" s="188" t="str">
        <f t="shared" si="152"/>
        <v>Truck Operator</v>
      </c>
      <c r="S225" s="189" t="str">
        <f t="shared" si="153"/>
        <v>107</v>
      </c>
      <c r="T225" s="186" cm="1">
        <f t="array" aca="1" ref="T225" ca="1">ROUND(IF($Q225="Y",VLOOKUP($P225, INDIRECT($Q$3),T$8,0)*INDIRECT($P$2),VLOOKUP($P225, INDIRECT($Q$3),T$8,0)),IF($E225="E",0,3))</f>
        <v>31.617000000000001</v>
      </c>
      <c r="U225" s="186" cm="1">
        <f t="array" aca="1" ref="U225" ca="1">ROUND(IF($Q225="Y",VLOOKUP($P225, INDIRECT($Q$3),U$8,0)*INDIRECT($P$2),VLOOKUP($P225, INDIRECT($Q$3),U$8,0)),IF($E225="E",0,3))</f>
        <v>0</v>
      </c>
      <c r="V225" s="186" cm="1">
        <f t="array" aca="1" ref="V225" ca="1">ROUND(IF($Q225="Y",VLOOKUP($P225, INDIRECT($Q$3),V$8,0)*INDIRECT($P$2),VLOOKUP($P225, INDIRECT($Q$3),V$8,0)),IF($E225="E",0,3))</f>
        <v>0</v>
      </c>
      <c r="W225" s="186" cm="1">
        <f t="array" aca="1" ref="W225" ca="1">ROUND(IF($Q225="Y",VLOOKUP($P225, INDIRECT($Q$3),W$8,0)*INDIRECT($P$2),VLOOKUP($P225, INDIRECT($Q$3),W$8,0)),IF($E225="E",0,3))</f>
        <v>0</v>
      </c>
      <c r="X225" s="186" cm="1">
        <f t="array" aca="1" ref="X225" ca="1">ROUND(IF($Q225="Y",VLOOKUP($P225, INDIRECT($Q$3),X$8,0)*INDIRECT($P$2),VLOOKUP($P225, INDIRECT($Q$3),X$8,0)),IF($E225="E",0,3))</f>
        <v>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54"/>
        <v>52923C</v>
      </c>
      <c r="AC225" s="130" t="str">
        <f t="shared" si="155"/>
        <v>Truck Operator</v>
      </c>
      <c r="AD225" s="284" t="str">
        <f t="shared" si="156"/>
        <v>107</v>
      </c>
      <c r="AE225" s="282">
        <f t="shared" ca="1" si="148"/>
        <v>31.617000000000001</v>
      </c>
      <c r="AF225" s="282" t="str">
        <f t="shared" ca="1" si="148"/>
        <v/>
      </c>
      <c r="AG225" s="282" t="str">
        <f t="shared" ca="1" si="148"/>
        <v/>
      </c>
      <c r="AH225" s="282" t="str">
        <f t="shared" ca="1" si="148"/>
        <v/>
      </c>
      <c r="AI225" s="282" t="str">
        <f t="shared" ca="1" si="148"/>
        <v/>
      </c>
      <c r="AJ225" s="282" t="str">
        <f t="shared" ca="1" si="148"/>
        <v/>
      </c>
      <c r="AK225" s="282" t="str">
        <f t="shared" ca="1" si="148"/>
        <v/>
      </c>
    </row>
    <row r="226" spans="1:38" x14ac:dyDescent="0.2">
      <c r="A226" s="75" t="s">
        <v>568</v>
      </c>
      <c r="B226" s="75">
        <v>10</v>
      </c>
      <c r="C226" s="70" t="s">
        <v>38</v>
      </c>
      <c r="D226" s="75">
        <v>458</v>
      </c>
      <c r="E226" s="75" t="s">
        <v>17</v>
      </c>
      <c r="F226" s="73" t="s">
        <v>569</v>
      </c>
      <c r="G226" s="74">
        <f t="shared" ca="1" si="146"/>
        <v>82333</v>
      </c>
      <c r="H226" s="74">
        <f t="shared" ca="1" si="146"/>
        <v>86471</v>
      </c>
      <c r="I226" s="74">
        <f t="shared" ca="1" si="146"/>
        <v>91144</v>
      </c>
      <c r="J226" s="74">
        <f t="shared" ca="1" si="146"/>
        <v>98756</v>
      </c>
      <c r="K226" s="74">
        <f t="shared" ca="1" si="146"/>
        <v>101524</v>
      </c>
      <c r="L226" s="74">
        <f t="shared" ca="1" si="146"/>
        <v>106841</v>
      </c>
      <c r="M226" s="74">
        <f t="shared" ca="1" si="146"/>
        <v>112968</v>
      </c>
      <c r="N226" s="72"/>
      <c r="P226" s="187" t="str">
        <f t="shared" si="151"/>
        <v>59401C</v>
      </c>
      <c r="Q226" s="191" t="s">
        <v>600</v>
      </c>
      <c r="R226" s="188" t="str">
        <f t="shared" si="152"/>
        <v>Violence Prevention Interagency Coordinator</v>
      </c>
      <c r="S226" s="189" t="str">
        <f t="shared" si="153"/>
        <v>65</v>
      </c>
      <c r="T226" s="186" cm="1">
        <f t="array" aca="1" ref="T226" ca="1">ROUND(IF($Q226="Y",VLOOKUP($P226, INDIRECT($Q$3),T$8,0)*INDIRECT($P$2),VLOOKUP($P226, INDIRECT($Q$3),T$8,0)),IF($E226="E",0,3))</f>
        <v>82333</v>
      </c>
      <c r="U226" s="186" cm="1">
        <f t="array" aca="1" ref="U226" ca="1">ROUND(IF($Q226="Y",VLOOKUP($P226, INDIRECT($Q$3),U$8,0)*INDIRECT($P$2),VLOOKUP($P226, INDIRECT($Q$3),U$8,0)),IF($E226="E",0,3))</f>
        <v>86471</v>
      </c>
      <c r="V226" s="186" cm="1">
        <f t="array" aca="1" ref="V226" ca="1">ROUND(IF($Q226="Y",VLOOKUP($P226, INDIRECT($Q$3),V$8,0)*INDIRECT($P$2),VLOOKUP($P226, INDIRECT($Q$3),V$8,0)),IF($E226="E",0,3))</f>
        <v>91144</v>
      </c>
      <c r="W226" s="186" cm="1">
        <f t="array" aca="1" ref="W226" ca="1">ROUND(IF($Q226="Y",VLOOKUP($P226, INDIRECT($Q$3),W$8,0)*INDIRECT($P$2),VLOOKUP($P226, INDIRECT($Q$3),W$8,0)),IF($E226="E",0,3))</f>
        <v>98756</v>
      </c>
      <c r="X226" s="186" cm="1">
        <f t="array" aca="1" ref="X226" ca="1">ROUND(IF($Q226="Y",VLOOKUP($P226, INDIRECT($Q$3),X$8,0)*INDIRECT($P$2),VLOOKUP($P226, INDIRECT($Q$3),X$8,0)),IF($E226="E",0,3))</f>
        <v>101524</v>
      </c>
      <c r="Y226" s="186" cm="1">
        <f t="array" aca="1" ref="Y226" ca="1">ROUND(IF($Q226="Y",VLOOKUP($P226, INDIRECT($Q$3),Y$8,0)*INDIRECT($P$2),VLOOKUP($P226, INDIRECT($Q$3),Y$8,0)),IF($E226="E",0,3))</f>
        <v>106841</v>
      </c>
      <c r="Z226" s="186" cm="1">
        <f t="array" aca="1" ref="Z226" ca="1">ROUND(IF($Q226="Y",VLOOKUP($P226, INDIRECT($Q$3),Z$8,0)*INDIRECT($P$2),VLOOKUP($P226, INDIRECT($Q$3),Z$8,0)),IF($E226="E",0,3))</f>
        <v>112968</v>
      </c>
      <c r="AA226" s="186"/>
      <c r="AB226" s="282" t="str">
        <f t="shared" si="154"/>
        <v>59401C</v>
      </c>
      <c r="AC226" s="130" t="str">
        <f t="shared" si="155"/>
        <v>Violence Prevention Interagency Coordinator</v>
      </c>
      <c r="AD226" s="284" t="str">
        <f t="shared" si="156"/>
        <v>65</v>
      </c>
      <c r="AE226" s="282">
        <f t="shared" ca="1" si="148"/>
        <v>39.583999999999996</v>
      </c>
      <c r="AF226" s="282">
        <f t="shared" ca="1" si="148"/>
        <v>41.573</v>
      </c>
      <c r="AG226" s="282">
        <f t="shared" ca="1" si="148"/>
        <v>43.82</v>
      </c>
      <c r="AH226" s="282">
        <f t="shared" ca="1" si="148"/>
        <v>47.478999999999999</v>
      </c>
      <c r="AI226" s="282">
        <f t="shared" ca="1" si="148"/>
        <v>48.809999999999995</v>
      </c>
      <c r="AJ226" s="282">
        <f t="shared" ca="1" si="148"/>
        <v>51.366</v>
      </c>
      <c r="AK226" s="282">
        <f t="shared" ca="1" si="148"/>
        <v>54.311999999999998</v>
      </c>
    </row>
    <row r="227" spans="1:38" x14ac:dyDescent="0.2">
      <c r="A227" s="75" t="s">
        <v>239</v>
      </c>
      <c r="B227" s="75">
        <v>11</v>
      </c>
      <c r="C227" s="70" t="s">
        <v>65</v>
      </c>
      <c r="D227" s="75">
        <v>518</v>
      </c>
      <c r="E227" s="75" t="s">
        <v>17</v>
      </c>
      <c r="F227" s="73" t="s">
        <v>453</v>
      </c>
      <c r="G227" s="74">
        <f t="shared" ca="1" si="146"/>
        <v>95950</v>
      </c>
      <c r="H227" s="74">
        <f t="shared" ca="1" si="146"/>
        <v>101002</v>
      </c>
      <c r="I227" s="74">
        <f t="shared" ca="1" si="146"/>
        <v>106315</v>
      </c>
      <c r="J227" s="74">
        <f t="shared" ca="1" si="146"/>
        <v>113545</v>
      </c>
      <c r="K227" s="74">
        <f t="shared" ca="1" si="146"/>
        <v>116726</v>
      </c>
      <c r="L227" s="74">
        <f t="shared" ca="1" si="146"/>
        <v>119996</v>
      </c>
      <c r="M227" s="74">
        <f t="shared" ca="1" si="146"/>
        <v>123415</v>
      </c>
      <c r="N227" s="72"/>
      <c r="P227" s="187" t="str">
        <f t="shared" si="151"/>
        <v>10857C</v>
      </c>
      <c r="Q227" s="191" t="s">
        <v>600</v>
      </c>
      <c r="R227" s="188" t="str">
        <f t="shared" si="152"/>
        <v>Water Business Enterprise System Manager</v>
      </c>
      <c r="S227" s="189" t="str">
        <f t="shared" si="153"/>
        <v>41C</v>
      </c>
      <c r="T227" s="186" cm="1">
        <f t="array" aca="1" ref="T227" ca="1">ROUND(IF($Q227="Y",VLOOKUP($P227, INDIRECT($Q$3),T$8,0)*INDIRECT($P$2),VLOOKUP($P227, INDIRECT($Q$3),T$8,0)),IF($E227="E",0,3))</f>
        <v>95950</v>
      </c>
      <c r="U227" s="186" cm="1">
        <f t="array" aca="1" ref="U227" ca="1">ROUND(IF($Q227="Y",VLOOKUP($P227, INDIRECT($Q$3),U$8,0)*INDIRECT($P$2),VLOOKUP($P227, INDIRECT($Q$3),U$8,0)),IF($E227="E",0,3))</f>
        <v>101002</v>
      </c>
      <c r="V227" s="186" cm="1">
        <f t="array" aca="1" ref="V227" ca="1">ROUND(IF($Q227="Y",VLOOKUP($P227, INDIRECT($Q$3),V$8,0)*INDIRECT($P$2),VLOOKUP($P227, INDIRECT($Q$3),V$8,0)),IF($E227="E",0,3))</f>
        <v>106315</v>
      </c>
      <c r="W227" s="186" cm="1">
        <f t="array" aca="1" ref="W227" ca="1">ROUND(IF($Q227="Y",VLOOKUP($P227, INDIRECT($Q$3),W$8,0)*INDIRECT($P$2),VLOOKUP($P227, INDIRECT($Q$3),W$8,0)),IF($E227="E",0,3))</f>
        <v>113545</v>
      </c>
      <c r="X227" s="186" cm="1">
        <f t="array" aca="1" ref="X227" ca="1">ROUND(IF($Q227="Y",VLOOKUP($P227, INDIRECT($Q$3),X$8,0)*INDIRECT($P$2),VLOOKUP($P227, INDIRECT($Q$3),X$8,0)),IF($E227="E",0,3))</f>
        <v>116726</v>
      </c>
      <c r="Y227" s="186" cm="1">
        <f t="array" aca="1" ref="Y227" ca="1">ROUND(IF($Q227="Y",VLOOKUP($P227, INDIRECT($Q$3),Y$8,0)*INDIRECT($P$2),VLOOKUP($P227, INDIRECT($Q$3),Y$8,0)),IF($E227="E",0,3))</f>
        <v>119996</v>
      </c>
      <c r="Z227" s="186" cm="1">
        <f t="array" aca="1" ref="Z227" ca="1">ROUND(IF($Q227="Y",VLOOKUP($P227, INDIRECT($Q$3),Z$8,0)*INDIRECT($P$2),VLOOKUP($P227, INDIRECT($Q$3),Z$8,0)),IF($E227="E",0,3))</f>
        <v>123415</v>
      </c>
      <c r="AA227" s="186"/>
      <c r="AB227" s="282" t="str">
        <f t="shared" si="154"/>
        <v>10857C</v>
      </c>
      <c r="AC227" s="130" t="str">
        <f t="shared" si="155"/>
        <v>Water Business Enterprise System Manager</v>
      </c>
      <c r="AD227" s="284" t="str">
        <f t="shared" si="156"/>
        <v>41C</v>
      </c>
      <c r="AE227" s="282">
        <f t="shared" ca="1" si="148"/>
        <v>46.129999999999995</v>
      </c>
      <c r="AF227" s="282">
        <f t="shared" ca="1" si="148"/>
        <v>48.558999999999997</v>
      </c>
      <c r="AG227" s="282">
        <f t="shared" ca="1" si="148"/>
        <v>51.113</v>
      </c>
      <c r="AH227" s="282">
        <f t="shared" ca="1" si="148"/>
        <v>54.588999999999999</v>
      </c>
      <c r="AI227" s="282">
        <f t="shared" ca="1" si="148"/>
        <v>56.119</v>
      </c>
      <c r="AJ227" s="282">
        <f t="shared" ca="1" si="148"/>
        <v>57.690999999999995</v>
      </c>
      <c r="AK227" s="282">
        <f t="shared" ca="1" si="148"/>
        <v>59.335000000000001</v>
      </c>
    </row>
    <row r="228" spans="1:38" x14ac:dyDescent="0.2">
      <c r="A228" s="75" t="s">
        <v>138</v>
      </c>
      <c r="B228" s="75">
        <v>12</v>
      </c>
      <c r="C228" s="70" t="s">
        <v>574</v>
      </c>
      <c r="D228" s="75">
        <v>545</v>
      </c>
      <c r="E228" s="75" t="s">
        <v>17</v>
      </c>
      <c r="F228" s="73" t="s">
        <v>872</v>
      </c>
      <c r="G228" s="74">
        <f t="shared" ca="1" si="146"/>
        <v>114665</v>
      </c>
      <c r="H228" s="74">
        <f t="shared" ca="1" si="146"/>
        <v>119256</v>
      </c>
      <c r="I228" s="74">
        <f t="shared" ca="1" si="146"/>
        <v>124030</v>
      </c>
      <c r="J228" s="74">
        <f t="shared" ca="1" si="146"/>
        <v>128996</v>
      </c>
      <c r="K228" s="74">
        <f t="shared" ca="1" si="146"/>
        <v>134163</v>
      </c>
      <c r="L228" s="74">
        <f t="shared" ca="1" si="146"/>
        <v>0</v>
      </c>
      <c r="M228" s="74">
        <f t="shared" ca="1" si="146"/>
        <v>0</v>
      </c>
      <c r="N228" s="72"/>
      <c r="P228" s="187" t="str">
        <f t="shared" si="151"/>
        <v>06835C</v>
      </c>
      <c r="Q228" s="191" t="s">
        <v>600</v>
      </c>
      <c r="R228" s="188" t="str">
        <f t="shared" si="152"/>
        <v>Workforce Development Manager</v>
      </c>
      <c r="S228" s="189" t="str">
        <f t="shared" si="153"/>
        <v>044</v>
      </c>
      <c r="T228" s="186" cm="1">
        <f t="array" aca="1" ref="T228" ca="1">ROUND(IF($Q228="Y",VLOOKUP($P228, INDIRECT($Q$3),T$8,0)*INDIRECT($P$2),VLOOKUP($P228, INDIRECT($Q$3),T$8,0)),IF($E228="E",0,3))</f>
        <v>114665</v>
      </c>
      <c r="U228" s="186" cm="1">
        <f t="array" aca="1" ref="U228" ca="1">ROUND(IF($Q228="Y",VLOOKUP($P228, INDIRECT($Q$3),U$8,0)*INDIRECT($P$2),VLOOKUP($P228, INDIRECT($Q$3),U$8,0)),IF($E228="E",0,3))</f>
        <v>119256</v>
      </c>
      <c r="V228" s="186" cm="1">
        <f t="array" aca="1" ref="V228" ca="1">ROUND(IF($Q228="Y",VLOOKUP($P228, INDIRECT($Q$3),V$8,0)*INDIRECT($P$2),VLOOKUP($P228, INDIRECT($Q$3),V$8,0)),IF($E228="E",0,3))</f>
        <v>124030</v>
      </c>
      <c r="W228" s="186" cm="1">
        <f t="array" aca="1" ref="W228" ca="1">ROUND(IF($Q228="Y",VLOOKUP($P228, INDIRECT($Q$3),W$8,0)*INDIRECT($P$2),VLOOKUP($P228, INDIRECT($Q$3),W$8,0)),IF($E228="E",0,3))</f>
        <v>128996</v>
      </c>
      <c r="X228" s="186" cm="1">
        <f t="array" aca="1" ref="X228" ca="1">ROUND(IF($Q228="Y",VLOOKUP($P228, INDIRECT($Q$3),X$8,0)*INDIRECT($P$2),VLOOKUP($P228, INDIRECT($Q$3),X$8,0)),IF($E228="E",0,3))</f>
        <v>134163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54"/>
        <v>06835C</v>
      </c>
      <c r="AC228" s="130" t="str">
        <f t="shared" si="155"/>
        <v>Workforce Development Manager</v>
      </c>
      <c r="AD228" s="284" t="str">
        <f t="shared" si="156"/>
        <v>044</v>
      </c>
      <c r="AE228" s="282">
        <f t="shared" ca="1" si="148"/>
        <v>55.128</v>
      </c>
      <c r="AF228" s="282">
        <f t="shared" ca="1" si="148"/>
        <v>57.335000000000001</v>
      </c>
      <c r="AG228" s="282">
        <f t="shared" ca="1" si="148"/>
        <v>59.629999999999995</v>
      </c>
      <c r="AH228" s="282">
        <f t="shared" ca="1" si="148"/>
        <v>62.018000000000001</v>
      </c>
      <c r="AI228" s="282">
        <f t="shared" ca="1" si="148"/>
        <v>64.50200000000001</v>
      </c>
      <c r="AJ228" s="282" t="str">
        <f t="shared" ca="1" si="148"/>
        <v/>
      </c>
      <c r="AK228" s="282" t="str">
        <f t="shared" ca="1" si="148"/>
        <v/>
      </c>
    </row>
    <row r="229" spans="1:38" x14ac:dyDescent="0.2">
      <c r="G229" s="231"/>
      <c r="H229" s="231"/>
      <c r="I229" s="231"/>
      <c r="J229" s="231"/>
      <c r="K229" s="231"/>
      <c r="L229" s="72"/>
      <c r="M229" s="72"/>
      <c r="N229" s="72"/>
      <c r="P229" s="187"/>
      <c r="R229" s="188"/>
      <c r="S229" s="189"/>
      <c r="AA229" s="186"/>
    </row>
    <row r="230" spans="1:38" x14ac:dyDescent="0.2">
      <c r="A230" s="76" t="s">
        <v>754</v>
      </c>
      <c r="B230" s="76"/>
      <c r="D230" s="71"/>
      <c r="E230" s="71"/>
      <c r="F230" s="233"/>
      <c r="G230" s="375"/>
      <c r="H230" s="232"/>
      <c r="I230" s="232"/>
      <c r="J230" s="232"/>
      <c r="K230" s="232"/>
      <c r="L230" s="69"/>
      <c r="M230" s="72"/>
      <c r="N230" s="234"/>
      <c r="P230" s="187"/>
      <c r="R230" s="188"/>
      <c r="S230" s="189"/>
      <c r="AA230" s="186"/>
    </row>
    <row r="231" spans="1:38" x14ac:dyDescent="0.2">
      <c r="A231" s="76" t="s">
        <v>485</v>
      </c>
      <c r="B231" s="76"/>
      <c r="D231" s="71"/>
      <c r="E231" s="71"/>
      <c r="F231" s="224"/>
      <c r="G231" s="374"/>
      <c r="H231" s="242"/>
      <c r="I231" s="242"/>
      <c r="J231" s="242"/>
      <c r="K231" s="242"/>
      <c r="L231" s="234"/>
      <c r="M231" s="234"/>
      <c r="N231" s="234"/>
      <c r="P231" s="188"/>
      <c r="Q231" s="187"/>
      <c r="AA231" s="186"/>
    </row>
    <row r="232" spans="1:38" x14ac:dyDescent="0.2">
      <c r="A232" s="61">
        <f ca="1">T233</f>
        <v>512.45399999999995</v>
      </c>
      <c r="B232" s="79" t="s">
        <v>240</v>
      </c>
      <c r="D232" s="71"/>
      <c r="E232" s="71"/>
      <c r="F232" s="224"/>
      <c r="G232" s="234"/>
      <c r="H232" s="234"/>
      <c r="I232" s="234"/>
      <c r="J232" s="234"/>
      <c r="K232" s="234"/>
      <c r="L232" s="234"/>
      <c r="M232" s="234"/>
      <c r="N232" s="234"/>
      <c r="P232" s="193"/>
      <c r="Q232" s="289" t="s">
        <v>792</v>
      </c>
      <c r="R232" s="177"/>
      <c r="T232" s="289" t="str">
        <f>Q232</f>
        <v>Longevity - Exempt</v>
      </c>
      <c r="AA232" s="186"/>
      <c r="AB232" s="310" t="str">
        <f>Q232</f>
        <v>Longevity - Exempt</v>
      </c>
      <c r="AE232" s="304" t="str">
        <f>T232</f>
        <v>Longevity - Exempt</v>
      </c>
      <c r="AF232" s="125"/>
      <c r="AG232" s="125"/>
    </row>
    <row r="233" spans="1:38" x14ac:dyDescent="0.2">
      <c r="A233" s="61">
        <f ca="1">T234</f>
        <v>988.476</v>
      </c>
      <c r="B233" s="79" t="s">
        <v>241</v>
      </c>
      <c r="C233" s="236"/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2" t="s">
        <v>718</v>
      </c>
      <c r="Q233" s="192" t="s">
        <v>600</v>
      </c>
      <c r="R233" s="177"/>
      <c r="T233" s="186" cm="1">
        <f t="array" aca="1" ref="T233" ca="1">ROUND(IF($Q233="Y",VLOOKUP($P233, INDIRECT($Q$3),T$8,0)*INDIRECT($P$2),VLOOKUP($P233, INDIRECT($Q$3),T$8,0)),IF($E233="E",0,3))</f>
        <v>512.45399999999995</v>
      </c>
      <c r="AA233" s="186"/>
      <c r="AB233" s="286" t="str">
        <f>P233</f>
        <v>Ex10</v>
      </c>
      <c r="AE233" s="282">
        <f ca="1">AE239</f>
        <v>0.246</v>
      </c>
    </row>
    <row r="234" spans="1:38" s="72" customFormat="1" x14ac:dyDescent="0.2">
      <c r="A234" s="61">
        <f ca="1">T235</f>
        <v>1192.4860000000001</v>
      </c>
      <c r="B234" s="79" t="s">
        <v>242</v>
      </c>
      <c r="C234" s="236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719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988.476</v>
      </c>
      <c r="U234" s="179"/>
      <c r="V234" s="179"/>
      <c r="W234" s="179"/>
      <c r="X234" s="179"/>
      <c r="Y234" s="179"/>
      <c r="Z234" s="179"/>
      <c r="AA234" s="179"/>
      <c r="AB234" s="286" t="str">
        <f>P234</f>
        <v>Ex15</v>
      </c>
      <c r="AC234" s="285"/>
      <c r="AD234" s="285"/>
      <c r="AE234" s="282">
        <f t="shared" ref="AE234:AE236" ca="1" si="157">AE240</f>
        <v>0.47499999999999998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61">
        <f ca="1">T236</f>
        <v>1566.5039999999999</v>
      </c>
      <c r="B235" s="79" t="s">
        <v>243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720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1192.4860000000001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Ex20</v>
      </c>
      <c r="AC235" s="285"/>
      <c r="AD235" s="285"/>
      <c r="AE235" s="282">
        <f t="shared" ca="1" si="157"/>
        <v>0.57399999999999995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57"/>
      <c r="B236" s="57"/>
      <c r="C236" s="236">
        <v>0</v>
      </c>
      <c r="F236" s="224"/>
      <c r="G236" s="69"/>
      <c r="H236" s="69"/>
      <c r="I236" s="69"/>
      <c r="J236" s="69"/>
      <c r="K236" s="69"/>
      <c r="M236" s="234"/>
      <c r="N236" s="234"/>
      <c r="P236" s="192" t="s">
        <v>721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1566.5039999999999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Ex25</v>
      </c>
      <c r="AC236" s="285"/>
      <c r="AD236" s="285"/>
      <c r="AE236" s="282">
        <f t="shared" ca="1" si="157"/>
        <v>0.753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76" t="s">
        <v>244</v>
      </c>
      <c r="B237" s="76"/>
      <c r="C237" s="236"/>
      <c r="F237" s="224"/>
      <c r="G237" s="69"/>
      <c r="H237" s="69"/>
      <c r="I237" s="69"/>
      <c r="J237" s="69"/>
      <c r="K237" s="69"/>
      <c r="M237" s="234"/>
      <c r="N237" s="234"/>
      <c r="P237" s="193"/>
      <c r="Q237" s="192"/>
      <c r="R237" s="177"/>
      <c r="S237" s="186"/>
      <c r="T237" s="175"/>
      <c r="U237" s="175"/>
      <c r="V237" s="175"/>
      <c r="W237" s="175"/>
      <c r="X237" s="175"/>
      <c r="Y237" s="175"/>
      <c r="Z237" s="175"/>
      <c r="AA237" s="175"/>
      <c r="AB237" s="286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2">
      <c r="A238" s="95">
        <f ca="1">T239</f>
        <v>0.246</v>
      </c>
      <c r="B238" s="79" t="s">
        <v>245</v>
      </c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289" t="s">
        <v>793</v>
      </c>
      <c r="R238" s="177"/>
      <c r="S238" s="186"/>
      <c r="T238" s="289" t="str">
        <f>Q238</f>
        <v>Longevity - NonExempt</v>
      </c>
      <c r="U238" s="175"/>
      <c r="V238" s="175"/>
      <c r="W238" s="175"/>
      <c r="X238" s="175"/>
      <c r="Y238" s="175"/>
      <c r="Z238" s="175"/>
      <c r="AA238" s="175"/>
      <c r="AB238" s="310" t="str">
        <f>Q238</f>
        <v>Longevity - NonExempt</v>
      </c>
      <c r="AC238" s="285"/>
      <c r="AD238" s="285"/>
      <c r="AE238" s="305" t="str">
        <f>T238</f>
        <v>Longevity - NonExempt</v>
      </c>
      <c r="AF238" s="131"/>
      <c r="AG238" s="131"/>
      <c r="AH238" s="285"/>
      <c r="AI238" s="285"/>
      <c r="AJ238" s="285"/>
      <c r="AK238" s="285"/>
      <c r="AL238" s="285"/>
    </row>
    <row r="239" spans="1:38" s="72" customFormat="1" x14ac:dyDescent="0.2">
      <c r="A239" s="95">
        <f ca="1">T240</f>
        <v>0.47499999999999998</v>
      </c>
      <c r="B239" s="79" t="s">
        <v>246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2" t="s">
        <v>722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0.246</v>
      </c>
      <c r="U239" s="175"/>
      <c r="V239" s="175"/>
      <c r="W239" s="175"/>
      <c r="X239" s="175"/>
      <c r="Y239" s="175"/>
      <c r="Z239" s="175"/>
      <c r="AA239" s="175"/>
      <c r="AB239" s="286" t="str">
        <f>P239</f>
        <v>NEx10</v>
      </c>
      <c r="AC239" s="285"/>
      <c r="AD239" s="285"/>
      <c r="AE239" s="282">
        <f ca="1">ROUNDUP(T239,3)</f>
        <v>0.246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2">
      <c r="A240" s="95">
        <f ca="1">T241</f>
        <v>0.57399999999999995</v>
      </c>
      <c r="B240" s="79" t="s">
        <v>247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723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0.47499999999999998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NEx15</v>
      </c>
      <c r="AC240" s="285"/>
      <c r="AD240" s="285"/>
      <c r="AE240" s="282">
        <f t="shared" ref="AE240:AE242" ca="1" si="158">ROUNDUP(T240,3)</f>
        <v>0.47499999999999998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2">
      <c r="A241" s="95">
        <f ca="1">T242</f>
        <v>0.753</v>
      </c>
      <c r="B241" s="79" t="s">
        <v>248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724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0.57399999999999995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NEx20</v>
      </c>
      <c r="AC241" s="285"/>
      <c r="AD241" s="285"/>
      <c r="AE241" s="282">
        <f t="shared" ca="1" si="158"/>
        <v>0.57399999999999995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2">
      <c r="A242" s="223"/>
      <c r="B242" s="223"/>
      <c r="C242" s="236">
        <v>0.47599999999999998</v>
      </c>
      <c r="F242" s="224"/>
      <c r="G242" s="69"/>
      <c r="H242" s="69"/>
      <c r="I242" s="69"/>
      <c r="J242" s="69"/>
      <c r="K242" s="69"/>
      <c r="L242" s="69"/>
      <c r="P242" s="192" t="s">
        <v>725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0.753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NEx25</v>
      </c>
      <c r="AC242" s="285"/>
      <c r="AD242" s="285"/>
      <c r="AE242" s="282">
        <f t="shared" ca="1" si="158"/>
        <v>0.753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76" t="s">
        <v>737</v>
      </c>
      <c r="B243" s="76"/>
      <c r="C243" s="69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286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x14ac:dyDescent="0.2">
      <c r="A244" s="81" t="s">
        <v>739</v>
      </c>
      <c r="B244" s="81"/>
      <c r="D244" s="71"/>
      <c r="E244" s="71"/>
      <c r="F244" s="224"/>
      <c r="G244" s="69"/>
      <c r="H244" s="69"/>
      <c r="I244" s="69"/>
      <c r="J244" s="69"/>
      <c r="K244" s="69"/>
      <c r="L244" s="69"/>
      <c r="M244" s="72"/>
      <c r="N244" s="72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</row>
    <row r="245" spans="1:38" s="72" customFormat="1" x14ac:dyDescent="0.2">
      <c r="A245" s="57"/>
      <c r="B245" s="57"/>
      <c r="C245" s="226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2">
      <c r="A246" s="81" t="s">
        <v>740</v>
      </c>
      <c r="B246" s="81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2">
      <c r="A247" s="81" t="s">
        <v>741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81"/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81" t="s">
        <v>742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294" customFormat="1" x14ac:dyDescent="0.2">
      <c r="A251" s="54" t="s">
        <v>738</v>
      </c>
      <c r="B251" s="54"/>
      <c r="F251" s="295"/>
      <c r="G251" s="296"/>
      <c r="H251" s="296"/>
      <c r="I251" s="296"/>
      <c r="J251" s="296"/>
      <c r="K251" s="296"/>
      <c r="L251" s="296"/>
      <c r="M251" s="296"/>
      <c r="N251" s="296"/>
      <c r="P251" s="297"/>
      <c r="Q251" s="291"/>
      <c r="R251" s="298"/>
      <c r="S251" s="291"/>
      <c r="T251" s="291"/>
      <c r="U251" s="291"/>
      <c r="V251" s="291"/>
      <c r="W251" s="291"/>
      <c r="X251" s="291"/>
      <c r="Y251" s="291"/>
      <c r="Z251" s="291"/>
      <c r="AA251" s="291"/>
      <c r="AB251" s="311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299"/>
    </row>
    <row r="252" spans="1:38" s="294" customFormat="1" x14ac:dyDescent="0.2">
      <c r="A252" s="55" t="s">
        <v>503</v>
      </c>
      <c r="B252" s="55"/>
      <c r="F252" s="295"/>
      <c r="G252" s="296"/>
      <c r="H252" s="296"/>
      <c r="I252" s="296"/>
      <c r="J252" s="296"/>
      <c r="K252" s="296"/>
      <c r="L252" s="296"/>
      <c r="M252" s="296"/>
      <c r="N252" s="296"/>
      <c r="P252" s="249"/>
      <c r="Q252" s="291"/>
      <c r="R252" s="249"/>
      <c r="S252" s="300"/>
      <c r="T252" s="292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2">
      <c r="A253" s="213" t="str">
        <f>TEXT(T253,"$0.000")&amp;" per day when assigned and used."</f>
        <v>$10.430 per day when assigned and used.</v>
      </c>
      <c r="B253" s="213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 t="s">
        <v>622</v>
      </c>
      <c r="Q253" s="291" t="s">
        <v>600</v>
      </c>
      <c r="R253" s="249" t="s">
        <v>623</v>
      </c>
      <c r="S253" s="300"/>
      <c r="T253" s="186">
        <v>10.43</v>
      </c>
      <c r="U253" s="297" t="s">
        <v>993</v>
      </c>
      <c r="V253" s="291"/>
      <c r="W253" s="291"/>
      <c r="X253" s="291"/>
      <c r="Y253" s="291"/>
      <c r="Z253" s="291"/>
      <c r="AA253" s="291"/>
      <c r="AB253" s="311" t="str">
        <f>P253</f>
        <v>CNRBIL</v>
      </c>
      <c r="AC253" s="299" t="str">
        <f>R253</f>
        <v>Bi-lingual Premium Pay</v>
      </c>
      <c r="AD253" s="299"/>
      <c r="AE253" s="282">
        <f t="shared" ref="AE253" si="159">ROUND(T253,3)</f>
        <v>10.43</v>
      </c>
      <c r="AF253" s="299"/>
      <c r="AG253" s="299"/>
      <c r="AH253" s="299"/>
      <c r="AI253" s="299"/>
      <c r="AJ253" s="299"/>
      <c r="AK253" s="299"/>
      <c r="AL253" s="299"/>
    </row>
    <row r="254" spans="1:38" x14ac:dyDescent="0.2">
      <c r="A254" s="223"/>
      <c r="B254" s="223"/>
      <c r="D254" s="71"/>
      <c r="E254" s="71"/>
      <c r="F254" s="224"/>
      <c r="G254" s="69"/>
      <c r="H254" s="69"/>
      <c r="I254" s="69"/>
      <c r="J254" s="69"/>
      <c r="K254" s="69"/>
      <c r="L254" s="69"/>
      <c r="M254" s="72"/>
      <c r="N254" s="72"/>
      <c r="P254" s="297"/>
      <c r="Q254" s="291"/>
      <c r="R254" s="298"/>
      <c r="S254" s="291"/>
      <c r="T254" s="291"/>
      <c r="U254" s="179"/>
      <c r="V254" s="179"/>
      <c r="W254" s="179"/>
      <c r="X254" s="179"/>
      <c r="Y254" s="179"/>
      <c r="Z254" s="179"/>
      <c r="AA254" s="179"/>
      <c r="AB254" s="133"/>
    </row>
    <row r="255" spans="1:38" s="69" customFormat="1" x14ac:dyDescent="0.2">
      <c r="A255" s="76" t="s">
        <v>736</v>
      </c>
      <c r="B255" s="76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743</v>
      </c>
      <c r="B256" s="81"/>
      <c r="F256" s="224"/>
      <c r="M256" s="72"/>
      <c r="N256" s="72"/>
      <c r="P256" s="179"/>
      <c r="Q256" s="175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63" t="str">
        <f ca="1">"Employees who are scheduled to work a full shift which begins between the 12:00 noon and 1:29 p.m. shall be paid an additional "&amp;TEXT(T257,"$0.000")&amp;" cents per hour"</f>
        <v>Employees who are scheduled to work a full shift which begins between the 12:00 noon and 1:29 p.m. shall be paid an additional $0.493 cents per hour</v>
      </c>
      <c r="B257" s="63"/>
      <c r="F257" s="224"/>
      <c r="M257" s="72"/>
      <c r="N257" s="72"/>
      <c r="P257" s="249" t="s">
        <v>611</v>
      </c>
      <c r="Q257" s="175" t="s">
        <v>600</v>
      </c>
      <c r="R257" s="249" t="s">
        <v>612</v>
      </c>
      <c r="S257" s="250"/>
      <c r="T257" s="186" cm="1">
        <f t="array" aca="1" ref="T257" ca="1">ROUND(IF($Q257="Y",VLOOKUP($P257, INDIRECT($Q$3),T$8,0)*INDIRECT($P$2),VLOOKUP($P257, INDIRECT($Q$3),T$8,0)),IF($E257="E",0,3))</f>
        <v>0.49299999999999999</v>
      </c>
      <c r="U257" s="179"/>
      <c r="V257" s="179"/>
      <c r="W257" s="179"/>
      <c r="X257" s="179"/>
      <c r="Y257" s="179"/>
      <c r="Z257" s="179"/>
      <c r="AA257" s="179"/>
      <c r="AB257" s="311" t="str">
        <f>P257</f>
        <v>CNREVE</v>
      </c>
      <c r="AC257" s="299" t="str">
        <f>R257</f>
        <v>TL-Evening Shift Premium-CNR</v>
      </c>
      <c r="AD257" s="299"/>
      <c r="AE257" s="282">
        <f t="shared" ref="AE257" ca="1" si="160">ROUND(T257,3)</f>
        <v>0.49299999999999999</v>
      </c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81" t="s">
        <v>255</v>
      </c>
      <c r="B258" s="8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214" t="str">
        <f ca="1">"adjacent to such a shift, the "&amp;(TEXT(T257,"$0.000")&amp;" differential shall also be applied to those overtime hours.")</f>
        <v>adjacent to such a shift, the $0.493 differential shall also be applied to those overtime hours.</v>
      </c>
      <c r="B259" s="214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5"/>
      <c r="B260" s="85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214" t="str">
        <f ca="1">"Employees who are scheduled to work a full shift which begins between the 1:30 p.m. and 1:59 a.m. shall be paid an additional "&amp;TEXT(T261,"$0.000")&amp;" per hour"</f>
        <v>Employees who are scheduled to work a full shift which begins between the 1:30 p.m. and 1:59 a.m. shall be paid an additional $1.168 per hour</v>
      </c>
      <c r="B261" s="214"/>
      <c r="F261" s="224"/>
      <c r="M261" s="72"/>
      <c r="N261" s="72"/>
      <c r="P261" s="249" t="s">
        <v>613</v>
      </c>
      <c r="Q261" s="175" t="s">
        <v>600</v>
      </c>
      <c r="R261" s="249" t="s">
        <v>614</v>
      </c>
      <c r="S261" s="250"/>
      <c r="T261" s="186" cm="1">
        <f t="array" aca="1" ref="T261" ca="1">ROUND(IF($Q261="Y",VLOOKUP($P261, INDIRECT($Q$3),T$8,0)*INDIRECT($P$2),VLOOKUP($P261, INDIRECT($Q$3),T$8,0)),IF($E261="E",0,3))</f>
        <v>1.1679999999999999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CNRNIT</v>
      </c>
      <c r="AC261" s="299" t="str">
        <f>R261</f>
        <v>TL-Night Shift Premium-CNR</v>
      </c>
      <c r="AD261" s="299"/>
      <c r="AE261" s="282">
        <f t="shared" ref="AE261" ca="1" si="161">ROUND(T261,3)</f>
        <v>1.1679999999999999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85" t="s">
        <v>255</v>
      </c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x14ac:dyDescent="0.2">
      <c r="A263" s="214" t="str">
        <f ca="1">"adjacent to such a shift, the "&amp;TEXT(T261,"$0.000")&amp;" differential shall also be applied to those overtime hours."</f>
        <v>adjacent to such a shift, the $1.168 differential shall also be applied to those overtime hours.</v>
      </c>
      <c r="B263" s="214"/>
      <c r="D263" s="71"/>
      <c r="E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</row>
    <row r="264" spans="1:38" x14ac:dyDescent="0.2">
      <c r="A264" s="214"/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s="69" customFormat="1" x14ac:dyDescent="0.2">
      <c r="A265" s="76" t="s">
        <v>807</v>
      </c>
      <c r="B265" s="57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81" t="s">
        <v>744</v>
      </c>
      <c r="B266" s="81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260</v>
      </c>
      <c r="B267" s="8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1" t="s">
        <v>261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81" t="s">
        <v>262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1"/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76" t="s">
        <v>263</v>
      </c>
      <c r="B271" s="76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64" t="s">
        <v>755</v>
      </c>
      <c r="B272" s="64"/>
      <c r="C272" s="71"/>
      <c r="F272" s="233"/>
      <c r="M272" s="72"/>
      <c r="N272" s="72"/>
      <c r="P272" s="176" t="s">
        <v>263</v>
      </c>
      <c r="Q272" s="175" t="s">
        <v>21</v>
      </c>
      <c r="R272" s="177"/>
      <c r="S272" s="179"/>
      <c r="T272" s="186">
        <v>208</v>
      </c>
      <c r="U272" s="179"/>
      <c r="V272" s="179"/>
      <c r="W272" s="179"/>
      <c r="X272" s="179"/>
      <c r="Y272" s="179"/>
      <c r="Z272" s="179"/>
      <c r="AA272" s="179"/>
      <c r="AB272" s="311" t="str">
        <f>P272</f>
        <v>Safety Shoes</v>
      </c>
      <c r="AC272" s="299"/>
      <c r="AD272" s="299"/>
      <c r="AE272" s="285">
        <f>ROUND(T272,0)</f>
        <v>208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81" t="s">
        <v>265</v>
      </c>
      <c r="B273" s="81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63" t="str">
        <f>TEXT(T272,"$#,###")&amp;" per 12 months actually worked. "</f>
        <v xml:space="preserve">$208 per 12 months actually worked. </v>
      </c>
      <c r="B274" s="6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223"/>
      <c r="B275" s="22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76" t="s">
        <v>732</v>
      </c>
      <c r="B276" s="76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81" t="s">
        <v>745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215" t="s">
        <v>733</v>
      </c>
      <c r="B278" s="215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215" t="s">
        <v>734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81" t="s">
        <v>735</v>
      </c>
      <c r="B280" s="81"/>
      <c r="C280" s="71"/>
      <c r="F280" s="224"/>
      <c r="M280" s="72"/>
      <c r="N280" s="72"/>
      <c r="P280" s="249" t="s">
        <v>617</v>
      </c>
      <c r="Q280" s="175" t="s">
        <v>21</v>
      </c>
      <c r="R280" s="249" t="s">
        <v>618</v>
      </c>
      <c r="S280" s="250"/>
      <c r="T280" s="369" cm="1">
        <f t="array" aca="1" ref="T280" ca="1">ROUND(IF($Q280="Y",VLOOKUP($P280, INDIRECT($Q$3),T$8,0)*INDIRECT($P$2),VLOOKUP($P280, INDIRECT($Q$3),T$8,0)),IF($E280="E",0,3))</f>
        <v>43</v>
      </c>
      <c r="U280" s="386" t="s">
        <v>994</v>
      </c>
      <c r="V280" s="179"/>
      <c r="W280" s="179"/>
      <c r="X280" s="179"/>
      <c r="Y280" s="179"/>
      <c r="Z280" s="179"/>
      <c r="AA280" s="179"/>
      <c r="AB280" s="311" t="str">
        <f t="shared" ref="AB280:AB281" si="162">P280</f>
        <v>CNRCDY</v>
      </c>
      <c r="AC280" s="299" t="str">
        <f t="shared" ref="AC280:AC281" si="163">R280</f>
        <v>TL-On call by the day-CNR</v>
      </c>
      <c r="AD280" s="299"/>
      <c r="AE280" s="282">
        <f t="shared" ref="AE280:AE281" ca="1" si="164">ROUND(T280,3)</f>
        <v>43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216" t="s">
        <v>746</v>
      </c>
      <c r="B281" s="79" t="str">
        <f ca="1">"An employee will receive "&amp;TEXT(T280,"$0.000")&amp;" for each weekday the employee is on call.  The employee will receive "&amp;TEXT(T281,"$0.000")&amp;" for each weekend day (Saturday or"</f>
        <v>An employee will receive $43.000 for each weekday the employee is on call.  The employee will receive $53.000 for each weekend day (Saturday or</v>
      </c>
      <c r="C281" s="71"/>
      <c r="F281" s="224"/>
      <c r="M281" s="72"/>
      <c r="N281" s="72"/>
      <c r="P281" s="249" t="s">
        <v>616</v>
      </c>
      <c r="Q281" s="175" t="s">
        <v>21</v>
      </c>
      <c r="R281" s="249" t="s">
        <v>619</v>
      </c>
      <c r="S281" s="250"/>
      <c r="T281" s="369" cm="1">
        <f t="array" aca="1" ref="T281" ca="1">ROUND(IF($Q281="Y",VLOOKUP($P281, INDIRECT($Q$3),T$8,0)*INDIRECT($P$2),VLOOKUP($P281, INDIRECT($Q$3),T$8,0)),IF($E281="E",0,3))</f>
        <v>53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si="162"/>
        <v>CNRCWE</v>
      </c>
      <c r="AC281" s="299" t="str">
        <f t="shared" si="163"/>
        <v>TL-On call by day Weekend-CNR</v>
      </c>
      <c r="AD281" s="299"/>
      <c r="AE281" s="282">
        <f t="shared" ca="1" si="164"/>
        <v>53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57"/>
      <c r="B282" s="215" t="s">
        <v>747</v>
      </c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16" t="s">
        <v>748</v>
      </c>
      <c r="B283" s="79" t="s">
        <v>749</v>
      </c>
      <c r="C283" s="71"/>
      <c r="F283" s="224"/>
      <c r="M283" s="72"/>
      <c r="N283" s="72"/>
      <c r="P283" s="249" t="s">
        <v>726</v>
      </c>
      <c r="Q283" s="175" t="s">
        <v>600</v>
      </c>
      <c r="R283" s="249" t="s">
        <v>727</v>
      </c>
      <c r="S283" s="250"/>
      <c r="T283" s="186" cm="1">
        <f t="array" aca="1" ref="T283" ca="1">ROUND(IF($Q283="Y",VLOOKUP($P283, INDIRECT($Q$3),T$8,0)*INDIRECT($P$2),VLOOKUP($P283, INDIRECT($Q$3),T$8,0)),IF($E283="E",0,3))</f>
        <v>2.4449999999999998</v>
      </c>
      <c r="U283" s="179"/>
      <c r="V283" s="179"/>
      <c r="W283" s="179"/>
      <c r="X283" s="179"/>
      <c r="Y283" s="179"/>
      <c r="Z283" s="179"/>
      <c r="AA283" s="179"/>
      <c r="AB283" s="311" t="str">
        <f>P283</f>
        <v>CNRLDS</v>
      </c>
      <c r="AC283" s="299" t="str">
        <f>R283</f>
        <v>MOD-Premium Pay</v>
      </c>
      <c r="AD283" s="299"/>
      <c r="AE283" s="282">
        <f t="shared" ref="AE283" ca="1" si="165">ROUND(T283,3)</f>
        <v>2.4449999999999998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57"/>
      <c r="B284" s="79" t="s">
        <v>751</v>
      </c>
      <c r="C284" s="71"/>
      <c r="F284" s="224"/>
      <c r="M284" s="72"/>
      <c r="N284" s="72"/>
      <c r="P284" s="249"/>
      <c r="Q284" s="175"/>
      <c r="R284" s="249"/>
      <c r="S284" s="250"/>
      <c r="T284" s="293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216" t="s">
        <v>750</v>
      </c>
      <c r="B285" s="217" t="s">
        <v>752</v>
      </c>
      <c r="C285" s="71"/>
      <c r="F285" s="224"/>
      <c r="M285" s="72"/>
      <c r="N285" s="72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57"/>
      <c r="B286" s="217" t="s">
        <v>753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23"/>
      <c r="B287" s="223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76" t="s">
        <v>1077</v>
      </c>
      <c r="B288" s="76"/>
      <c r="C288" s="71"/>
      <c r="F288" s="224"/>
      <c r="M288" s="72"/>
      <c r="N288" s="72"/>
      <c r="P288" s="176"/>
      <c r="Q288" s="175"/>
      <c r="R288" s="177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34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234" customFormat="1" x14ac:dyDescent="0.2">
      <c r="A289" s="63" t="str">
        <f ca="1">"311 Call Center Supervisors shall be paid "&amp;TEXT(T289,"$0.000")&amp;"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89" s="63"/>
      <c r="C289" s="71"/>
      <c r="F289" s="224"/>
      <c r="G289" s="69"/>
      <c r="H289" s="69"/>
      <c r="I289" s="69"/>
      <c r="J289" s="69"/>
      <c r="K289" s="69"/>
      <c r="L289" s="69"/>
      <c r="M289" s="72"/>
      <c r="N289" s="72"/>
      <c r="P289" s="249" t="s">
        <v>620</v>
      </c>
      <c r="Q289" s="175" t="s">
        <v>600</v>
      </c>
      <c r="R289" s="249" t="s">
        <v>621</v>
      </c>
      <c r="S289" s="250"/>
      <c r="T289" s="186" cm="1">
        <f t="array" aca="1" ref="T289" ca="1">ROUND(IF($Q289="Y",VLOOKUP($P289, INDIRECT($Q$3),T$8,0)*INDIRECT($P$2),VLOOKUP($P289, INDIRECT($Q$3),T$8,0)),IF($E289="E",0,3))</f>
        <v>0.67700000000000005</v>
      </c>
      <c r="U289" s="192"/>
      <c r="V289" s="192"/>
      <c r="W289" s="192"/>
      <c r="X289" s="192"/>
      <c r="Y289" s="192"/>
      <c r="Z289" s="192"/>
      <c r="AA289" s="192"/>
      <c r="AB289" s="311" t="str">
        <f>P289</f>
        <v>CNRWKE</v>
      </c>
      <c r="AC289" s="299" t="str">
        <f>R289</f>
        <v>TL-Weekend Shift-CNR</v>
      </c>
      <c r="AD289" s="299"/>
      <c r="AE289" s="282">
        <f t="shared" ref="AE289" ca="1" si="166">ROUND(T289,3)</f>
        <v>0.67700000000000005</v>
      </c>
      <c r="AF289" s="286"/>
      <c r="AG289" s="286"/>
      <c r="AH289" s="286"/>
      <c r="AI289" s="286"/>
      <c r="AJ289" s="286"/>
      <c r="AK289" s="286"/>
      <c r="AL289" s="286"/>
    </row>
    <row r="290" spans="1:38" s="234" customFormat="1" x14ac:dyDescent="0.2">
      <c r="A290" s="81" t="s">
        <v>1075</v>
      </c>
      <c r="B290" s="81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/>
      <c r="Q290" s="175"/>
      <c r="R290" s="249"/>
      <c r="S290" s="250"/>
      <c r="T290" s="293"/>
      <c r="U290" s="192"/>
      <c r="V290" s="192"/>
      <c r="W290" s="192"/>
      <c r="X290" s="192"/>
      <c r="Y290" s="192"/>
      <c r="Z290" s="192"/>
      <c r="AA290" s="192"/>
      <c r="AB290" s="134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2">
      <c r="A291" s="81" t="s">
        <v>1076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176"/>
      <c r="Q291" s="175"/>
      <c r="R291" s="177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2"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ht="13.5" thickBot="1" x14ac:dyDescent="0.25">
      <c r="A293" s="345"/>
      <c r="B293" s="345"/>
      <c r="C293" s="346"/>
      <c r="D293" s="347"/>
      <c r="E293" s="347"/>
      <c r="F293" s="348"/>
      <c r="G293" s="346"/>
      <c r="H293" s="346"/>
      <c r="I293" s="346"/>
      <c r="J293" s="346"/>
      <c r="K293" s="346"/>
      <c r="L293" s="346"/>
      <c r="M293" s="349"/>
      <c r="N293" s="349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</row>
    <row r="294" spans="1:38" x14ac:dyDescent="0.2">
      <c r="A294" s="222" t="s">
        <v>273</v>
      </c>
      <c r="B294" s="223"/>
      <c r="C294" s="71"/>
      <c r="D294" s="71"/>
      <c r="E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2">
      <c r="A295" s="228" t="s">
        <v>1074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>
        <v>5</v>
      </c>
      <c r="U295" s="179">
        <f>T295+1</f>
        <v>6</v>
      </c>
      <c r="V295" s="179">
        <f t="shared" ref="V295:Z295" si="167">U295+1</f>
        <v>7</v>
      </c>
      <c r="W295" s="179">
        <f t="shared" si="167"/>
        <v>8</v>
      </c>
      <c r="X295" s="179">
        <f t="shared" si="167"/>
        <v>9</v>
      </c>
      <c r="Y295" s="179">
        <f t="shared" si="167"/>
        <v>10</v>
      </c>
      <c r="Z295" s="179">
        <f t="shared" si="167"/>
        <v>11</v>
      </c>
      <c r="AA295" s="179">
        <v>12</v>
      </c>
    </row>
    <row r="296" spans="1:38" ht="38.25" x14ac:dyDescent="0.2">
      <c r="A296" s="65" t="s">
        <v>6</v>
      </c>
      <c r="B296" s="279"/>
      <c r="C296" s="229" t="s">
        <v>274</v>
      </c>
      <c r="D296" s="279"/>
      <c r="E296" s="65" t="s">
        <v>4</v>
      </c>
      <c r="F296" s="320" t="s">
        <v>7</v>
      </c>
      <c r="G296" s="118" t="s">
        <v>772</v>
      </c>
      <c r="H296" s="118" t="s">
        <v>773</v>
      </c>
      <c r="I296" s="254" t="s">
        <v>12</v>
      </c>
      <c r="J296" s="254" t="s">
        <v>13</v>
      </c>
      <c r="K296" s="254" t="s">
        <v>14</v>
      </c>
      <c r="L296" s="254" t="s">
        <v>15</v>
      </c>
      <c r="M296" s="254" t="s">
        <v>16</v>
      </c>
      <c r="N296" s="255" t="s">
        <v>275</v>
      </c>
      <c r="P296" s="301" t="s">
        <v>6</v>
      </c>
      <c r="Q296" s="198" t="s">
        <v>599</v>
      </c>
      <c r="R296" s="302" t="s">
        <v>7</v>
      </c>
      <c r="S296" s="288" t="s">
        <v>274</v>
      </c>
      <c r="T296" s="272" t="s">
        <v>10</v>
      </c>
      <c r="U296" s="303" t="s">
        <v>11</v>
      </c>
      <c r="V296" s="303" t="s">
        <v>12</v>
      </c>
      <c r="W296" s="303" t="s">
        <v>13</v>
      </c>
      <c r="X296" s="303" t="s">
        <v>14</v>
      </c>
      <c r="Y296" s="303" t="s">
        <v>15</v>
      </c>
      <c r="Z296" s="303" t="s">
        <v>16</v>
      </c>
      <c r="AA296" s="303" t="s">
        <v>275</v>
      </c>
      <c r="AB296" s="312" t="s">
        <v>6</v>
      </c>
      <c r="AC296" s="307" t="s">
        <v>7</v>
      </c>
      <c r="AD296" s="308" t="s">
        <v>274</v>
      </c>
      <c r="AE296" s="126" t="s">
        <v>10</v>
      </c>
      <c r="AF296" s="309" t="s">
        <v>11</v>
      </c>
      <c r="AG296" s="309" t="s">
        <v>12</v>
      </c>
      <c r="AH296" s="309" t="s">
        <v>13</v>
      </c>
      <c r="AI296" s="309" t="s">
        <v>14</v>
      </c>
      <c r="AJ296" s="309" t="s">
        <v>15</v>
      </c>
      <c r="AK296" s="309" t="s">
        <v>16</v>
      </c>
      <c r="AL296" s="309" t="s">
        <v>275</v>
      </c>
    </row>
    <row r="297" spans="1:38" s="234" customFormat="1" x14ac:dyDescent="0.2">
      <c r="A297" s="69" t="s">
        <v>278</v>
      </c>
      <c r="C297" s="223" t="s">
        <v>277</v>
      </c>
      <c r="E297" s="69" t="s">
        <v>276</v>
      </c>
      <c r="F297" s="239" t="s">
        <v>279</v>
      </c>
      <c r="G297" s="240" t="s">
        <v>766</v>
      </c>
      <c r="H297" s="231">
        <f ca="1">ROUND(U297,3)</f>
        <v>30.077999999999999</v>
      </c>
      <c r="I297" s="69"/>
      <c r="J297" s="69"/>
      <c r="K297" s="69"/>
      <c r="L297" s="69"/>
      <c r="M297" s="69"/>
      <c r="N297" s="72"/>
      <c r="P297" s="176" t="str">
        <f t="shared" ref="P297:P305" si="168">A297</f>
        <v>C08906</v>
      </c>
      <c r="Q297" s="175" t="s">
        <v>600</v>
      </c>
      <c r="R297" s="209" t="str">
        <f t="shared" ref="R297:R305" si="169">F297</f>
        <v>Saeks' Fellow (MN Law Public Interest Residency Program)</v>
      </c>
      <c r="S297" s="192" t="str">
        <f t="shared" ref="S297:S305" si="170">C297</f>
        <v>01J</v>
      </c>
      <c r="T297" s="186"/>
      <c r="U297" s="186" cm="1">
        <f t="array" aca="1" ref="U297" ca="1">ROUND(IF($Q297="Y",VLOOKUP($P297, INDIRECT($Q$3),U$295,0)*INDIRECT($P$2),VLOOKUP($P297, INDIRECT($Q$3),U$295,0)),IF($E297="E",0,3))</f>
        <v>30.077999999999999</v>
      </c>
      <c r="V297" s="186" cm="1">
        <f t="array" aca="1" ref="V297" ca="1">ROUND(IF($Q297="Y",VLOOKUP($P297, INDIRECT($Q$3),V$295,0)*INDIRECT($P$2),VLOOKUP($P297, INDIRECT($Q$3),V$295,0)),IF($E297="E",0,3))</f>
        <v>0</v>
      </c>
      <c r="W297" s="186" cm="1">
        <f t="array" aca="1" ref="W297" ca="1">ROUND(IF($Q297="Y",VLOOKUP($P297, INDIRECT($Q$3),W$295,0)*INDIRECT($P$2),VLOOKUP($P297, INDIRECT($Q$3),W$295,0)),IF($E297="E",0,3))</f>
        <v>0</v>
      </c>
      <c r="X297" s="186" cm="1">
        <f t="array" aca="1" ref="X297" ca="1">ROUND(IF($Q297="Y",VLOOKUP($P297, INDIRECT($Q$3),X$295,0)*INDIRECT($P$2),VLOOKUP($P297, INDIRECT($Q$3),X$295,0)),IF($E297="E",0,3))</f>
        <v>0</v>
      </c>
      <c r="Y297" s="186" cm="1">
        <f t="array" aca="1" ref="Y297" ca="1">ROUND(IF($Q297="Y",VLOOKUP($P297, INDIRECT($Q$3),Y$295,0)*INDIRECT($P$2),VLOOKUP($P297, INDIRECT($Q$3),Y$295,0)),IF($E297="E",0,3))</f>
        <v>0</v>
      </c>
      <c r="Z297" s="186" cm="1">
        <f t="array" aca="1" ref="Z297" ca="1">ROUND(IF($Q297="Y",VLOOKUP($P297, INDIRECT($Q$3),Z$295,0)*INDIRECT($P$2),VLOOKUP($P297, INDIRECT($Q$3),Z$295,0)),IF($E297="E",0,3))</f>
        <v>0</v>
      </c>
      <c r="AA297" s="186" cm="1">
        <f t="array" aca="1" ref="AA297" ca="1">ROUND(IF($Q297="Y",VLOOKUP($P297, INDIRECT($Q$3),AA$295,0)*INDIRECT($P$2),VLOOKUP($P297, INDIRECT($Q$3),AA$295,0)),IF($E297="E",0,3))</f>
        <v>0</v>
      </c>
      <c r="AB297" s="282" t="str">
        <f t="shared" ref="AB297" si="171">A297</f>
        <v>C08906</v>
      </c>
      <c r="AC297" s="130" t="str">
        <f t="shared" ref="AC297" si="172">F297</f>
        <v>Saeks' Fellow (MN Law Public Interest Residency Program)</v>
      </c>
      <c r="AD297" s="284" t="str">
        <f t="shared" ref="AD297" si="173">C297</f>
        <v>01J</v>
      </c>
      <c r="AE297" s="282" t="str">
        <f>IF(T297=0,"",T297)</f>
        <v/>
      </c>
      <c r="AF297" s="282">
        <f t="shared" ref="AF297:AL305" ca="1" si="174">IF(U297=0,"",U297)</f>
        <v>30.077999999999999</v>
      </c>
      <c r="AG297" s="282" t="str">
        <f t="shared" ca="1" si="174"/>
        <v/>
      </c>
      <c r="AH297" s="282" t="str">
        <f t="shared" ca="1" si="174"/>
        <v/>
      </c>
      <c r="AI297" s="282" t="str">
        <f t="shared" ca="1" si="174"/>
        <v/>
      </c>
      <c r="AJ297" s="282" t="str">
        <f t="shared" ca="1" si="174"/>
        <v/>
      </c>
      <c r="AK297" s="282" t="str">
        <f t="shared" ca="1" si="174"/>
        <v/>
      </c>
      <c r="AL297" s="282" t="str">
        <f t="shared" ca="1" si="174"/>
        <v/>
      </c>
    </row>
    <row r="298" spans="1:38" s="234" customFormat="1" x14ac:dyDescent="0.2">
      <c r="A298" s="69" t="s">
        <v>282</v>
      </c>
      <c r="C298" s="223" t="s">
        <v>281</v>
      </c>
      <c r="E298" s="69" t="s">
        <v>276</v>
      </c>
      <c r="F298" s="239" t="s">
        <v>283</v>
      </c>
      <c r="G298" s="231">
        <f ca="1">ROUND(T298,3)</f>
        <v>27.161000000000001</v>
      </c>
      <c r="H298" s="231">
        <f ca="1">ROUND(U298,3)</f>
        <v>28.395</v>
      </c>
      <c r="I298" s="231">
        <f ca="1">ROUND(V298,3)</f>
        <v>29.516999999999999</v>
      </c>
      <c r="J298" s="231"/>
      <c r="K298" s="231"/>
      <c r="L298" s="231"/>
      <c r="M298" s="231"/>
      <c r="N298" s="231"/>
      <c r="P298" s="176" t="str">
        <f t="shared" si="168"/>
        <v>04352C</v>
      </c>
      <c r="Q298" s="201" t="s">
        <v>600</v>
      </c>
      <c r="R298" s="209" t="str">
        <f t="shared" si="169"/>
        <v>Financial Graduate Fellowship</v>
      </c>
      <c r="S298" s="192" t="str">
        <f t="shared" si="170"/>
        <v>01N</v>
      </c>
      <c r="T298" s="186" cm="1">
        <f t="array" aca="1" ref="T298" ca="1">ROUND(IF($Q298="Y",VLOOKUP($P298, INDIRECT($Q$3),T$8,0)*INDIRECT($P$2),VLOOKUP($P298, INDIRECT($Q$3),T$8,0)),IF($E298="E",0,3))</f>
        <v>27.161000000000001</v>
      </c>
      <c r="U298" s="186" cm="1">
        <f t="array" aca="1" ref="U298" ca="1">ROUND(IF($Q298="Y",VLOOKUP($P298, INDIRECT($Q$3),U$295,0)*INDIRECT($P$2),VLOOKUP($P298, INDIRECT($Q$3),U$295,0)),IF($E298="E",0,3))</f>
        <v>28.395</v>
      </c>
      <c r="V298" s="186" cm="1">
        <f t="array" aca="1" ref="V298" ca="1">ROUND(IF($Q298="Y",VLOOKUP($P298, INDIRECT($Q$3),V$295,0)*INDIRECT($P$2),VLOOKUP($P298, INDIRECT($Q$3),V$295,0)),IF($E298="E",0,3))</f>
        <v>29.516999999999999</v>
      </c>
      <c r="W298" s="186" cm="1">
        <f t="array" aca="1" ref="W298" ca="1">ROUND(IF($Q298="Y",VLOOKUP($P298, INDIRECT($Q$3),W$295,0)*INDIRECT($P$2),VLOOKUP($P298, INDIRECT($Q$3),W$295,0)),IF($E298="E",0,3))</f>
        <v>0</v>
      </c>
      <c r="X298" s="186" cm="1">
        <f t="array" aca="1" ref="X298" ca="1">ROUND(IF($Q298="Y",VLOOKUP($P298, INDIRECT($Q$3),X$295,0)*INDIRECT($P$2),VLOOKUP($P298, INDIRECT($Q$3),X$295,0)),IF($E298="E",0,3))</f>
        <v>0</v>
      </c>
      <c r="Y298" s="186" cm="1">
        <f t="array" aca="1" ref="Y298" ca="1">ROUND(IF($Q298="Y",VLOOKUP($P298, INDIRECT($Q$3),Y$295,0)*INDIRECT($P$2),VLOOKUP($P298, INDIRECT($Q$3),Y$295,0)),IF($E298="E",0,3))</f>
        <v>0</v>
      </c>
      <c r="Z298" s="186" cm="1">
        <f t="array" aca="1" ref="Z298" ca="1">ROUND(IF($Q298="Y",VLOOKUP($P298, INDIRECT($Q$3),Z$295,0)*INDIRECT($P$2),VLOOKUP($P298, INDIRECT($Q$3),Z$295,0)),IF($E298="E",0,3))</f>
        <v>0</v>
      </c>
      <c r="AA298" s="186" cm="1">
        <f t="array" aca="1" ref="AA298" ca="1">ROUND(IF($Q298="Y",VLOOKUP($P298, INDIRECT($Q$3),AA$295,0)*INDIRECT($P$2),VLOOKUP($P298, INDIRECT($Q$3),AA$295,0)),IF($E298="E",0,3))</f>
        <v>0</v>
      </c>
      <c r="AB298" s="282" t="str">
        <f>A298</f>
        <v>04352C</v>
      </c>
      <c r="AC298" s="130" t="str">
        <f>F298</f>
        <v>Financial Graduate Fellowship</v>
      </c>
      <c r="AD298" s="284" t="str">
        <f>C298</f>
        <v>01N</v>
      </c>
      <c r="AE298" s="282">
        <f ca="1">IF(T298=0,"",T298)</f>
        <v>27.161000000000001</v>
      </c>
      <c r="AF298" s="282">
        <f ca="1">IF(U298=0,"",U298)</f>
        <v>28.395</v>
      </c>
      <c r="AG298" s="282">
        <f t="shared" ca="1" si="174"/>
        <v>29.516999999999999</v>
      </c>
      <c r="AH298" s="282" t="str">
        <f t="shared" ca="1" si="174"/>
        <v/>
      </c>
      <c r="AI298" s="282" t="str">
        <f t="shared" ca="1" si="174"/>
        <v/>
      </c>
      <c r="AJ298" s="282" t="str">
        <f t="shared" ca="1" si="174"/>
        <v/>
      </c>
      <c r="AK298" s="282" t="str">
        <f t="shared" ca="1" si="174"/>
        <v/>
      </c>
      <c r="AL298" s="282" t="str">
        <f t="shared" ca="1" si="174"/>
        <v/>
      </c>
    </row>
    <row r="299" spans="1:38" s="234" customFormat="1" x14ac:dyDescent="0.2">
      <c r="A299" s="69" t="s">
        <v>949</v>
      </c>
      <c r="C299" s="223" t="s">
        <v>1001</v>
      </c>
      <c r="E299" s="69" t="s">
        <v>276</v>
      </c>
      <c r="F299" s="239" t="s">
        <v>950</v>
      </c>
      <c r="G299" s="231">
        <f t="shared" ref="G299:N307" ca="1" si="175">ROUND(T299,3)</f>
        <v>20.363</v>
      </c>
      <c r="H299" s="231">
        <f t="shared" ca="1" si="175"/>
        <v>21.696000000000002</v>
      </c>
      <c r="I299" s="231">
        <f t="shared" ca="1" si="175"/>
        <v>22.908999999999999</v>
      </c>
      <c r="J299" s="231"/>
      <c r="K299" s="231"/>
      <c r="L299" s="231"/>
      <c r="M299" s="231"/>
      <c r="N299" s="231"/>
      <c r="P299" s="176" t="str">
        <f t="shared" si="168"/>
        <v>53047C</v>
      </c>
      <c r="Q299" s="201" t="s">
        <v>600</v>
      </c>
      <c r="R299" s="209" t="str">
        <f t="shared" si="169"/>
        <v>HR Urban Scholar Intern - Undergrad</v>
      </c>
      <c r="S299" s="192" t="str">
        <f t="shared" si="170"/>
        <v>01R</v>
      </c>
      <c r="T299" s="186" cm="1">
        <f t="array" aca="1" ref="T299" ca="1">ROUND(IF($Q299="Y",VLOOKUP($P299, INDIRECT($Q$3),T$8,0)*INDIRECT($P$2),VLOOKUP($P299, INDIRECT($Q$3),T$8,0)),IF($E299="E",0,3))</f>
        <v>20.363</v>
      </c>
      <c r="U299" s="186" cm="1">
        <f t="array" aca="1" ref="U299" ca="1">ROUND(IF($Q299="Y",VLOOKUP($P299, INDIRECT($Q$3),U$295,0)*INDIRECT($P$2),VLOOKUP($P299, INDIRECT($Q$3),U$295,0)),IF($E299="E",0,3))</f>
        <v>21.696000000000002</v>
      </c>
      <c r="V299" s="186" cm="1">
        <f t="array" aca="1" ref="V299" ca="1">ROUND(IF($Q299="Y",VLOOKUP($P299, INDIRECT($Q$3),V$295,0)*INDIRECT($P$2),VLOOKUP($P299, INDIRECT($Q$3),V$295,0)),IF($E299="E",0,3))</f>
        <v>22.908999999999999</v>
      </c>
      <c r="W299" s="186" cm="1">
        <f t="array" aca="1" ref="W299" ca="1">ROUND(IF($Q299="Y",VLOOKUP($P299, INDIRECT($Q$3),W$295,0)*INDIRECT($P$2),VLOOKUP($P299, INDIRECT($Q$3),W$295,0)),IF($E299="E",0,3))</f>
        <v>0</v>
      </c>
      <c r="X299" s="186" cm="1">
        <f t="array" aca="1" ref="X299" ca="1">ROUND(IF($Q299="Y",VLOOKUP($P299, INDIRECT($Q$3),X$295,0)*INDIRECT($P$2),VLOOKUP($P299, INDIRECT($Q$3),X$295,0)),IF($E299="E",0,3))</f>
        <v>0</v>
      </c>
      <c r="Y299" s="186" cm="1">
        <f t="array" aca="1" ref="Y299" ca="1">ROUND(IF($Q299="Y",VLOOKUP($P299, INDIRECT($Q$3),Y$295,0)*INDIRECT($P$2),VLOOKUP($P299, INDIRECT($Q$3),Y$295,0)),IF($E299="E",0,3))</f>
        <v>0</v>
      </c>
      <c r="Z299" s="186" cm="1">
        <f t="array" aca="1" ref="Z299" ca="1">ROUND(IF($Q299="Y",VLOOKUP($P299, INDIRECT($Q$3),Z$295,0)*INDIRECT($P$2),VLOOKUP($P299, INDIRECT($Q$3),Z$295,0)),IF($E299="E",0,3))</f>
        <v>0</v>
      </c>
      <c r="AA299" s="186" cm="1">
        <f t="array" aca="1" ref="AA299" ca="1">ROUND(IF($Q299="Y",VLOOKUP($P299, INDIRECT($Q$3),AA$295,0)*INDIRECT($P$2),VLOOKUP($P299, INDIRECT($Q$3),AA$295,0)),IF($E299="E",0,3))</f>
        <v>0</v>
      </c>
      <c r="AB299" s="282" t="str">
        <f>A299</f>
        <v>53047C</v>
      </c>
      <c r="AC299" s="130" t="str">
        <f>F299</f>
        <v>HR Urban Scholar Intern - Undergrad</v>
      </c>
      <c r="AD299" s="284" t="str">
        <f>C299</f>
        <v>01R</v>
      </c>
      <c r="AE299" s="282">
        <f t="shared" ref="AE299:AF305" ca="1" si="176">IF(T299=0,"",T299)</f>
        <v>20.363</v>
      </c>
      <c r="AF299" s="282">
        <f t="shared" ca="1" si="176"/>
        <v>21.696000000000002</v>
      </c>
      <c r="AG299" s="282">
        <f t="shared" ca="1" si="174"/>
        <v>22.908999999999999</v>
      </c>
      <c r="AH299" s="282" t="str">
        <f t="shared" ca="1" si="174"/>
        <v/>
      </c>
      <c r="AI299" s="282" t="str">
        <f t="shared" ca="1" si="174"/>
        <v/>
      </c>
      <c r="AJ299" s="282" t="str">
        <f t="shared" ca="1" si="174"/>
        <v/>
      </c>
      <c r="AK299" s="282" t="str">
        <f t="shared" ca="1" si="174"/>
        <v/>
      </c>
      <c r="AL299" s="282" t="str">
        <f t="shared" ca="1" si="174"/>
        <v/>
      </c>
    </row>
    <row r="300" spans="1:38" s="234" customFormat="1" x14ac:dyDescent="0.2">
      <c r="A300" s="69" t="s">
        <v>1005</v>
      </c>
      <c r="C300" s="223" t="s">
        <v>897</v>
      </c>
      <c r="E300" s="69" t="s">
        <v>276</v>
      </c>
      <c r="F300" s="239" t="s">
        <v>896</v>
      </c>
      <c r="G300" s="231">
        <f t="shared" ca="1" si="175"/>
        <v>22.497</v>
      </c>
      <c r="H300" s="231">
        <f t="shared" ca="1" si="175"/>
        <v>22.832999999999998</v>
      </c>
      <c r="I300" s="231"/>
      <c r="J300" s="231"/>
      <c r="K300" s="231"/>
      <c r="L300" s="231"/>
      <c r="M300" s="231"/>
      <c r="N300" s="231"/>
      <c r="P300" s="176" t="str">
        <f t="shared" si="168"/>
        <v>59438C</v>
      </c>
      <c r="Q300" s="201" t="s">
        <v>600</v>
      </c>
      <c r="R300" s="209" t="str">
        <f t="shared" si="169"/>
        <v>Public Works Engineering Intern</v>
      </c>
      <c r="S300" s="192" t="str">
        <f t="shared" si="170"/>
        <v>117</v>
      </c>
      <c r="T300" s="264" cm="1">
        <f t="array" aca="1" ref="T300" ca="1">ROUND(IF($Q300="Y",VLOOKUP($P300, INDIRECT($Q$3),T$8,0)*INDIRECT($P$2),VLOOKUP($P300, INDIRECT($Q$3),T$8,0)),IF($E300="E",0,3))</f>
        <v>22.497</v>
      </c>
      <c r="U300" s="264" cm="1">
        <f t="array" aca="1" ref="U300" ca="1">ROUND(IF($Q300="Y",VLOOKUP($P300, INDIRECT($Q$3),U$295,0)*INDIRECT($P$2),VLOOKUP($P300, INDIRECT($Q$3),U$295,0)),IF($E300="E",0,3))</f>
        <v>22.832999999999998</v>
      </c>
      <c r="V300" s="186" cm="1">
        <f t="array" aca="1" ref="V300" ca="1">ROUND(IF($Q300="Y",VLOOKUP($P300, INDIRECT($Q$3),V$295,0)*INDIRECT($P$2),VLOOKUP($P300, INDIRECT($Q$3),V$295,0)),IF($E300="E",0,3))</f>
        <v>0</v>
      </c>
      <c r="W300" s="186" cm="1">
        <f t="array" aca="1" ref="W300" ca="1">ROUND(IF($Q300="Y",VLOOKUP($P300, INDIRECT($Q$3),W$295,0)*INDIRECT($P$2),VLOOKUP($P300, INDIRECT($Q$3),W$295,0)),IF($E300="E",0,3))</f>
        <v>0</v>
      </c>
      <c r="X300" s="186" cm="1">
        <f t="array" aca="1" ref="X300" ca="1">ROUND(IF($Q300="Y",VLOOKUP($P300, INDIRECT($Q$3),X$295,0)*INDIRECT($P$2),VLOOKUP($P300, INDIRECT($Q$3),X$295,0)),IF($E300="E",0,3))</f>
        <v>0</v>
      </c>
      <c r="Y300" s="186" cm="1">
        <f t="array" aca="1" ref="Y300" ca="1">ROUND(IF($Q300="Y",VLOOKUP($P300, INDIRECT($Q$3),Y$295,0)*INDIRECT($P$2),VLOOKUP($P300, INDIRECT($Q$3),Y$295,0)),IF($E300="E",0,3))</f>
        <v>0</v>
      </c>
      <c r="Z300" s="186" cm="1">
        <f t="array" aca="1" ref="Z300" ca="1">ROUND(IF($Q300="Y",VLOOKUP($P300, INDIRECT($Q$3),Z$295,0)*INDIRECT($P$2),VLOOKUP($P300, INDIRECT($Q$3),Z$295,0)),IF($E300="E",0,3))</f>
        <v>0</v>
      </c>
      <c r="AA300" s="186" cm="1">
        <f t="array" aca="1" ref="AA300" ca="1">ROUND(IF($Q300="Y",VLOOKUP($P300, INDIRECT($Q$3),AA$295,0)*INDIRECT($P$2),VLOOKUP($P300, INDIRECT($Q$3),AA$295,0)),IF($E300="E",0,3))</f>
        <v>0</v>
      </c>
      <c r="AB300" s="282" t="str">
        <f>A300</f>
        <v>59438C</v>
      </c>
      <c r="AC300" s="130" t="str">
        <f>F300</f>
        <v>Public Works Engineering Intern</v>
      </c>
      <c r="AD300" s="284" t="str">
        <f>C300</f>
        <v>117</v>
      </c>
      <c r="AE300" s="282">
        <f t="shared" ca="1" si="176"/>
        <v>22.497</v>
      </c>
      <c r="AF300" s="282">
        <f t="shared" ca="1" si="176"/>
        <v>22.832999999999998</v>
      </c>
      <c r="AG300" s="282" t="str">
        <f t="shared" ca="1" si="174"/>
        <v/>
      </c>
      <c r="AH300" s="282" t="str">
        <f t="shared" ca="1" si="174"/>
        <v/>
      </c>
      <c r="AI300" s="282" t="str">
        <f t="shared" ca="1" si="174"/>
        <v/>
      </c>
      <c r="AJ300" s="282" t="str">
        <f t="shared" ca="1" si="174"/>
        <v/>
      </c>
      <c r="AK300" s="282" t="str">
        <f t="shared" ca="1" si="174"/>
        <v/>
      </c>
      <c r="AL300" s="282" t="str">
        <f t="shared" ca="1" si="174"/>
        <v/>
      </c>
    </row>
    <row r="301" spans="1:38" s="234" customFormat="1" x14ac:dyDescent="0.2">
      <c r="A301" s="69" t="s">
        <v>285</v>
      </c>
      <c r="C301" s="223" t="s">
        <v>284</v>
      </c>
      <c r="E301" s="69" t="s">
        <v>276</v>
      </c>
      <c r="F301" s="239" t="s">
        <v>286</v>
      </c>
      <c r="G301" s="231">
        <f t="shared" ca="1" si="175"/>
        <v>16.509</v>
      </c>
      <c r="H301" s="231">
        <f t="shared" ca="1" si="175"/>
        <v>17.170999999999999</v>
      </c>
      <c r="I301" s="231">
        <f t="shared" ca="1" si="175"/>
        <v>17.396000000000001</v>
      </c>
      <c r="J301" s="231">
        <f t="shared" ca="1" si="175"/>
        <v>17.731999999999999</v>
      </c>
      <c r="K301" s="231"/>
      <c r="L301" s="231"/>
      <c r="M301" s="231"/>
      <c r="N301" s="231"/>
      <c r="P301" s="176" t="str">
        <f t="shared" si="168"/>
        <v>C09480</v>
      </c>
      <c r="Q301" s="201" t="s">
        <v>600</v>
      </c>
      <c r="R301" s="209" t="str">
        <f t="shared" si="169"/>
        <v>Student Intern - High School (enrolled)</v>
      </c>
      <c r="S301" s="192" t="str">
        <f t="shared" si="170"/>
        <v>01K</v>
      </c>
      <c r="T301" s="186" cm="1">
        <f t="array" aca="1" ref="T301" ca="1">ROUND(IF($Q301="Y",VLOOKUP($P301, INDIRECT($Q$3),T$8,0)*INDIRECT($P$2),VLOOKUP($P301, INDIRECT($Q$3),T$8,0)),IF($E301="E",0,3))</f>
        <v>16.509</v>
      </c>
      <c r="U301" s="186" cm="1">
        <f t="array" aca="1" ref="U301" ca="1">ROUND(IF($Q301="Y",VLOOKUP($P301, INDIRECT($Q$3),U$295,0)*INDIRECT($P$2),VLOOKUP($P301, INDIRECT($Q$3),U$295,0)),IF($E301="E",0,3))</f>
        <v>17.170999999999999</v>
      </c>
      <c r="V301" s="186" cm="1">
        <f t="array" aca="1" ref="V301" ca="1">ROUND(IF($Q301="Y",VLOOKUP($P301, INDIRECT($Q$3),V$295,0)*INDIRECT($P$2),VLOOKUP($P301, INDIRECT($Q$3),V$295,0)),IF($E301="E",0,3))</f>
        <v>17.396000000000001</v>
      </c>
      <c r="W301" s="186" cm="1">
        <f t="array" aca="1" ref="W301" ca="1">ROUND(IF($Q301="Y",VLOOKUP($P301, INDIRECT($Q$3),W$295,0)*INDIRECT($P$2),VLOOKUP($P301, INDIRECT($Q$3),W$295,0)),IF($E301="E",0,3))</f>
        <v>17.731999999999999</v>
      </c>
      <c r="X301" s="186" cm="1">
        <f t="array" aca="1" ref="X301" ca="1">ROUND(IF($Q301="Y",VLOOKUP($P301, INDIRECT($Q$3),X$295,0)*INDIRECT($P$2),VLOOKUP($P301, INDIRECT($Q$3),X$295,0)),IF($E301="E",0,3))</f>
        <v>0</v>
      </c>
      <c r="Y301" s="186" cm="1">
        <f t="array" aca="1" ref="Y301" ca="1">ROUND(IF($Q301="Y",VLOOKUP($P301, INDIRECT($Q$3),Y$295,0)*INDIRECT($P$2),VLOOKUP($P301, INDIRECT($Q$3),Y$295,0)),IF($E301="E",0,3))</f>
        <v>0</v>
      </c>
      <c r="Z301" s="186" cm="1">
        <f t="array" aca="1" ref="Z301" ca="1">ROUND(IF($Q301="Y",VLOOKUP($P301, INDIRECT($Q$3),Z$295,0)*INDIRECT($P$2),VLOOKUP($P301, INDIRECT($Q$3),Z$295,0)),IF($E301="E",0,3))</f>
        <v>0</v>
      </c>
      <c r="AA301" s="186" cm="1">
        <f t="array" aca="1" ref="AA301" ca="1">ROUND(IF($Q301="Y",VLOOKUP($P301, INDIRECT($Q$3),AA$295,0)*INDIRECT($P$2),VLOOKUP($P301, INDIRECT($Q$3),AA$295,0)),IF($E301="E",0,3))</f>
        <v>0</v>
      </c>
      <c r="AB301" s="282" t="str">
        <f t="shared" ref="AB301:AB305" si="177">A301</f>
        <v>C09480</v>
      </c>
      <c r="AC301" s="130" t="str">
        <f t="shared" ref="AC301:AC305" si="178">F301</f>
        <v>Student Intern - High School (enrolled)</v>
      </c>
      <c r="AD301" s="284" t="str">
        <f t="shared" ref="AD301:AD305" si="179">C301</f>
        <v>01K</v>
      </c>
      <c r="AE301" s="282">
        <f t="shared" ca="1" si="176"/>
        <v>16.509</v>
      </c>
      <c r="AF301" s="282">
        <f t="shared" ca="1" si="176"/>
        <v>17.170999999999999</v>
      </c>
      <c r="AG301" s="282">
        <f t="shared" ca="1" si="174"/>
        <v>17.396000000000001</v>
      </c>
      <c r="AH301" s="282">
        <f t="shared" ca="1" si="174"/>
        <v>17.731999999999999</v>
      </c>
      <c r="AI301" s="282" t="str">
        <f t="shared" ca="1" si="174"/>
        <v/>
      </c>
      <c r="AJ301" s="282" t="str">
        <f t="shared" ca="1" si="174"/>
        <v/>
      </c>
      <c r="AK301" s="282" t="str">
        <f t="shared" ca="1" si="174"/>
        <v/>
      </c>
      <c r="AL301" s="282" t="str">
        <f t="shared" ca="1" si="174"/>
        <v/>
      </c>
    </row>
    <row r="302" spans="1:38" s="234" customFormat="1" x14ac:dyDescent="0.2">
      <c r="A302" s="69" t="s">
        <v>288</v>
      </c>
      <c r="C302" s="223" t="s">
        <v>287</v>
      </c>
      <c r="E302" s="69" t="s">
        <v>276</v>
      </c>
      <c r="F302" s="239" t="s">
        <v>310</v>
      </c>
      <c r="G302" s="231">
        <f t="shared" ca="1" si="175"/>
        <v>17.170999999999999</v>
      </c>
      <c r="H302" s="231">
        <f t="shared" ca="1" si="175"/>
        <v>17.396000000000001</v>
      </c>
      <c r="I302" s="231">
        <f t="shared" ca="1" si="175"/>
        <v>17.731999999999999</v>
      </c>
      <c r="J302" s="231">
        <f t="shared" ca="1" si="175"/>
        <v>18.855</v>
      </c>
      <c r="K302" s="231">
        <f t="shared" ca="1" si="175"/>
        <v>20.09</v>
      </c>
      <c r="L302" s="231">
        <f t="shared" ca="1" si="175"/>
        <v>21.212</v>
      </c>
      <c r="M302" s="231">
        <f t="shared" ca="1" si="175"/>
        <v>22.446000000000002</v>
      </c>
      <c r="N302" s="231">
        <f t="shared" ca="1" si="175"/>
        <v>23.681999999999999</v>
      </c>
      <c r="P302" s="176" t="str">
        <f t="shared" si="168"/>
        <v>C09485</v>
      </c>
      <c r="Q302" s="201" t="s">
        <v>600</v>
      </c>
      <c r="R302" s="209" t="str">
        <f t="shared" si="169"/>
        <v>Student Intern - Undergrad (enrolled)</v>
      </c>
      <c r="S302" s="192" t="str">
        <f t="shared" si="170"/>
        <v>01L</v>
      </c>
      <c r="T302" s="186" cm="1">
        <f t="array" aca="1" ref="T302" ca="1">ROUND(IF($Q302="Y",VLOOKUP($P302, INDIRECT($Q$3),T$8,0)*INDIRECT($P$2),VLOOKUP($P302, INDIRECT($Q$3),T$8,0)),IF($E302="E",0,3))</f>
        <v>17.170999999999999</v>
      </c>
      <c r="U302" s="186" cm="1">
        <f t="array" aca="1" ref="U302" ca="1">ROUND(IF($Q302="Y",VLOOKUP($P302, INDIRECT($Q$3),U$295,0)*INDIRECT($P$2),VLOOKUP($P302, INDIRECT($Q$3),U$295,0)),IF($E302="E",0,3))</f>
        <v>17.396000000000001</v>
      </c>
      <c r="V302" s="186" cm="1">
        <f t="array" aca="1" ref="V302" ca="1">ROUND(IF($Q302="Y",VLOOKUP($P302, INDIRECT($Q$3),V$295,0)*INDIRECT($P$2),VLOOKUP($P302, INDIRECT($Q$3),V$295,0)),IF($E302="E",0,3))</f>
        <v>17.731999999999999</v>
      </c>
      <c r="W302" s="186" cm="1">
        <f t="array" aca="1" ref="W302" ca="1">ROUND(IF($Q302="Y",VLOOKUP($P302, INDIRECT($Q$3),W$295,0)*INDIRECT($P$2),VLOOKUP($P302, INDIRECT($Q$3),W$295,0)),IF($E302="E",0,3))</f>
        <v>18.855</v>
      </c>
      <c r="X302" s="186" cm="1">
        <f t="array" aca="1" ref="X302" ca="1">ROUND(IF($Q302="Y",VLOOKUP($P302, INDIRECT($Q$3),X$295,0)*INDIRECT($P$2),VLOOKUP($P302, INDIRECT($Q$3),X$295,0)),IF($E302="E",0,3))</f>
        <v>20.09</v>
      </c>
      <c r="Y302" s="186" cm="1">
        <f t="array" aca="1" ref="Y302" ca="1">ROUND(IF($Q302="Y",VLOOKUP($P302, INDIRECT($Q$3),Y$295,0)*INDIRECT($P$2),VLOOKUP($P302, INDIRECT($Q$3),Y$295,0)),IF($E302="E",0,3))</f>
        <v>21.212</v>
      </c>
      <c r="Z302" s="186" cm="1">
        <f t="array" aca="1" ref="Z302" ca="1">ROUND(IF($Q302="Y",VLOOKUP($P302, INDIRECT($Q$3),Z$295,0)*INDIRECT($P$2),VLOOKUP($P302, INDIRECT($Q$3),Z$295,0)),IF($E302="E",0,3))</f>
        <v>22.446000000000002</v>
      </c>
      <c r="AA302" s="186" cm="1">
        <f t="array" aca="1" ref="AA302" ca="1">ROUND(IF($Q302="Y",VLOOKUP($P302, INDIRECT($Q$3),AA$295,0)*INDIRECT($P$2),VLOOKUP($P302, INDIRECT($Q$3),AA$295,0)),IF($E302="E",0,3))</f>
        <v>23.681999999999999</v>
      </c>
      <c r="AB302" s="282" t="str">
        <f t="shared" si="177"/>
        <v>C09485</v>
      </c>
      <c r="AC302" s="130" t="str">
        <f t="shared" si="178"/>
        <v>Student Intern - Undergrad (enrolled)</v>
      </c>
      <c r="AD302" s="284" t="str">
        <f t="shared" si="179"/>
        <v>01L</v>
      </c>
      <c r="AE302" s="282">
        <f t="shared" ca="1" si="176"/>
        <v>17.170999999999999</v>
      </c>
      <c r="AF302" s="282">
        <f t="shared" ca="1" si="176"/>
        <v>17.396000000000001</v>
      </c>
      <c r="AG302" s="282">
        <f t="shared" ca="1" si="174"/>
        <v>17.731999999999999</v>
      </c>
      <c r="AH302" s="282">
        <f t="shared" ca="1" si="174"/>
        <v>18.855</v>
      </c>
      <c r="AI302" s="282">
        <f t="shared" ca="1" si="174"/>
        <v>20.09</v>
      </c>
      <c r="AJ302" s="282">
        <f t="shared" ca="1" si="174"/>
        <v>21.212</v>
      </c>
      <c r="AK302" s="282">
        <f t="shared" ca="1" si="174"/>
        <v>22.446000000000002</v>
      </c>
      <c r="AL302" s="282">
        <f t="shared" ca="1" si="174"/>
        <v>23.681999999999999</v>
      </c>
    </row>
    <row r="303" spans="1:38" s="234" customFormat="1" x14ac:dyDescent="0.2">
      <c r="A303" s="69" t="s">
        <v>290</v>
      </c>
      <c r="C303" s="223" t="s">
        <v>289</v>
      </c>
      <c r="E303" s="69" t="s">
        <v>276</v>
      </c>
      <c r="F303" s="239" t="s">
        <v>311</v>
      </c>
      <c r="G303" s="231">
        <f t="shared" ca="1" si="175"/>
        <v>17.731999999999999</v>
      </c>
      <c r="H303" s="231">
        <f t="shared" ca="1" si="175"/>
        <v>19.529</v>
      </c>
      <c r="I303" s="231">
        <f t="shared" ca="1" si="175"/>
        <v>21.212</v>
      </c>
      <c r="J303" s="231">
        <f t="shared" ca="1" si="175"/>
        <v>23.007999999999999</v>
      </c>
      <c r="K303" s="231">
        <f t="shared" ca="1" si="175"/>
        <v>24.803000000000001</v>
      </c>
      <c r="L303" s="231">
        <f t="shared" ca="1" si="175"/>
        <v>26.599</v>
      </c>
      <c r="M303" s="231">
        <f t="shared" ca="1" si="175"/>
        <v>28.395</v>
      </c>
      <c r="N303" s="231">
        <f t="shared" ca="1" si="175"/>
        <v>30.077999999999999</v>
      </c>
      <c r="P303" s="176" t="str">
        <f t="shared" si="168"/>
        <v>C09475</v>
      </c>
      <c r="Q303" s="201" t="s">
        <v>600</v>
      </c>
      <c r="R303" s="209" t="str">
        <f t="shared" si="169"/>
        <v>Student Intern - Graduate (enrolled)</v>
      </c>
      <c r="S303" s="192" t="str">
        <f t="shared" si="170"/>
        <v>01M</v>
      </c>
      <c r="T303" s="186" cm="1">
        <f t="array" aca="1" ref="T303" ca="1">ROUND(IF($Q303="Y",VLOOKUP($P303, INDIRECT($Q$3),T$8,0)*INDIRECT($P$2),VLOOKUP($P303, INDIRECT($Q$3),T$8,0)),IF($E303="E",0,3))</f>
        <v>17.731999999999999</v>
      </c>
      <c r="U303" s="186" cm="1">
        <f t="array" aca="1" ref="U303" ca="1">ROUND(IF($Q303="Y",VLOOKUP($P303, INDIRECT($Q$3),U$295,0)*INDIRECT($P$2),VLOOKUP($P303, INDIRECT($Q$3),U$295,0)),IF($E303="E",0,3))</f>
        <v>19.529</v>
      </c>
      <c r="V303" s="186" cm="1">
        <f t="array" aca="1" ref="V303" ca="1">ROUND(IF($Q303="Y",VLOOKUP($P303, INDIRECT($Q$3),V$295,0)*INDIRECT($P$2),VLOOKUP($P303, INDIRECT($Q$3),V$295,0)),IF($E303="E",0,3))</f>
        <v>21.212</v>
      </c>
      <c r="W303" s="186" cm="1">
        <f t="array" aca="1" ref="W303" ca="1">ROUND(IF($Q303="Y",VLOOKUP($P303, INDIRECT($Q$3),W$295,0)*INDIRECT($P$2),VLOOKUP($P303, INDIRECT($Q$3),W$295,0)),IF($E303="E",0,3))</f>
        <v>23.007999999999999</v>
      </c>
      <c r="X303" s="186" cm="1">
        <f t="array" aca="1" ref="X303" ca="1">ROUND(IF($Q303="Y",VLOOKUP($P303, INDIRECT($Q$3),X$295,0)*INDIRECT($P$2),VLOOKUP($P303, INDIRECT($Q$3),X$295,0)),IF($E303="E",0,3))</f>
        <v>24.803000000000001</v>
      </c>
      <c r="Y303" s="186" cm="1">
        <f t="array" aca="1" ref="Y303" ca="1">ROUND(IF($Q303="Y",VLOOKUP($P303, INDIRECT($Q$3),Y$295,0)*INDIRECT($P$2),VLOOKUP($P303, INDIRECT($Q$3),Y$295,0)),IF($E303="E",0,3))</f>
        <v>26.599</v>
      </c>
      <c r="Z303" s="186" cm="1">
        <f t="array" aca="1" ref="Z303" ca="1">ROUND(IF($Q303="Y",VLOOKUP($P303, INDIRECT($Q$3),Z$295,0)*INDIRECT($P$2),VLOOKUP($P303, INDIRECT($Q$3),Z$295,0)),IF($E303="E",0,3))</f>
        <v>28.395</v>
      </c>
      <c r="AA303" s="186" cm="1">
        <f t="array" aca="1" ref="AA303" ca="1">ROUND(IF($Q303="Y",VLOOKUP($P303, INDIRECT($Q$3),AA$295,0)*INDIRECT($P$2),VLOOKUP($P303, INDIRECT($Q$3),AA$295,0)),IF($E303="E",0,3))</f>
        <v>30.077999999999999</v>
      </c>
      <c r="AB303" s="282" t="str">
        <f t="shared" si="177"/>
        <v>C09475</v>
      </c>
      <c r="AC303" s="130" t="str">
        <f t="shared" si="178"/>
        <v>Student Intern - Graduate (enrolled)</v>
      </c>
      <c r="AD303" s="284" t="str">
        <f t="shared" si="179"/>
        <v>01M</v>
      </c>
      <c r="AE303" s="282">
        <f t="shared" ca="1" si="176"/>
        <v>17.731999999999999</v>
      </c>
      <c r="AF303" s="282">
        <f t="shared" ca="1" si="176"/>
        <v>19.529</v>
      </c>
      <c r="AG303" s="282">
        <f t="shared" ca="1" si="174"/>
        <v>21.212</v>
      </c>
      <c r="AH303" s="282">
        <f t="shared" ca="1" si="174"/>
        <v>23.007999999999999</v>
      </c>
      <c r="AI303" s="282">
        <f t="shared" ca="1" si="174"/>
        <v>24.803000000000001</v>
      </c>
      <c r="AJ303" s="282">
        <f t="shared" ca="1" si="174"/>
        <v>26.599</v>
      </c>
      <c r="AK303" s="282">
        <f t="shared" ca="1" si="174"/>
        <v>28.395</v>
      </c>
      <c r="AL303" s="282">
        <f t="shared" ca="1" si="174"/>
        <v>30.077999999999999</v>
      </c>
    </row>
    <row r="304" spans="1:38" s="234" customFormat="1" x14ac:dyDescent="0.2">
      <c r="A304" s="69" t="s">
        <v>292</v>
      </c>
      <c r="C304" s="223" t="s">
        <v>291</v>
      </c>
      <c r="E304" s="69" t="s">
        <v>276</v>
      </c>
      <c r="F304" s="239" t="s">
        <v>293</v>
      </c>
      <c r="G304" s="231">
        <f t="shared" ca="1" si="175"/>
        <v>18.855</v>
      </c>
      <c r="H304" s="231">
        <f t="shared" ca="1" si="175"/>
        <v>20.09</v>
      </c>
      <c r="I304" s="231">
        <f t="shared" ca="1" si="175"/>
        <v>21.212</v>
      </c>
      <c r="J304" s="231"/>
      <c r="K304" s="231"/>
      <c r="L304" s="231"/>
      <c r="M304" s="231"/>
      <c r="N304" s="231"/>
      <c r="P304" s="176" t="str">
        <f t="shared" si="168"/>
        <v>C09495</v>
      </c>
      <c r="Q304" s="201" t="s">
        <v>600</v>
      </c>
      <c r="R304" s="209" t="str">
        <f t="shared" si="169"/>
        <v>Urban Scholar College Undergraduate</v>
      </c>
      <c r="S304" s="192" t="str">
        <f t="shared" si="170"/>
        <v>01G</v>
      </c>
      <c r="T304" s="186" cm="1">
        <f t="array" aca="1" ref="T304" ca="1">ROUND(IF($Q304="Y",VLOOKUP($P304, INDIRECT($Q$3),T$8,0)*INDIRECT($P$2),VLOOKUP($P304, INDIRECT($Q$3),T$8,0)),IF($E304="E",0,3))</f>
        <v>18.855</v>
      </c>
      <c r="U304" s="186" cm="1">
        <f t="array" aca="1" ref="U304" ca="1">ROUND(IF($Q304="Y",VLOOKUP($P304, INDIRECT($Q$3),U$295,0)*INDIRECT($P$2),VLOOKUP($P304, INDIRECT($Q$3),U$295,0)),IF($E304="E",0,3))</f>
        <v>20.09</v>
      </c>
      <c r="V304" s="186" cm="1">
        <f t="array" aca="1" ref="V304" ca="1">ROUND(IF($Q304="Y",VLOOKUP($P304, INDIRECT($Q$3),V$295,0)*INDIRECT($P$2),VLOOKUP($P304, INDIRECT($Q$3),V$295,0)),IF($E304="E",0,3))</f>
        <v>21.212</v>
      </c>
      <c r="W304" s="186" cm="1">
        <f t="array" aca="1" ref="W304" ca="1">ROUND(IF($Q304="Y",VLOOKUP($P304, INDIRECT($Q$3),W$295,0)*INDIRECT($P$2),VLOOKUP($P304, INDIRECT($Q$3),W$295,0)),IF($E304="E",0,3))</f>
        <v>0</v>
      </c>
      <c r="X304" s="186" cm="1">
        <f t="array" aca="1" ref="X304" ca="1">ROUND(IF($Q304="Y",VLOOKUP($P304, INDIRECT($Q$3),X$295,0)*INDIRECT($P$2),VLOOKUP($P304, INDIRECT($Q$3),X$295,0)),IF($E304="E",0,3))</f>
        <v>0</v>
      </c>
      <c r="Y304" s="186" cm="1">
        <f t="array" aca="1" ref="Y304" ca="1">ROUND(IF($Q304="Y",VLOOKUP($P304, INDIRECT($Q$3),Y$295,0)*INDIRECT($P$2),VLOOKUP($P304, INDIRECT($Q$3),Y$295,0)),IF($E304="E",0,3))</f>
        <v>0</v>
      </c>
      <c r="Z304" s="186" cm="1">
        <f t="array" aca="1" ref="Z304" ca="1">ROUND(IF($Q304="Y",VLOOKUP($P304, INDIRECT($Q$3),Z$295,0)*INDIRECT($P$2),VLOOKUP($P304, INDIRECT($Q$3),Z$295,0)),IF($E304="E",0,3))</f>
        <v>0</v>
      </c>
      <c r="AA304" s="186" cm="1">
        <f t="array" aca="1" ref="AA304" ca="1">ROUND(IF($Q304="Y",VLOOKUP($P304, INDIRECT($Q$3),AA$295,0)*INDIRECT($P$2),VLOOKUP($P304, INDIRECT($Q$3),AA$295,0)),IF($E304="E",0,3))</f>
        <v>0</v>
      </c>
      <c r="AB304" s="282" t="str">
        <f t="shared" si="177"/>
        <v>C09495</v>
      </c>
      <c r="AC304" s="130" t="str">
        <f t="shared" si="178"/>
        <v>Urban Scholar College Undergraduate</v>
      </c>
      <c r="AD304" s="284" t="str">
        <f t="shared" si="179"/>
        <v>01G</v>
      </c>
      <c r="AE304" s="282">
        <f t="shared" ca="1" si="176"/>
        <v>18.855</v>
      </c>
      <c r="AF304" s="282">
        <f t="shared" ca="1" si="176"/>
        <v>20.09</v>
      </c>
      <c r="AG304" s="282">
        <f t="shared" ca="1" si="174"/>
        <v>21.212</v>
      </c>
      <c r="AH304" s="282" t="str">
        <f t="shared" ca="1" si="174"/>
        <v/>
      </c>
      <c r="AI304" s="282" t="str">
        <f t="shared" ca="1" si="174"/>
        <v/>
      </c>
      <c r="AJ304" s="282" t="str">
        <f t="shared" ca="1" si="174"/>
        <v/>
      </c>
      <c r="AK304" s="282" t="str">
        <f t="shared" ca="1" si="174"/>
        <v/>
      </c>
      <c r="AL304" s="282" t="str">
        <f t="shared" ca="1" si="174"/>
        <v/>
      </c>
    </row>
    <row r="305" spans="1:38" s="234" customFormat="1" x14ac:dyDescent="0.2">
      <c r="A305" s="69" t="s">
        <v>295</v>
      </c>
      <c r="C305" s="223" t="s">
        <v>294</v>
      </c>
      <c r="E305" s="69" t="s">
        <v>276</v>
      </c>
      <c r="F305" s="239" t="s">
        <v>296</v>
      </c>
      <c r="G305" s="231">
        <f t="shared" ca="1" si="175"/>
        <v>23.344999999999999</v>
      </c>
      <c r="H305" s="231">
        <f t="shared" ca="1" si="175"/>
        <v>25.14</v>
      </c>
      <c r="I305" s="231">
        <f t="shared" ca="1" si="175"/>
        <v>26.824000000000002</v>
      </c>
      <c r="J305" s="231"/>
      <c r="K305" s="231"/>
      <c r="L305" s="231"/>
      <c r="M305" s="231"/>
      <c r="N305" s="231"/>
      <c r="P305" s="176" t="str">
        <f t="shared" si="168"/>
        <v>C09490</v>
      </c>
      <c r="Q305" s="201" t="s">
        <v>600</v>
      </c>
      <c r="R305" s="209" t="str">
        <f t="shared" si="169"/>
        <v>Urban Scholar Graduate School</v>
      </c>
      <c r="S305" s="192" t="str">
        <f t="shared" si="170"/>
        <v>01F</v>
      </c>
      <c r="T305" s="186" cm="1">
        <f t="array" aca="1" ref="T305" ca="1">ROUND(IF($Q305="Y",VLOOKUP($P305, INDIRECT($Q$3),T$8,0)*INDIRECT($P$2),VLOOKUP($P305, INDIRECT($Q$3),T$8,0)),IF($E305="E",0,3))</f>
        <v>23.344999999999999</v>
      </c>
      <c r="U305" s="186" cm="1">
        <f t="array" aca="1" ref="U305" ca="1">ROUND(IF($Q305="Y",VLOOKUP($P305, INDIRECT($Q$3),U$295,0)*INDIRECT($P$2),VLOOKUP($P305, INDIRECT($Q$3),U$295,0)),IF($E305="E",0,3))</f>
        <v>25.14</v>
      </c>
      <c r="V305" s="186" cm="1">
        <f t="array" aca="1" ref="V305" ca="1">ROUND(IF($Q305="Y",VLOOKUP($P305, INDIRECT($Q$3),V$295,0)*INDIRECT($P$2),VLOOKUP($P305, INDIRECT($Q$3),V$295,0)),IF($E305="E",0,3))</f>
        <v>26.824000000000002</v>
      </c>
      <c r="W305" s="186" cm="1">
        <f t="array" aca="1" ref="W305" ca="1">ROUND(IF($Q305="Y",VLOOKUP($P305, INDIRECT($Q$3),W$295,0)*INDIRECT($P$2),VLOOKUP($P305, INDIRECT($Q$3),W$295,0)),IF($E305="E",0,3))</f>
        <v>0</v>
      </c>
      <c r="X305" s="186" cm="1">
        <f t="array" aca="1" ref="X305" ca="1">ROUND(IF($Q305="Y",VLOOKUP($P305, INDIRECT($Q$3),X$295,0)*INDIRECT($P$2),VLOOKUP($P305, INDIRECT($Q$3),X$295,0)),IF($E305="E",0,3))</f>
        <v>0</v>
      </c>
      <c r="Y305" s="186" cm="1">
        <f t="array" aca="1" ref="Y305" ca="1">ROUND(IF($Q305="Y",VLOOKUP($P305, INDIRECT($Q$3),Y$295,0)*INDIRECT($P$2),VLOOKUP($P305, INDIRECT($Q$3),Y$295,0)),IF($E305="E",0,3))</f>
        <v>0</v>
      </c>
      <c r="Z305" s="186" cm="1">
        <f t="array" aca="1" ref="Z305" ca="1">ROUND(IF($Q305="Y",VLOOKUP($P305, INDIRECT($Q$3),Z$295,0)*INDIRECT($P$2),VLOOKUP($P305, INDIRECT($Q$3),Z$295,0)),IF($E305="E",0,3))</f>
        <v>0</v>
      </c>
      <c r="AA305" s="186" cm="1">
        <f t="array" aca="1" ref="AA305" ca="1">ROUND(IF($Q305="Y",VLOOKUP($P305, INDIRECT($Q$3),AA$295,0)*INDIRECT($P$2),VLOOKUP($P305, INDIRECT($Q$3),AA$295,0)),IF($E305="E",0,3))</f>
        <v>0</v>
      </c>
      <c r="AB305" s="282" t="str">
        <f t="shared" si="177"/>
        <v>C09490</v>
      </c>
      <c r="AC305" s="130" t="str">
        <f t="shared" si="178"/>
        <v>Urban Scholar Graduate School</v>
      </c>
      <c r="AD305" s="284" t="str">
        <f t="shared" si="179"/>
        <v>01F</v>
      </c>
      <c r="AE305" s="282">
        <f t="shared" ca="1" si="176"/>
        <v>23.344999999999999</v>
      </c>
      <c r="AF305" s="282">
        <f t="shared" ca="1" si="176"/>
        <v>25.14</v>
      </c>
      <c r="AG305" s="282">
        <f t="shared" ca="1" si="174"/>
        <v>26.824000000000002</v>
      </c>
      <c r="AH305" s="282" t="str">
        <f t="shared" ca="1" si="174"/>
        <v/>
      </c>
      <c r="AI305" s="282" t="str">
        <f t="shared" ca="1" si="174"/>
        <v/>
      </c>
      <c r="AJ305" s="282" t="str">
        <f t="shared" ca="1" si="174"/>
        <v/>
      </c>
      <c r="AK305" s="282" t="str">
        <f t="shared" ca="1" si="174"/>
        <v/>
      </c>
      <c r="AL305" s="282" t="str">
        <f t="shared" ca="1" si="174"/>
        <v/>
      </c>
    </row>
    <row r="306" spans="1:38" s="234" customFormat="1" x14ac:dyDescent="0.2">
      <c r="A306" s="69" t="s">
        <v>1095</v>
      </c>
      <c r="C306" s="223" t="s">
        <v>1094</v>
      </c>
      <c r="E306" s="69" t="s">
        <v>276</v>
      </c>
      <c r="F306" s="239" t="s">
        <v>1097</v>
      </c>
      <c r="G306" s="231">
        <f t="shared" ca="1" si="175"/>
        <v>22.823</v>
      </c>
      <c r="H306" s="231"/>
      <c r="I306" s="231"/>
      <c r="J306" s="231"/>
      <c r="K306" s="231"/>
      <c r="L306" s="231"/>
      <c r="M306" s="231"/>
      <c r="N306" s="231"/>
      <c r="P306" s="176" t="str">
        <f t="shared" ref="P306:P307" si="180">A306</f>
        <v>09076C</v>
      </c>
      <c r="Q306" s="201" t="s">
        <v>600</v>
      </c>
      <c r="R306" s="209" t="str">
        <f t="shared" ref="R306:R307" si="181">F306</f>
        <v>MPD Pathways Intern Program</v>
      </c>
      <c r="S306" s="192" t="str">
        <f t="shared" ref="S306:S307" si="182">C306</f>
        <v>01P</v>
      </c>
      <c r="T306" s="186" cm="1">
        <f t="array" aca="1" ref="T306" ca="1">ROUND(IF($Q306="Y",VLOOKUP($P306, INDIRECT($Q$3),T$8,0)*INDIRECT($P$2),VLOOKUP($P306, INDIRECT($Q$3),T$8,0)),IF($E306="E",0,3))</f>
        <v>22.823</v>
      </c>
      <c r="U306" s="186"/>
      <c r="V306" s="186"/>
      <c r="W306" s="186"/>
      <c r="X306" s="186"/>
      <c r="Y306" s="186"/>
      <c r="Z306" s="186"/>
      <c r="AA306" s="186"/>
      <c r="AB306" s="282" t="str">
        <f t="shared" ref="AB306:AB307" si="183">A306</f>
        <v>09076C</v>
      </c>
      <c r="AC306" s="130" t="str">
        <f t="shared" ref="AC306:AC307" si="184">F306</f>
        <v>MPD Pathways Intern Program</v>
      </c>
      <c r="AD306" s="284" t="str">
        <f t="shared" ref="AD306:AD307" si="185">C306</f>
        <v>01P</v>
      </c>
      <c r="AE306" s="282">
        <f t="shared" ref="AE306:AE307" ca="1" si="186">IF(T306=0,"",T306)</f>
        <v>22.823</v>
      </c>
      <c r="AF306" s="282"/>
      <c r="AG306" s="282"/>
      <c r="AH306" s="282"/>
      <c r="AI306" s="282"/>
      <c r="AJ306" s="282"/>
      <c r="AK306" s="282"/>
      <c r="AL306" s="282"/>
    </row>
    <row r="307" spans="1:38" s="234" customFormat="1" x14ac:dyDescent="0.2">
      <c r="A307" s="69" t="s">
        <v>1096</v>
      </c>
      <c r="C307" s="223" t="s">
        <v>1094</v>
      </c>
      <c r="E307" s="69" t="s">
        <v>276</v>
      </c>
      <c r="F307" s="239" t="s">
        <v>1098</v>
      </c>
      <c r="G307" s="231">
        <f t="shared" ca="1" si="175"/>
        <v>22.823</v>
      </c>
      <c r="H307" s="231"/>
      <c r="I307" s="231"/>
      <c r="J307" s="231"/>
      <c r="K307" s="231"/>
      <c r="L307" s="231"/>
      <c r="M307" s="231"/>
      <c r="N307" s="231"/>
      <c r="P307" s="176" t="str">
        <f t="shared" si="180"/>
        <v>53062C</v>
      </c>
      <c r="Q307" s="201" t="s">
        <v>600</v>
      </c>
      <c r="R307" s="209" t="str">
        <f t="shared" si="181"/>
        <v>Office of Community Safety Intern</v>
      </c>
      <c r="S307" s="192" t="str">
        <f t="shared" si="182"/>
        <v>01P</v>
      </c>
      <c r="T307" s="186" cm="1">
        <f t="array" aca="1" ref="T307" ca="1">ROUND(IF($Q307="Y",VLOOKUP($P307, INDIRECT($Q$3),T$8,0)*INDIRECT($P$2),VLOOKUP($P307, INDIRECT($Q$3),T$8,0)),IF($E307="E",0,3))</f>
        <v>22.823</v>
      </c>
      <c r="U307" s="186"/>
      <c r="V307" s="186"/>
      <c r="W307" s="186"/>
      <c r="X307" s="186"/>
      <c r="Y307" s="186"/>
      <c r="Z307" s="186"/>
      <c r="AA307" s="186"/>
      <c r="AB307" s="282" t="str">
        <f t="shared" si="183"/>
        <v>53062C</v>
      </c>
      <c r="AC307" s="130" t="str">
        <f t="shared" si="184"/>
        <v>Office of Community Safety Intern</v>
      </c>
      <c r="AD307" s="284" t="str">
        <f t="shared" si="185"/>
        <v>01P</v>
      </c>
      <c r="AE307" s="282">
        <f t="shared" ca="1" si="186"/>
        <v>22.823</v>
      </c>
      <c r="AF307" s="282"/>
      <c r="AG307" s="282"/>
      <c r="AH307" s="282"/>
      <c r="AI307" s="282"/>
      <c r="AJ307" s="282"/>
      <c r="AK307" s="282"/>
      <c r="AL307" s="282"/>
    </row>
    <row r="308" spans="1:38" x14ac:dyDescent="0.2">
      <c r="A308" s="71"/>
      <c r="B308" s="71"/>
      <c r="D308" s="70"/>
      <c r="E308" s="70"/>
      <c r="G308" s="275" t="s">
        <v>767</v>
      </c>
      <c r="H308" s="121"/>
      <c r="I308" s="121"/>
      <c r="J308" s="121"/>
      <c r="K308" s="121"/>
      <c r="L308" s="121"/>
      <c r="M308" s="121"/>
      <c r="O308" s="93"/>
      <c r="P308" s="176"/>
      <c r="R308" s="203"/>
      <c r="S308" s="192"/>
      <c r="T308" s="192"/>
      <c r="U308" s="192"/>
      <c r="V308" s="192"/>
      <c r="W308" s="192"/>
      <c r="X308" s="192"/>
      <c r="Y308" s="192"/>
      <c r="Z308" s="192"/>
      <c r="AD308" s="281"/>
    </row>
    <row r="309" spans="1:38" x14ac:dyDescent="0.2">
      <c r="B309" s="121"/>
      <c r="D309" s="70"/>
      <c r="E309" s="70"/>
      <c r="G309" s="121"/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</row>
    <row r="310" spans="1:38" s="78" customFormat="1" x14ac:dyDescent="0.2">
      <c r="A310" s="218" t="s">
        <v>762</v>
      </c>
      <c r="B310" s="58"/>
      <c r="C310" s="58"/>
      <c r="E310" s="218"/>
      <c r="F310" s="59"/>
      <c r="G310" s="58"/>
      <c r="H310" s="58"/>
      <c r="I310" s="58"/>
      <c r="J310" s="58"/>
      <c r="K310" s="58"/>
      <c r="L310" s="61"/>
      <c r="M310" s="61"/>
      <c r="N310" s="61"/>
      <c r="O310" s="61"/>
      <c r="P310" s="176"/>
      <c r="Q310" s="191"/>
      <c r="R310" s="203"/>
      <c r="S310" s="192"/>
      <c r="T310" s="385" t="s">
        <v>992</v>
      </c>
      <c r="U310" s="192"/>
      <c r="V310" s="192"/>
      <c r="W310" s="192"/>
      <c r="X310" s="192"/>
      <c r="Y310" s="192"/>
      <c r="Z310" s="192"/>
      <c r="AA310" s="190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</row>
    <row r="311" spans="1:38" s="78" customFormat="1" x14ac:dyDescent="0.2">
      <c r="A311" s="81" t="s">
        <v>756</v>
      </c>
      <c r="B311" s="58"/>
      <c r="C311" s="58"/>
      <c r="E311" s="81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75"/>
      <c r="R311" s="203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2">
      <c r="A312" s="81" t="s">
        <v>298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2">
      <c r="A313" s="81" t="s">
        <v>760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177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2">
      <c r="A314" s="81"/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58" customFormat="1" x14ac:dyDescent="0.2">
      <c r="A315" s="76" t="s">
        <v>763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2">
      <c r="A316" s="81" t="s">
        <v>871</v>
      </c>
      <c r="E316" s="81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2">
      <c r="A317" s="81" t="s">
        <v>301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2">
      <c r="A318" s="81"/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2">
      <c r="A319" s="76" t="s">
        <v>737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2">
      <c r="A320" s="81" t="s">
        <v>758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2">
      <c r="A321" s="81" t="s">
        <v>303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/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76" t="s">
        <v>732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 t="s">
        <v>759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76" t="s">
        <v>764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x14ac:dyDescent="0.2">
      <c r="A327" s="64" t="s">
        <v>765</v>
      </c>
      <c r="B327" s="121"/>
      <c r="D327" s="71"/>
      <c r="E327" s="64"/>
      <c r="G327" s="121"/>
      <c r="H327" s="121"/>
      <c r="I327" s="121"/>
      <c r="J327" s="121"/>
      <c r="K327" s="121"/>
      <c r="L327" s="121"/>
      <c r="M327" s="121"/>
      <c r="O327" s="93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</row>
    <row r="328" spans="1:38" x14ac:dyDescent="0.2">
      <c r="A328" s="81" t="s">
        <v>307</v>
      </c>
      <c r="B328" s="121"/>
      <c r="D328" s="71"/>
      <c r="E328" s="81"/>
      <c r="G328" s="121"/>
      <c r="H328" s="121"/>
      <c r="I328" s="121"/>
      <c r="J328" s="121"/>
      <c r="K328" s="121"/>
      <c r="L328" s="121"/>
      <c r="M328" s="121"/>
      <c r="O328" s="93"/>
    </row>
    <row r="329" spans="1:38" x14ac:dyDescent="0.2">
      <c r="A329" s="81" t="s">
        <v>308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1" spans="1:38" x14ac:dyDescent="0.2">
      <c r="P331" s="176"/>
      <c r="R331" s="203"/>
      <c r="S331" s="192"/>
      <c r="T331" s="192"/>
      <c r="U331" s="192"/>
      <c r="V331" s="192"/>
      <c r="W331" s="192"/>
      <c r="X331" s="192"/>
      <c r="Y331" s="192"/>
      <c r="Z331" s="192"/>
    </row>
    <row r="332" spans="1:38" x14ac:dyDescent="0.2">
      <c r="P332" s="176"/>
      <c r="Q332" s="175"/>
      <c r="R332" s="203"/>
      <c r="S332" s="192"/>
      <c r="T332" s="192"/>
      <c r="U332" s="192"/>
      <c r="V332" s="192"/>
      <c r="W332" s="192"/>
      <c r="X332" s="192"/>
      <c r="Y332" s="192"/>
      <c r="Z332" s="192"/>
      <c r="AA332" s="192"/>
    </row>
    <row r="333" spans="1:38" x14ac:dyDescent="0.2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</sheetData>
  <sheetProtection autoFilter="0"/>
  <autoFilter ref="A9:AO228" xr:uid="{03A4D56C-FF89-4EF1-8A08-C9CB0A68CBF9}"/>
  <conditionalFormatting sqref="T2:Z7 T287:T288 T308:Z308 T274:T279 T290 T331:Z1048576 T291:Z294 T243:Z251 U232:Z242 T282 T284 U252:Z290 T315:Z315 AA229:AA294 T229:Z231 T9:AA228">
    <cfRule type="cellIs" dxfId="78" priority="83" operator="greaterThanOrEqual">
      <formula>100</formula>
    </cfRule>
    <cfRule type="cellIs" dxfId="77" priority="84" operator="lessThan">
      <formula>100</formula>
    </cfRule>
  </conditionalFormatting>
  <conditionalFormatting sqref="T252 T254:T256 T262:T271">
    <cfRule type="cellIs" dxfId="76" priority="81" operator="greaterThanOrEqual">
      <formula>100</formula>
    </cfRule>
    <cfRule type="cellIs" dxfId="75" priority="82" operator="lessThan">
      <formula>100</formula>
    </cfRule>
  </conditionalFormatting>
  <conditionalFormatting sqref="T273">
    <cfRule type="cellIs" dxfId="74" priority="79" operator="greaterThanOrEqual">
      <formula>100</formula>
    </cfRule>
    <cfRule type="cellIs" dxfId="73" priority="80" operator="lessThan">
      <formula>100</formula>
    </cfRule>
  </conditionalFormatting>
  <conditionalFormatting sqref="T309:Z314 T316:Z330">
    <cfRule type="cellIs" dxfId="72" priority="77" operator="greaterThanOrEqual">
      <formula>100</formula>
    </cfRule>
    <cfRule type="cellIs" dxfId="71" priority="78" operator="lessThan">
      <formula>100</formula>
    </cfRule>
  </conditionalFormatting>
  <conditionalFormatting sqref="G26:M228 G10:M24">
    <cfRule type="cellIs" dxfId="70" priority="71" operator="greaterThanOrEqual">
      <formula>100</formula>
    </cfRule>
    <cfRule type="cellIs" dxfId="69" priority="72" operator="lessThan">
      <formula>100</formula>
    </cfRule>
    <cfRule type="cellIs" dxfId="68" priority="73" operator="equal">
      <formula>0</formula>
    </cfRule>
    <cfRule type="cellIs" dxfId="67" priority="74" operator="greaterThan">
      <formula>100</formula>
    </cfRule>
    <cfRule type="cellIs" dxfId="66" priority="75" operator="lessThanOrEqual">
      <formula>100</formula>
    </cfRule>
    <cfRule type="cellIs" dxfId="65" priority="76" operator="greaterThan">
      <formula>150</formula>
    </cfRule>
  </conditionalFormatting>
  <conditionalFormatting sqref="AE9:AK10">
    <cfRule type="cellIs" dxfId="64" priority="69" operator="greaterThanOrEqual">
      <formula>100</formula>
    </cfRule>
    <cfRule type="cellIs" dxfId="63" priority="70" operator="lessThan">
      <formula>100</formula>
    </cfRule>
  </conditionalFormatting>
  <conditionalFormatting sqref="T297:AA307">
    <cfRule type="cellIs" dxfId="62" priority="67" operator="greaterThanOrEqual">
      <formula>100</formula>
    </cfRule>
    <cfRule type="cellIs" dxfId="61" priority="68" operator="lessThan">
      <formula>100</formula>
    </cfRule>
  </conditionalFormatting>
  <conditionalFormatting sqref="T232 T237:T238">
    <cfRule type="cellIs" dxfId="60" priority="65" operator="greaterThanOrEqual">
      <formula>100</formula>
    </cfRule>
    <cfRule type="cellIs" dxfId="59" priority="66" operator="lessThan">
      <formula>100</formula>
    </cfRule>
  </conditionalFormatting>
  <conditionalFormatting sqref="T258:T260">
    <cfRule type="cellIs" dxfId="58" priority="63" operator="greaterThanOrEqual">
      <formula>100</formula>
    </cfRule>
    <cfRule type="cellIs" dxfId="57" priority="64" operator="lessThan">
      <formula>100</formula>
    </cfRule>
  </conditionalFormatting>
  <conditionalFormatting sqref="T289">
    <cfRule type="cellIs" dxfId="56" priority="61" operator="greaterThanOrEqual">
      <formula>100</formula>
    </cfRule>
    <cfRule type="cellIs" dxfId="55" priority="62" operator="lessThan">
      <formula>100</formula>
    </cfRule>
  </conditionalFormatting>
  <conditionalFormatting sqref="T233:T236">
    <cfRule type="cellIs" dxfId="54" priority="59" operator="greaterThanOrEqual">
      <formula>100</formula>
    </cfRule>
    <cfRule type="cellIs" dxfId="53" priority="60" operator="lessThan">
      <formula>100</formula>
    </cfRule>
  </conditionalFormatting>
  <conditionalFormatting sqref="T239:T242">
    <cfRule type="cellIs" dxfId="52" priority="57" operator="greaterThanOrEqual">
      <formula>100</formula>
    </cfRule>
    <cfRule type="cellIs" dxfId="51" priority="58" operator="lessThan">
      <formula>100</formula>
    </cfRule>
  </conditionalFormatting>
  <conditionalFormatting sqref="T253">
    <cfRule type="cellIs" dxfId="50" priority="55" operator="greaterThanOrEqual">
      <formula>100</formula>
    </cfRule>
    <cfRule type="cellIs" dxfId="49" priority="56" operator="lessThan">
      <formula>100</formula>
    </cfRule>
  </conditionalFormatting>
  <conditionalFormatting sqref="T257">
    <cfRule type="cellIs" dxfId="48" priority="53" operator="greaterThanOrEqual">
      <formula>100</formula>
    </cfRule>
    <cfRule type="cellIs" dxfId="47" priority="54" operator="lessThan">
      <formula>100</formula>
    </cfRule>
  </conditionalFormatting>
  <conditionalFormatting sqref="T261">
    <cfRule type="cellIs" dxfId="46" priority="51" operator="greaterThanOrEqual">
      <formula>100</formula>
    </cfRule>
    <cfRule type="cellIs" dxfId="45" priority="52" operator="lessThan">
      <formula>100</formula>
    </cfRule>
  </conditionalFormatting>
  <conditionalFormatting sqref="T272">
    <cfRule type="cellIs" dxfId="44" priority="49" operator="greaterThanOrEqual">
      <formula>100</formula>
    </cfRule>
    <cfRule type="cellIs" dxfId="43" priority="50" operator="lessThan">
      <formula>100</formula>
    </cfRule>
  </conditionalFormatting>
  <conditionalFormatting sqref="T280">
    <cfRule type="cellIs" dxfId="42" priority="47" operator="greaterThanOrEqual">
      <formula>100</formula>
    </cfRule>
    <cfRule type="cellIs" dxfId="41" priority="48" operator="lessThan">
      <formula>100</formula>
    </cfRule>
  </conditionalFormatting>
  <conditionalFormatting sqref="T281">
    <cfRule type="cellIs" dxfId="40" priority="45" operator="greaterThanOrEqual">
      <formula>100</formula>
    </cfRule>
    <cfRule type="cellIs" dxfId="39" priority="46" operator="lessThan">
      <formula>100</formula>
    </cfRule>
  </conditionalFormatting>
  <conditionalFormatting sqref="T283">
    <cfRule type="cellIs" dxfId="38" priority="43" operator="greaterThanOrEqual">
      <formula>100</formula>
    </cfRule>
    <cfRule type="cellIs" dxfId="37" priority="44" operator="lessThan">
      <formula>100</formula>
    </cfRule>
  </conditionalFormatting>
  <conditionalFormatting sqref="T1:Z1048576">
    <cfRule type="cellIs" dxfId="36" priority="42" operator="equal">
      <formula>0</formula>
    </cfRule>
  </conditionalFormatting>
  <conditionalFormatting sqref="T297:T307">
    <cfRule type="cellIs" dxfId="35" priority="40" operator="greaterThanOrEqual">
      <formula>100</formula>
    </cfRule>
    <cfRule type="cellIs" dxfId="34" priority="41" operator="lessThan">
      <formula>100</formula>
    </cfRule>
  </conditionalFormatting>
  <conditionalFormatting sqref="AA297:AA307">
    <cfRule type="cellIs" dxfId="33" priority="39" operator="equal">
      <formula>0</formula>
    </cfRule>
  </conditionalFormatting>
  <conditionalFormatting sqref="AA304:AA307">
    <cfRule type="cellIs" dxfId="32" priority="38" operator="equal">
      <formula>0</formula>
    </cfRule>
  </conditionalFormatting>
  <conditionalFormatting sqref="T289">
    <cfRule type="cellIs" dxfId="31" priority="36" operator="greaterThanOrEqual">
      <formula>100</formula>
    </cfRule>
    <cfRule type="cellIs" dxfId="30" priority="37" operator="lessThan">
      <formula>100</formula>
    </cfRule>
  </conditionalFormatting>
  <conditionalFormatting sqref="T283">
    <cfRule type="cellIs" dxfId="29" priority="34" operator="greaterThanOrEqual">
      <formula>100</formula>
    </cfRule>
    <cfRule type="cellIs" dxfId="28" priority="35" operator="lessThan">
      <formula>100</formula>
    </cfRule>
  </conditionalFormatting>
  <conditionalFormatting sqref="T289">
    <cfRule type="cellIs" dxfId="27" priority="32" operator="greaterThanOrEqual">
      <formula>100</formula>
    </cfRule>
    <cfRule type="cellIs" dxfId="26" priority="33" operator="lessThan">
      <formula>100</formula>
    </cfRule>
  </conditionalFormatting>
  <conditionalFormatting sqref="T289">
    <cfRule type="cellIs" dxfId="25" priority="30" operator="greaterThanOrEqual">
      <formula>100</formula>
    </cfRule>
    <cfRule type="cellIs" dxfId="24" priority="31" operator="lessThan">
      <formula>100</formula>
    </cfRule>
  </conditionalFormatting>
  <conditionalFormatting sqref="T283">
    <cfRule type="cellIs" dxfId="23" priority="28" operator="greaterThanOrEqual">
      <formula>100</formula>
    </cfRule>
    <cfRule type="cellIs" dxfId="22" priority="29" operator="lessThan">
      <formula>100</formula>
    </cfRule>
  </conditionalFormatting>
  <conditionalFormatting sqref="G25:M25">
    <cfRule type="cellIs" dxfId="21" priority="20" operator="greaterThanOrEqual">
      <formula>100</formula>
    </cfRule>
    <cfRule type="cellIs" dxfId="20" priority="21" operator="lessThan">
      <formula>100</formula>
    </cfRule>
    <cfRule type="cellIs" dxfId="19" priority="22" operator="equal">
      <formula>0</formula>
    </cfRule>
    <cfRule type="cellIs" dxfId="18" priority="23" operator="greaterThan">
      <formula>100</formula>
    </cfRule>
    <cfRule type="cellIs" dxfId="17" priority="24" operator="lessThanOrEqual">
      <formula>100</formula>
    </cfRule>
    <cfRule type="cellIs" dxfId="16" priority="25" operator="greaterThan">
      <formula>150</formula>
    </cfRule>
  </conditionalFormatting>
  <conditionalFormatting sqref="T233">
    <cfRule type="cellIs" dxfId="15" priority="15" operator="greaterThanOrEqual">
      <formula>100</formula>
    </cfRule>
    <cfRule type="cellIs" dxfId="14" priority="16" operator="lessThan">
      <formula>100</formula>
    </cfRule>
  </conditionalFormatting>
  <conditionalFormatting sqref="T280">
    <cfRule type="cellIs" dxfId="13" priority="13" operator="greaterThanOrEqual">
      <formula>100</formula>
    </cfRule>
    <cfRule type="cellIs" dxfId="12" priority="14" operator="lessThan">
      <formula>100</formula>
    </cfRule>
  </conditionalFormatting>
  <conditionalFormatting sqref="T280">
    <cfRule type="cellIs" dxfId="11" priority="11" operator="greaterThanOrEqual">
      <formula>100</formula>
    </cfRule>
    <cfRule type="cellIs" dxfId="10" priority="12" operator="lessThan">
      <formula>100</formula>
    </cfRule>
  </conditionalFormatting>
  <conditionalFormatting sqref="T280">
    <cfRule type="cellIs" dxfId="9" priority="9" operator="greaterThanOrEqual">
      <formula>100</formula>
    </cfRule>
    <cfRule type="cellIs" dxfId="8" priority="10" operator="lessThan">
      <formula>100</formula>
    </cfRule>
  </conditionalFormatting>
  <conditionalFormatting sqref="T281">
    <cfRule type="cellIs" dxfId="7" priority="7" operator="greaterThanOrEqual">
      <formula>100</formula>
    </cfRule>
    <cfRule type="cellIs" dxfId="6" priority="8" operator="lessThan">
      <formula>100</formula>
    </cfRule>
  </conditionalFormatting>
  <conditionalFormatting sqref="T281">
    <cfRule type="cellIs" dxfId="5" priority="5" operator="greaterThanOrEqual">
      <formula>100</formula>
    </cfRule>
    <cfRule type="cellIs" dxfId="4" priority="6" operator="lessThan">
      <formula>100</formula>
    </cfRule>
  </conditionalFormatting>
  <conditionalFormatting sqref="T281">
    <cfRule type="cellIs" dxfId="3" priority="3" operator="greaterThanOrEqual">
      <formula>100</formula>
    </cfRule>
    <cfRule type="cellIs" dxfId="2" priority="4" operator="lessThan">
      <formula>100</formula>
    </cfRule>
  </conditionalFormatting>
  <conditionalFormatting sqref="T253">
    <cfRule type="cellIs" dxfId="1" priority="1" operator="greaterThanOrEqual">
      <formula>100</formula>
    </cfRule>
    <cfRule type="cellIs" dxfId="0" priority="2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50"/>
  <sheetViews>
    <sheetView topLeftCell="A130" workbookViewId="0">
      <selection activeCell="C150" sqref="C150"/>
    </sheetView>
  </sheetViews>
  <sheetFormatPr defaultRowHeight="15" x14ac:dyDescent="0.25"/>
  <cols>
    <col min="1" max="1" width="10.5703125" bestFit="1" customWidth="1"/>
    <col min="2" max="2" width="11" bestFit="1" customWidth="1"/>
    <col min="3" max="3" width="85.28515625" bestFit="1" customWidth="1"/>
    <col min="4" max="4" width="35.28515625" bestFit="1" customWidth="1"/>
  </cols>
  <sheetData>
    <row r="1" spans="1:11" x14ac:dyDescent="0.25">
      <c r="A1" s="421" t="s">
        <v>464</v>
      </c>
      <c r="B1" s="421" t="s">
        <v>463</v>
      </c>
      <c r="C1" t="s">
        <v>457</v>
      </c>
      <c r="D1" t="s">
        <v>700</v>
      </c>
    </row>
    <row r="2" spans="1:11" x14ac:dyDescent="0.25">
      <c r="A2" s="421"/>
      <c r="B2" s="421"/>
      <c r="C2" s="32" t="s">
        <v>458</v>
      </c>
    </row>
    <row r="3" spans="1:11" x14ac:dyDescent="0.25">
      <c r="A3" s="421"/>
      <c r="B3" s="421"/>
      <c r="C3" s="32" t="s">
        <v>459</v>
      </c>
    </row>
    <row r="4" spans="1:11" x14ac:dyDescent="0.25">
      <c r="A4" s="421"/>
      <c r="B4" s="421"/>
      <c r="C4" s="32" t="s">
        <v>460</v>
      </c>
    </row>
    <row r="5" spans="1:11" x14ac:dyDescent="0.25">
      <c r="A5" s="421"/>
      <c r="B5" s="421"/>
      <c r="C5" s="32" t="s">
        <v>461</v>
      </c>
    </row>
    <row r="6" spans="1:11" x14ac:dyDescent="0.25">
      <c r="A6" s="421"/>
      <c r="B6" s="421"/>
      <c r="C6" s="32" t="s">
        <v>462</v>
      </c>
    </row>
    <row r="7" spans="1:11" x14ac:dyDescent="0.25">
      <c r="A7" s="30">
        <v>43732</v>
      </c>
      <c r="B7" t="s">
        <v>454</v>
      </c>
      <c r="C7" t="s">
        <v>455</v>
      </c>
    </row>
    <row r="8" spans="1:11" x14ac:dyDescent="0.25">
      <c r="A8" s="30">
        <v>43753</v>
      </c>
      <c r="B8" t="s">
        <v>454</v>
      </c>
      <c r="C8" s="35" t="s">
        <v>468</v>
      </c>
    </row>
    <row r="9" spans="1:11" x14ac:dyDescent="0.25">
      <c r="A9" s="30">
        <v>43753</v>
      </c>
      <c r="B9" t="s">
        <v>454</v>
      </c>
      <c r="C9" s="35" t="s">
        <v>469</v>
      </c>
    </row>
    <row r="10" spans="1:11" x14ac:dyDescent="0.25">
      <c r="A10" s="30">
        <v>43753</v>
      </c>
      <c r="B10" t="s">
        <v>454</v>
      </c>
      <c r="C10" s="35" t="s">
        <v>470</v>
      </c>
    </row>
    <row r="11" spans="1:11" x14ac:dyDescent="0.25">
      <c r="A11" s="422">
        <v>43788</v>
      </c>
      <c r="B11" s="423" t="s">
        <v>454</v>
      </c>
      <c r="C11" s="423" t="s">
        <v>481</v>
      </c>
      <c r="D11" s="421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25">
      <c r="A12" s="422"/>
      <c r="B12" s="423"/>
      <c r="C12" s="423"/>
      <c r="D12" s="421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25">
      <c r="A13" s="422"/>
      <c r="B13" s="423"/>
      <c r="C13" s="423"/>
      <c r="D13" s="421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25">
      <c r="A14" s="422"/>
      <c r="B14" s="423"/>
      <c r="C14" s="423"/>
      <c r="D14" s="421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25">
      <c r="A15" s="30">
        <v>43804</v>
      </c>
      <c r="B15" t="s">
        <v>454</v>
      </c>
      <c r="C15" s="40" t="s">
        <v>477</v>
      </c>
    </row>
    <row r="16" spans="1:11" x14ac:dyDescent="0.25">
      <c r="A16" s="30">
        <v>43805</v>
      </c>
      <c r="B16" t="s">
        <v>454</v>
      </c>
      <c r="C16" s="40" t="s">
        <v>480</v>
      </c>
    </row>
    <row r="17" spans="1:3" x14ac:dyDescent="0.25">
      <c r="A17" s="30">
        <v>43805</v>
      </c>
      <c r="B17" t="s">
        <v>454</v>
      </c>
      <c r="C17" s="40" t="s">
        <v>482</v>
      </c>
    </row>
    <row r="18" spans="1:3" x14ac:dyDescent="0.25">
      <c r="A18" s="30">
        <v>43810</v>
      </c>
      <c r="B18" t="s">
        <v>454</v>
      </c>
      <c r="C18" s="40" t="s">
        <v>488</v>
      </c>
    </row>
    <row r="19" spans="1:3" x14ac:dyDescent="0.25">
      <c r="A19" s="30">
        <v>43810</v>
      </c>
      <c r="B19" t="s">
        <v>454</v>
      </c>
      <c r="C19" s="40" t="s">
        <v>491</v>
      </c>
    </row>
    <row r="20" spans="1:3" x14ac:dyDescent="0.25">
      <c r="A20" t="s">
        <v>495</v>
      </c>
      <c r="B20" t="s">
        <v>454</v>
      </c>
      <c r="C20" s="40" t="s">
        <v>496</v>
      </c>
    </row>
    <row r="21" spans="1:3" x14ac:dyDescent="0.25">
      <c r="A21" s="30">
        <v>43861</v>
      </c>
      <c r="B21" t="s">
        <v>454</v>
      </c>
      <c r="C21" s="40" t="s">
        <v>497</v>
      </c>
    </row>
    <row r="22" spans="1:3" x14ac:dyDescent="0.25">
      <c r="A22" s="30">
        <v>43861</v>
      </c>
      <c r="B22" t="s">
        <v>454</v>
      </c>
      <c r="C22" s="40" t="s">
        <v>498</v>
      </c>
    </row>
    <row r="23" spans="1:3" x14ac:dyDescent="0.25">
      <c r="A23" s="30">
        <v>43876</v>
      </c>
      <c r="B23" t="s">
        <v>454</v>
      </c>
      <c r="C23" s="40" t="s">
        <v>499</v>
      </c>
    </row>
    <row r="24" spans="1:3" x14ac:dyDescent="0.25">
      <c r="A24" s="30">
        <v>43896</v>
      </c>
      <c r="B24" t="s">
        <v>454</v>
      </c>
      <c r="C24" s="40" t="s">
        <v>505</v>
      </c>
    </row>
    <row r="25" spans="1:3" x14ac:dyDescent="0.25">
      <c r="A25" s="30">
        <v>43896</v>
      </c>
      <c r="B25" t="s">
        <v>454</v>
      </c>
      <c r="C25" s="40" t="s">
        <v>506</v>
      </c>
    </row>
    <row r="26" spans="1:3" x14ac:dyDescent="0.25">
      <c r="A26" s="30">
        <v>43948</v>
      </c>
      <c r="B26" t="s">
        <v>454</v>
      </c>
      <c r="C26" s="40" t="s">
        <v>544</v>
      </c>
    </row>
    <row r="27" spans="1:3" x14ac:dyDescent="0.25">
      <c r="A27" s="30">
        <v>43948</v>
      </c>
      <c r="B27" t="s">
        <v>454</v>
      </c>
      <c r="C27" s="40" t="s">
        <v>543</v>
      </c>
    </row>
    <row r="28" spans="1:3" x14ac:dyDescent="0.25">
      <c r="A28" s="30">
        <v>44013</v>
      </c>
      <c r="B28" t="s">
        <v>454</v>
      </c>
      <c r="C28" s="40" t="s">
        <v>553</v>
      </c>
    </row>
    <row r="29" spans="1:3" x14ac:dyDescent="0.25">
      <c r="A29" s="30">
        <v>44022</v>
      </c>
      <c r="B29" t="s">
        <v>454</v>
      </c>
      <c r="C29" s="40" t="s">
        <v>552</v>
      </c>
    </row>
    <row r="30" spans="1:3" x14ac:dyDescent="0.25">
      <c r="A30" s="30">
        <v>44013</v>
      </c>
      <c r="B30" t="s">
        <v>454</v>
      </c>
      <c r="C30" s="40" t="s">
        <v>555</v>
      </c>
    </row>
    <row r="31" spans="1:3" x14ac:dyDescent="0.25">
      <c r="A31" s="30">
        <v>44025</v>
      </c>
      <c r="B31" t="s">
        <v>454</v>
      </c>
      <c r="C31" s="40" t="s">
        <v>556</v>
      </c>
    </row>
    <row r="32" spans="1:3" x14ac:dyDescent="0.25">
      <c r="A32" s="30">
        <v>44034</v>
      </c>
      <c r="B32" t="s">
        <v>454</v>
      </c>
      <c r="C32" s="40" t="s">
        <v>558</v>
      </c>
    </row>
    <row r="33" spans="1:3" x14ac:dyDescent="0.25">
      <c r="A33" s="30">
        <v>44035</v>
      </c>
      <c r="B33" t="s">
        <v>454</v>
      </c>
      <c r="C33" s="40" t="s">
        <v>560</v>
      </c>
    </row>
    <row r="34" spans="1:3" x14ac:dyDescent="0.25">
      <c r="A34" s="30">
        <v>44035</v>
      </c>
      <c r="B34" t="s">
        <v>454</v>
      </c>
      <c r="C34" s="40" t="s">
        <v>561</v>
      </c>
    </row>
    <row r="35" spans="1:3" x14ac:dyDescent="0.25">
      <c r="A35" s="30">
        <v>44035</v>
      </c>
      <c r="B35" t="s">
        <v>454</v>
      </c>
      <c r="C35" s="40" t="s">
        <v>562</v>
      </c>
    </row>
    <row r="36" spans="1:3" x14ac:dyDescent="0.25">
      <c r="A36" s="30">
        <v>44035</v>
      </c>
      <c r="B36" t="s">
        <v>454</v>
      </c>
      <c r="C36" s="40" t="s">
        <v>559</v>
      </c>
    </row>
    <row r="37" spans="1:3" x14ac:dyDescent="0.25">
      <c r="A37" s="30">
        <v>44035</v>
      </c>
      <c r="B37" t="s">
        <v>454</v>
      </c>
      <c r="C37" s="40" t="s">
        <v>563</v>
      </c>
    </row>
    <row r="38" spans="1:3" x14ac:dyDescent="0.25">
      <c r="A38" s="30">
        <v>44036</v>
      </c>
      <c r="B38" t="s">
        <v>454</v>
      </c>
      <c r="C38" s="40" t="s">
        <v>564</v>
      </c>
    </row>
    <row r="39" spans="1:3" x14ac:dyDescent="0.25">
      <c r="A39" s="30">
        <v>44144</v>
      </c>
      <c r="B39" t="s">
        <v>454</v>
      </c>
      <c r="C39" s="40" t="s">
        <v>570</v>
      </c>
    </row>
    <row r="40" spans="1:3" x14ac:dyDescent="0.25">
      <c r="A40" s="30">
        <v>44225</v>
      </c>
      <c r="B40" t="s">
        <v>454</v>
      </c>
      <c r="C40" s="40" t="s">
        <v>635</v>
      </c>
    </row>
    <row r="41" spans="1:3" x14ac:dyDescent="0.25">
      <c r="A41" s="30">
        <v>44225</v>
      </c>
      <c r="B41" t="s">
        <v>454</v>
      </c>
      <c r="C41" s="40" t="s">
        <v>636</v>
      </c>
    </row>
    <row r="42" spans="1:3" x14ac:dyDescent="0.25">
      <c r="A42" s="30">
        <v>44228</v>
      </c>
      <c r="B42" t="s">
        <v>454</v>
      </c>
      <c r="C42" s="40" t="s">
        <v>640</v>
      </c>
    </row>
    <row r="43" spans="1:3" x14ac:dyDescent="0.25">
      <c r="A43" s="30">
        <v>44246</v>
      </c>
      <c r="B43" t="s">
        <v>454</v>
      </c>
      <c r="C43" s="40" t="s">
        <v>643</v>
      </c>
    </row>
    <row r="44" spans="1:3" x14ac:dyDescent="0.25">
      <c r="A44" s="30">
        <v>44259</v>
      </c>
      <c r="B44" t="s">
        <v>454</v>
      </c>
      <c r="C44" s="40" t="s">
        <v>644</v>
      </c>
    </row>
    <row r="45" spans="1:3" ht="30" x14ac:dyDescent="0.25">
      <c r="A45" s="30">
        <v>44259</v>
      </c>
      <c r="B45" t="s">
        <v>454</v>
      </c>
      <c r="C45" s="124" t="s">
        <v>646</v>
      </c>
    </row>
    <row r="46" spans="1:3" x14ac:dyDescent="0.25">
      <c r="A46" s="30">
        <v>44281</v>
      </c>
      <c r="B46" t="s">
        <v>454</v>
      </c>
      <c r="C46" s="40" t="s">
        <v>648</v>
      </c>
    </row>
    <row r="47" spans="1:3" x14ac:dyDescent="0.25">
      <c r="A47" s="30">
        <v>44287</v>
      </c>
      <c r="B47" t="s">
        <v>454</v>
      </c>
      <c r="C47" s="40" t="s">
        <v>649</v>
      </c>
    </row>
    <row r="48" spans="1:3" x14ac:dyDescent="0.25">
      <c r="A48" s="30">
        <v>44344</v>
      </c>
      <c r="B48" t="s">
        <v>454</v>
      </c>
      <c r="C48" s="40" t="s">
        <v>652</v>
      </c>
    </row>
    <row r="49" spans="1:4" ht="30" x14ac:dyDescent="0.25">
      <c r="A49" s="30">
        <v>44370</v>
      </c>
      <c r="B49" t="s">
        <v>454</v>
      </c>
      <c r="C49" s="124" t="s">
        <v>661</v>
      </c>
    </row>
    <row r="50" spans="1:4" x14ac:dyDescent="0.25">
      <c r="A50" s="30">
        <v>44378</v>
      </c>
      <c r="B50" t="s">
        <v>454</v>
      </c>
      <c r="C50" s="40" t="s">
        <v>663</v>
      </c>
    </row>
    <row r="51" spans="1:4" x14ac:dyDescent="0.25">
      <c r="A51" s="30">
        <v>44378</v>
      </c>
      <c r="B51" t="s">
        <v>454</v>
      </c>
      <c r="C51" s="40" t="s">
        <v>667</v>
      </c>
    </row>
    <row r="52" spans="1:4" x14ac:dyDescent="0.25">
      <c r="A52" s="30">
        <v>44379</v>
      </c>
      <c r="B52" t="s">
        <v>454</v>
      </c>
      <c r="C52" s="40" t="s">
        <v>670</v>
      </c>
    </row>
    <row r="53" spans="1:4" x14ac:dyDescent="0.25">
      <c r="A53" s="30">
        <v>44397</v>
      </c>
      <c r="B53" t="s">
        <v>454</v>
      </c>
      <c r="C53" s="40" t="s">
        <v>671</v>
      </c>
    </row>
    <row r="54" spans="1:4" x14ac:dyDescent="0.25">
      <c r="A54" s="30">
        <v>44403</v>
      </c>
      <c r="B54" t="s">
        <v>454</v>
      </c>
      <c r="C54" s="40" t="s">
        <v>672</v>
      </c>
    </row>
    <row r="55" spans="1:4" x14ac:dyDescent="0.25">
      <c r="A55" s="30">
        <v>44468</v>
      </c>
      <c r="B55" t="s">
        <v>454</v>
      </c>
      <c r="C55" s="40" t="s">
        <v>675</v>
      </c>
    </row>
    <row r="56" spans="1:4" x14ac:dyDescent="0.25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25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25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25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25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25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25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25">
      <c r="A63" s="30">
        <v>44573</v>
      </c>
      <c r="B63" t="s">
        <v>454</v>
      </c>
      <c r="C63" s="40" t="s">
        <v>710</v>
      </c>
    </row>
    <row r="64" spans="1:4" x14ac:dyDescent="0.25">
      <c r="A64" s="30">
        <v>44573</v>
      </c>
      <c r="B64" t="s">
        <v>454</v>
      </c>
      <c r="C64" s="40" t="s">
        <v>711</v>
      </c>
    </row>
    <row r="65" spans="1:6" x14ac:dyDescent="0.25">
      <c r="A65" s="30">
        <v>44586</v>
      </c>
      <c r="B65" t="s">
        <v>454</v>
      </c>
      <c r="C65" s="40" t="s">
        <v>712</v>
      </c>
    </row>
    <row r="66" spans="1:6" ht="30" x14ac:dyDescent="0.25">
      <c r="A66" s="30">
        <v>44587</v>
      </c>
      <c r="B66" t="s">
        <v>454</v>
      </c>
      <c r="C66" s="124" t="s">
        <v>714</v>
      </c>
    </row>
    <row r="67" spans="1:6" x14ac:dyDescent="0.25">
      <c r="A67" s="30">
        <v>44587</v>
      </c>
      <c r="B67" t="s">
        <v>454</v>
      </c>
      <c r="C67" s="40" t="s">
        <v>715</v>
      </c>
    </row>
    <row r="68" spans="1:6" x14ac:dyDescent="0.25">
      <c r="A68" s="30">
        <v>44592</v>
      </c>
      <c r="B68" t="s">
        <v>454</v>
      </c>
      <c r="C68" s="40" t="s">
        <v>779</v>
      </c>
    </row>
    <row r="70" spans="1:6" x14ac:dyDescent="0.25">
      <c r="C70" s="334" t="s">
        <v>118</v>
      </c>
      <c r="D70" s="334" t="s">
        <v>798</v>
      </c>
      <c r="F70" t="s">
        <v>799</v>
      </c>
    </row>
    <row r="71" spans="1:6" x14ac:dyDescent="0.25">
      <c r="C71" s="334" t="s">
        <v>800</v>
      </c>
      <c r="D71" s="334" t="s">
        <v>801</v>
      </c>
      <c r="F71" t="s">
        <v>799</v>
      </c>
    </row>
    <row r="72" spans="1:6" x14ac:dyDescent="0.25">
      <c r="C72" s="334" t="s">
        <v>549</v>
      </c>
      <c r="D72" s="334" t="s">
        <v>550</v>
      </c>
      <c r="F72" t="s">
        <v>799</v>
      </c>
    </row>
    <row r="73" spans="1:6" x14ac:dyDescent="0.25">
      <c r="C73" s="334" t="s">
        <v>802</v>
      </c>
      <c r="D73" s="334" t="s">
        <v>803</v>
      </c>
      <c r="F73" t="s">
        <v>804</v>
      </c>
    </row>
    <row r="74" spans="1:6" x14ac:dyDescent="0.25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25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25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25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25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25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25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25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25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25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25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25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25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25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25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25">
      <c r="A89" s="30">
        <v>44755</v>
      </c>
      <c r="B89" t="s">
        <v>454</v>
      </c>
      <c r="C89" s="342" t="s">
        <v>868</v>
      </c>
      <c r="D89" s="30">
        <v>44756</v>
      </c>
    </row>
    <row r="90" spans="1:4" ht="30" x14ac:dyDescent="0.25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25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25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25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25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25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25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25">
      <c r="A97" s="30">
        <v>44986</v>
      </c>
      <c r="B97" t="s">
        <v>454</v>
      </c>
      <c r="C97" s="357" t="s">
        <v>904</v>
      </c>
    </row>
    <row r="98" spans="1:3" x14ac:dyDescent="0.25">
      <c r="A98" s="30">
        <v>45069</v>
      </c>
      <c r="B98" t="s">
        <v>908</v>
      </c>
      <c r="C98" s="357" t="s">
        <v>909</v>
      </c>
    </row>
    <row r="99" spans="1:3" x14ac:dyDescent="0.25">
      <c r="A99" s="30">
        <v>45071</v>
      </c>
      <c r="B99" t="s">
        <v>908</v>
      </c>
      <c r="C99" s="357" t="s">
        <v>915</v>
      </c>
    </row>
    <row r="100" spans="1:3" x14ac:dyDescent="0.25">
      <c r="A100" s="30">
        <v>45078</v>
      </c>
      <c r="B100" t="s">
        <v>908</v>
      </c>
      <c r="C100" s="357" t="s">
        <v>916</v>
      </c>
    </row>
    <row r="101" spans="1:3" x14ac:dyDescent="0.25">
      <c r="A101" s="30">
        <v>45117</v>
      </c>
      <c r="B101" t="s">
        <v>920</v>
      </c>
      <c r="C101" s="357" t="s">
        <v>923</v>
      </c>
    </row>
    <row r="102" spans="1:3" x14ac:dyDescent="0.25">
      <c r="A102" s="30">
        <v>45131</v>
      </c>
      <c r="B102" t="s">
        <v>920</v>
      </c>
      <c r="C102" s="357" t="s">
        <v>924</v>
      </c>
    </row>
    <row r="103" spans="1:3" x14ac:dyDescent="0.25">
      <c r="A103" s="30">
        <v>45131</v>
      </c>
      <c r="B103" t="s">
        <v>920</v>
      </c>
      <c r="C103" s="357" t="s">
        <v>925</v>
      </c>
    </row>
    <row r="104" spans="1:3" x14ac:dyDescent="0.25">
      <c r="A104" s="30">
        <v>45131</v>
      </c>
      <c r="B104" t="s">
        <v>920</v>
      </c>
      <c r="C104" s="357" t="s">
        <v>928</v>
      </c>
    </row>
    <row r="105" spans="1:3" x14ac:dyDescent="0.25">
      <c r="A105" s="30">
        <v>45132</v>
      </c>
      <c r="B105" t="s">
        <v>908</v>
      </c>
      <c r="C105" s="357" t="s">
        <v>934</v>
      </c>
    </row>
    <row r="106" spans="1:3" x14ac:dyDescent="0.25">
      <c r="C106" t="s">
        <v>935</v>
      </c>
    </row>
    <row r="107" spans="1:3" x14ac:dyDescent="0.25">
      <c r="C107" s="357" t="s">
        <v>936</v>
      </c>
    </row>
    <row r="108" spans="1:3" x14ac:dyDescent="0.25">
      <c r="C108" s="357" t="s">
        <v>937</v>
      </c>
    </row>
    <row r="109" spans="1:3" x14ac:dyDescent="0.25">
      <c r="C109" s="357" t="s">
        <v>938</v>
      </c>
    </row>
    <row r="110" spans="1:3" x14ac:dyDescent="0.25">
      <c r="C110" s="357" t="s">
        <v>939</v>
      </c>
    </row>
    <row r="111" spans="1:3" x14ac:dyDescent="0.25">
      <c r="A111" s="30">
        <v>45132</v>
      </c>
      <c r="B111" t="s">
        <v>908</v>
      </c>
      <c r="C111" s="357" t="s">
        <v>954</v>
      </c>
    </row>
    <row r="112" spans="1:3" x14ac:dyDescent="0.25">
      <c r="A112" s="30">
        <v>45146</v>
      </c>
      <c r="B112" t="s">
        <v>908</v>
      </c>
      <c r="C112" s="357" t="s">
        <v>955</v>
      </c>
    </row>
    <row r="113" spans="1:3" x14ac:dyDescent="0.25">
      <c r="C113" s="357" t="s">
        <v>956</v>
      </c>
    </row>
    <row r="114" spans="1:3" x14ac:dyDescent="0.25">
      <c r="A114" s="30">
        <v>45147</v>
      </c>
      <c r="B114" t="s">
        <v>920</v>
      </c>
      <c r="C114" s="357" t="s">
        <v>960</v>
      </c>
    </row>
    <row r="115" spans="1:3" x14ac:dyDescent="0.25">
      <c r="A115" s="30">
        <v>45153</v>
      </c>
      <c r="B115" t="s">
        <v>920</v>
      </c>
      <c r="C115" s="357" t="s">
        <v>962</v>
      </c>
    </row>
    <row r="116" spans="1:3" x14ac:dyDescent="0.25">
      <c r="A116" s="30">
        <v>45153</v>
      </c>
      <c r="B116" t="s">
        <v>908</v>
      </c>
      <c r="C116" s="357" t="s">
        <v>966</v>
      </c>
    </row>
    <row r="117" spans="1:3" ht="30" x14ac:dyDescent="0.25">
      <c r="C117" s="357" t="s">
        <v>967</v>
      </c>
    </row>
    <row r="118" spans="1:3" x14ac:dyDescent="0.25">
      <c r="A118" s="30">
        <v>45174</v>
      </c>
      <c r="B118" t="s">
        <v>920</v>
      </c>
      <c r="C118" s="357" t="s">
        <v>970</v>
      </c>
    </row>
    <row r="119" spans="1:3" x14ac:dyDescent="0.25">
      <c r="A119" s="30">
        <v>45187</v>
      </c>
      <c r="B119" t="s">
        <v>920</v>
      </c>
      <c r="C119" s="357" t="s">
        <v>973</v>
      </c>
    </row>
    <row r="120" spans="1:3" ht="30" x14ac:dyDescent="0.25">
      <c r="A120" s="30">
        <v>45194</v>
      </c>
      <c r="B120" t="s">
        <v>908</v>
      </c>
      <c r="C120" s="357" t="s">
        <v>975</v>
      </c>
    </row>
    <row r="121" spans="1:3" x14ac:dyDescent="0.25">
      <c r="A121" s="30">
        <v>45203</v>
      </c>
      <c r="B121" t="s">
        <v>454</v>
      </c>
      <c r="C121" s="357" t="s">
        <v>977</v>
      </c>
    </row>
    <row r="122" spans="1:3" x14ac:dyDescent="0.25">
      <c r="A122" s="30">
        <v>45210</v>
      </c>
      <c r="B122" t="s">
        <v>920</v>
      </c>
      <c r="C122" s="357" t="s">
        <v>978</v>
      </c>
    </row>
    <row r="123" spans="1:3" x14ac:dyDescent="0.25">
      <c r="A123" s="30">
        <v>45210</v>
      </c>
      <c r="B123" t="s">
        <v>920</v>
      </c>
      <c r="C123" s="357" t="s">
        <v>983</v>
      </c>
    </row>
    <row r="124" spans="1:3" x14ac:dyDescent="0.25">
      <c r="A124" s="30">
        <v>45245</v>
      </c>
      <c r="B124" t="s">
        <v>908</v>
      </c>
      <c r="C124" s="357" t="s">
        <v>986</v>
      </c>
    </row>
    <row r="125" spans="1:3" x14ac:dyDescent="0.25">
      <c r="A125" s="30">
        <v>45249</v>
      </c>
      <c r="B125" t="s">
        <v>908</v>
      </c>
      <c r="C125" s="357" t="s">
        <v>987</v>
      </c>
    </row>
    <row r="126" spans="1:3" x14ac:dyDescent="0.25">
      <c r="A126" s="30">
        <v>45288</v>
      </c>
      <c r="B126" t="s">
        <v>908</v>
      </c>
      <c r="C126" s="357" t="s">
        <v>995</v>
      </c>
    </row>
    <row r="127" spans="1:3" x14ac:dyDescent="0.25">
      <c r="A127" s="30">
        <v>45310</v>
      </c>
      <c r="B127" t="s">
        <v>920</v>
      </c>
      <c r="C127" s="357" t="s">
        <v>1009</v>
      </c>
    </row>
    <row r="128" spans="1:3" x14ac:dyDescent="0.25">
      <c r="A128" s="30">
        <v>45314</v>
      </c>
      <c r="B128" t="s">
        <v>920</v>
      </c>
      <c r="C128" s="357" t="s">
        <v>1014</v>
      </c>
    </row>
    <row r="129" spans="1:3" x14ac:dyDescent="0.25">
      <c r="A129" s="30">
        <v>45363</v>
      </c>
      <c r="B129" t="s">
        <v>908</v>
      </c>
      <c r="C129" s="357" t="s">
        <v>1018</v>
      </c>
    </row>
    <row r="130" spans="1:3" ht="45" x14ac:dyDescent="0.25">
      <c r="A130" s="30">
        <v>45365</v>
      </c>
      <c r="B130" t="s">
        <v>920</v>
      </c>
      <c r="C130" s="357" t="s">
        <v>1015</v>
      </c>
    </row>
    <row r="131" spans="1:3" ht="30" x14ac:dyDescent="0.25">
      <c r="A131" s="30">
        <v>45399</v>
      </c>
      <c r="B131" t="s">
        <v>920</v>
      </c>
      <c r="C131" s="357" t="s">
        <v>1021</v>
      </c>
    </row>
    <row r="132" spans="1:3" x14ac:dyDescent="0.25">
      <c r="A132" s="30">
        <v>45399</v>
      </c>
      <c r="B132" t="s">
        <v>920</v>
      </c>
      <c r="C132" s="357" t="s">
        <v>1023</v>
      </c>
    </row>
    <row r="133" spans="1:3" x14ac:dyDescent="0.25">
      <c r="A133" s="30">
        <v>45426</v>
      </c>
      <c r="B133" t="s">
        <v>920</v>
      </c>
      <c r="C133" s="357" t="s">
        <v>1026</v>
      </c>
    </row>
    <row r="134" spans="1:3" x14ac:dyDescent="0.25">
      <c r="A134" s="30">
        <v>45447</v>
      </c>
      <c r="B134" t="s">
        <v>920</v>
      </c>
      <c r="C134" s="357" t="s">
        <v>1030</v>
      </c>
    </row>
    <row r="135" spans="1:3" x14ac:dyDescent="0.25">
      <c r="A135" s="30">
        <v>45449</v>
      </c>
      <c r="B135" t="s">
        <v>454</v>
      </c>
      <c r="C135" s="357" t="s">
        <v>1033</v>
      </c>
    </row>
    <row r="136" spans="1:3" x14ac:dyDescent="0.25">
      <c r="A136" s="30">
        <v>45449</v>
      </c>
      <c r="B136" t="s">
        <v>920</v>
      </c>
      <c r="C136" s="357" t="s">
        <v>1034</v>
      </c>
    </row>
    <row r="137" spans="1:3" x14ac:dyDescent="0.25">
      <c r="A137" s="30">
        <v>45470</v>
      </c>
      <c r="B137" t="s">
        <v>908</v>
      </c>
      <c r="C137" s="357" t="s">
        <v>1038</v>
      </c>
    </row>
    <row r="138" spans="1:3" ht="30" x14ac:dyDescent="0.25">
      <c r="A138" s="30">
        <v>45470</v>
      </c>
      <c r="B138" t="s">
        <v>908</v>
      </c>
      <c r="C138" s="357" t="s">
        <v>1042</v>
      </c>
    </row>
    <row r="139" spans="1:3" ht="30" x14ac:dyDescent="0.25">
      <c r="A139" s="30">
        <v>45482</v>
      </c>
      <c r="B139" t="s">
        <v>920</v>
      </c>
      <c r="C139" s="357" t="s">
        <v>1043</v>
      </c>
    </row>
    <row r="140" spans="1:3" x14ac:dyDescent="0.25">
      <c r="A140" s="30">
        <v>45497</v>
      </c>
      <c r="B140" t="s">
        <v>920</v>
      </c>
      <c r="C140" s="357" t="s">
        <v>1044</v>
      </c>
    </row>
    <row r="141" spans="1:3" x14ac:dyDescent="0.25">
      <c r="A141" s="30">
        <v>45504</v>
      </c>
      <c r="B141" t="s">
        <v>920</v>
      </c>
      <c r="C141" s="357" t="s">
        <v>1049</v>
      </c>
    </row>
    <row r="142" spans="1:3" ht="30" x14ac:dyDescent="0.25">
      <c r="A142" s="30">
        <v>45512</v>
      </c>
      <c r="B142" t="s">
        <v>920</v>
      </c>
      <c r="C142" s="357" t="s">
        <v>1050</v>
      </c>
    </row>
    <row r="143" spans="1:3" x14ac:dyDescent="0.25">
      <c r="A143" s="30">
        <v>45527</v>
      </c>
      <c r="B143" t="s">
        <v>920</v>
      </c>
      <c r="C143" s="357" t="s">
        <v>1052</v>
      </c>
    </row>
    <row r="144" spans="1:3" x14ac:dyDescent="0.25">
      <c r="A144" s="30">
        <v>45532</v>
      </c>
      <c r="B144" t="s">
        <v>908</v>
      </c>
      <c r="C144" s="357" t="s">
        <v>1056</v>
      </c>
    </row>
    <row r="145" spans="1:3" ht="30" x14ac:dyDescent="0.25">
      <c r="A145" s="30">
        <v>45540</v>
      </c>
      <c r="B145" t="s">
        <v>454</v>
      </c>
      <c r="C145" s="357" t="s">
        <v>1058</v>
      </c>
    </row>
    <row r="146" spans="1:3" x14ac:dyDescent="0.25">
      <c r="A146" s="30">
        <v>45561</v>
      </c>
      <c r="B146" t="s">
        <v>454</v>
      </c>
      <c r="C146" s="357" t="s">
        <v>1064</v>
      </c>
    </row>
    <row r="147" spans="1:3" x14ac:dyDescent="0.25">
      <c r="A147" s="30">
        <v>45561</v>
      </c>
      <c r="B147" t="s">
        <v>454</v>
      </c>
      <c r="C147" s="357" t="s">
        <v>1065</v>
      </c>
    </row>
    <row r="148" spans="1:3" x14ac:dyDescent="0.25">
      <c r="A148" s="30">
        <v>45593</v>
      </c>
      <c r="B148" t="s">
        <v>454</v>
      </c>
      <c r="C148" s="357" t="s">
        <v>1066</v>
      </c>
    </row>
    <row r="149" spans="1:3" x14ac:dyDescent="0.25">
      <c r="A149" s="30">
        <v>45600</v>
      </c>
      <c r="B149" t="s">
        <v>908</v>
      </c>
      <c r="C149" s="357" t="s">
        <v>1071</v>
      </c>
    </row>
    <row r="150" spans="1:3" x14ac:dyDescent="0.25">
      <c r="A150" s="30">
        <v>45304</v>
      </c>
      <c r="B150" t="s">
        <v>920</v>
      </c>
      <c r="C150" s="357" t="s">
        <v>1099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703125" defaultRowHeight="12.75" x14ac:dyDescent="0.2"/>
  <cols>
    <col min="1" max="1" width="5.5703125" style="75" customWidth="1"/>
    <col min="2" max="2" width="8.5703125" style="70" customWidth="1"/>
    <col min="3" max="3" width="8.28515625" style="75" bestFit="1" customWidth="1"/>
    <col min="4" max="4" width="48.5703125" style="73" bestFit="1" customWidth="1"/>
    <col min="5" max="5" width="5.5703125" style="75" bestFit="1" customWidth="1"/>
    <col min="6" max="6" width="11.28515625" style="75" customWidth="1"/>
    <col min="7" max="12" width="12.28515625" style="74" customWidth="1"/>
    <col min="13" max="13" width="10.5703125" style="74" bestFit="1" customWidth="1"/>
    <col min="14" max="14" width="18.5703125" style="167" hidden="1" customWidth="1"/>
    <col min="15" max="15" width="12.5703125" style="167" hidden="1" customWidth="1"/>
    <col min="16" max="16" width="9.28515625" style="167" hidden="1" customWidth="1"/>
    <col min="17" max="17" width="55.28515625" style="149" hidden="1" customWidth="1"/>
    <col min="18" max="19" width="11" style="151" hidden="1" customWidth="1"/>
    <col min="20" max="20" width="13.5703125" style="151" hidden="1" customWidth="1"/>
    <col min="21" max="24" width="11" style="151" hidden="1" customWidth="1"/>
    <col min="25" max="25" width="8.5703125" style="73" hidden="1" customWidth="1"/>
    <col min="26" max="27" width="12.5703125" style="129" hidden="1" customWidth="1"/>
    <col min="28" max="28" width="55.28515625" style="129" hidden="1" customWidth="1"/>
    <col min="29" max="35" width="11" style="129" hidden="1" customWidth="1"/>
    <col min="36" max="16384" width="8.5703125" style="73"/>
  </cols>
  <sheetData>
    <row r="1" spans="1:35" s="62" customFormat="1" x14ac:dyDescent="0.2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2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2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2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2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2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2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2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2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2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2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2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2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2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2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2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2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2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2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2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2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2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2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2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2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2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2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2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2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2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2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2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2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2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2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2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2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2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2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2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2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2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2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2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2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2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2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2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2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2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2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2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2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2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2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2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2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2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2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2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2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2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2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2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2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2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2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2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2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2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2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2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2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2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2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2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2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2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2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2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2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2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2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2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2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2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2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2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2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2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2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2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2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2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2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2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2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2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2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2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2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2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2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2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2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2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2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2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2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2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2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2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2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2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2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2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2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2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2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2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2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2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2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2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2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2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2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2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2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2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2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2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2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2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2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2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2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2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2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2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2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2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2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2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2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2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2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2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2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2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2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2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2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2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2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2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2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2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2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2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2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2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2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2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2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2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2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2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2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2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2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2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2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2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2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2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2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2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2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2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2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2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2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2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5" x14ac:dyDescent="0.25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2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2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2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5" x14ac:dyDescent="0.25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2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2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2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2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2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2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2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2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2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2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2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2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2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2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2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2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2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2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5" x14ac:dyDescent="0.25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5" x14ac:dyDescent="0.25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2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2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2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2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2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2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2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2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2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5" x14ac:dyDescent="0.25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2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2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2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2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5" x14ac:dyDescent="0.25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2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2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2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38.25" x14ac:dyDescent="0.2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2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2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2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2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2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2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2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2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2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2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2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2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2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2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2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2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2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2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2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2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2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2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2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2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R8:X128 R130:X176 W129:X129">
    <cfRule type="cellIs" dxfId="487" priority="12" operator="greaterThan">
      <formula>150</formula>
    </cfRule>
  </conditionalFormatting>
  <conditionalFormatting sqref="G1:M245 G247:M1048576">
    <cfRule type="cellIs" dxfId="486" priority="1" operator="greaterThanOrEqual">
      <formula>100</formula>
    </cfRule>
    <cfRule type="cellIs" dxfId="485" priority="2" operator="lessThan">
      <formula>100</formula>
    </cfRule>
    <cfRule type="cellIs" dxfId="484" priority="3" operator="equal">
      <formula>0</formula>
    </cfRule>
    <cfRule type="cellIs" dxfId="483" priority="8" operator="greaterThan">
      <formula>100</formula>
    </cfRule>
    <cfRule type="cellIs" dxfId="482" priority="9" operator="lessThanOrEqual">
      <formula>100</formula>
    </cfRule>
    <cfRule type="cellIs" dxfId="481" priority="11" operator="greaterThan">
      <formula>150</formula>
    </cfRule>
  </conditionalFormatting>
  <conditionalFormatting sqref="R129:V129">
    <cfRule type="cellIs" dxfId="480" priority="4" operator="greaterThan">
      <formula>100</formula>
    </cfRule>
    <cfRule type="cellIs" dxfId="479" priority="5" operator="lessThanOrEqual">
      <formula>100</formula>
    </cfRule>
    <cfRule type="cellIs" dxfId="478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19050</xdr:colOff>
                <xdr:row>221</xdr:row>
                <xdr:rowOff>19050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703125" defaultRowHeight="12.75" x14ac:dyDescent="0.2"/>
  <cols>
    <col min="1" max="1" width="5.5703125" style="75" customWidth="1"/>
    <col min="2" max="2" width="6.5703125" style="70" customWidth="1"/>
    <col min="3" max="3" width="8" style="75" customWidth="1"/>
    <col min="4" max="4" width="56.28515625" style="73" bestFit="1" customWidth="1"/>
    <col min="5" max="5" width="10.28515625" style="75" bestFit="1" customWidth="1"/>
    <col min="6" max="6" width="14.28515625" style="75" bestFit="1" customWidth="1"/>
    <col min="7" max="13" width="11" style="121" bestFit="1" customWidth="1"/>
    <col min="14" max="14" width="8.28515625" style="121" bestFit="1" customWidth="1"/>
    <col min="15" max="15" width="9.5703125" style="121" bestFit="1" customWidth="1"/>
    <col min="16" max="16" width="13" style="191" bestFit="1" customWidth="1"/>
    <col min="17" max="17" width="56.28515625" style="189" bestFit="1" customWidth="1"/>
    <col min="18" max="18" width="12.5703125" style="186" bestFit="1" customWidth="1"/>
    <col min="19" max="25" width="10.5703125" style="186" bestFit="1" customWidth="1"/>
    <col min="26" max="26" width="17.5703125" style="73" bestFit="1" customWidth="1"/>
    <col min="27" max="27" width="8.5703125" style="73" customWidth="1"/>
    <col min="28" max="28" width="12.5703125" style="129" bestFit="1" customWidth="1"/>
    <col min="29" max="29" width="10.5703125" style="136" bestFit="1" customWidth="1"/>
    <col min="30" max="30" width="56.28515625" style="129" bestFit="1" customWidth="1"/>
    <col min="31" max="37" width="11" style="129" bestFit="1" customWidth="1"/>
    <col min="38" max="38" width="7.28515625" style="73" hidden="1" customWidth="1"/>
    <col min="39" max="40" width="8.5703125" style="73"/>
    <col min="41" max="42" width="9.5703125" style="73" bestFit="1" customWidth="1"/>
    <col min="43" max="46" width="12.28515625" style="73" bestFit="1" customWidth="1"/>
    <col min="47" max="16384" width="8.5703125" style="73"/>
  </cols>
  <sheetData>
    <row r="1" spans="1:47" s="62" customFormat="1" ht="15" x14ac:dyDescent="0.2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5" x14ac:dyDescent="0.2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2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2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2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2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2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2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2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2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2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2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2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2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2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2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2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2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2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2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2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2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2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2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2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2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2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2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2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2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2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2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2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2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2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2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2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2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2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2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2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2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2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2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2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2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2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2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2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2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2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2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2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2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2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2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2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2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2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2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2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2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2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2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2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2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2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2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2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2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2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2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2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2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2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2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2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2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2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2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2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2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2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2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2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2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2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2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2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2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2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2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2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2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2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2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2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2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2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2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2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2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2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2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2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2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2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2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2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2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2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2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2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2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2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2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2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2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2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2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2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2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2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2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2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2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2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2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2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2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2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2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2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2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2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2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2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2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2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2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2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2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2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2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2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2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2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2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2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2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2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2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2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2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2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2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2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2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2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2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2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2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2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2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2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2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2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2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2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2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2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2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2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2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2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2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2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2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2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2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2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2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2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2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2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2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2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2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2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2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2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2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2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2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2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2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2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2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2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2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5" x14ac:dyDescent="0.25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2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2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2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5" x14ac:dyDescent="0.25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2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2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2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5" x14ac:dyDescent="0.25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2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2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2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2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2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2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2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2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2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2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2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2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2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2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2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2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2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2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2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5" x14ac:dyDescent="0.25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5" x14ac:dyDescent="0.25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2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5" x14ac:dyDescent="0.25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2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2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2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2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2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2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5" x14ac:dyDescent="0.25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2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2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2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2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2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2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2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2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38.25" x14ac:dyDescent="0.2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2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2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2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2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2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2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2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2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2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2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2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2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2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2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2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2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2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2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2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2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2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2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2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2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2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2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2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S1:Y7 U213:Y213 S214:Y217 U218:Y218 S218 S219:Y237 U238:Y239 S238:S239 U248:Y248 S248 S249:Y257 S267:Y1048576 S258:Z266 S240:Y240 S242:Y247 U241:Y241 S241 T8:Y8 S63:Y64 X62:Y62 S68:Y69 X65:Y67 S72:Y73 X70:Y71 S75:Y85 X74:Y74 S87:Y93 X86:Y86 S95:Y103 X94:Y94 S105:Y114 X104:Y104 S116:Y120 X115:Y115 S122:Y127 X121:Y121 S129:Y131 S133:Y141 V132:Y132 S144:Y144 X142:Y143 X145:Y146 S158:Y164 X157:Y157 S166:Y166 X165:Y165 S168:Y173 X167:Y167 S177:Y178 X174:Y174 X176:Y176 X179:Y179 S9:Y61 S180:Y212 S147:Y156">
    <cfRule type="cellIs" dxfId="477" priority="160" operator="greaterThanOrEqual">
      <formula>100</formula>
    </cfRule>
    <cfRule type="cellIs" dxfId="476" priority="161" operator="lessThan">
      <formula>100</formula>
    </cfRule>
  </conditionalFormatting>
  <conditionalFormatting sqref="S8">
    <cfRule type="cellIs" dxfId="475" priority="153" operator="greaterThanOrEqual">
      <formula>100</formula>
    </cfRule>
    <cfRule type="cellIs" dxfId="474" priority="154" operator="lessThan">
      <formula>100</formula>
    </cfRule>
    <cfRule type="cellIs" dxfId="473" priority="155" operator="equal">
      <formula>0</formula>
    </cfRule>
    <cfRule type="cellIs" dxfId="472" priority="156" operator="greaterThan">
      <formula>100</formula>
    </cfRule>
    <cfRule type="cellIs" dxfId="471" priority="157" operator="lessThanOrEqual">
      <formula>100</formula>
    </cfRule>
    <cfRule type="cellIs" dxfId="470" priority="158" operator="greaterThan">
      <formula>150</formula>
    </cfRule>
  </conditionalFormatting>
  <conditionalFormatting sqref="G8:N187">
    <cfRule type="cellIs" dxfId="469" priority="147" operator="greaterThanOrEqual">
      <formula>100</formula>
    </cfRule>
    <cfRule type="cellIs" dxfId="468" priority="148" operator="lessThan">
      <formula>100</formula>
    </cfRule>
    <cfRule type="cellIs" dxfId="467" priority="149" operator="equal">
      <formula>0</formula>
    </cfRule>
    <cfRule type="cellIs" dxfId="466" priority="150" operator="greaterThan">
      <formula>100</formula>
    </cfRule>
    <cfRule type="cellIs" dxfId="465" priority="151" operator="lessThanOrEqual">
      <formula>100</formula>
    </cfRule>
    <cfRule type="cellIs" dxfId="464" priority="152" operator="greaterThan">
      <formula>150</formula>
    </cfRule>
  </conditionalFormatting>
  <conditionalFormatting sqref="S62:W62">
    <cfRule type="cellIs" dxfId="463" priority="141" operator="greaterThanOrEqual">
      <formula>100</formula>
    </cfRule>
    <cfRule type="cellIs" dxfId="462" priority="142" operator="lessThan">
      <formula>100</formula>
    </cfRule>
    <cfRule type="cellIs" dxfId="461" priority="143" operator="equal">
      <formula>0</formula>
    </cfRule>
    <cfRule type="cellIs" dxfId="460" priority="144" operator="greaterThan">
      <formula>100</formula>
    </cfRule>
    <cfRule type="cellIs" dxfId="459" priority="145" operator="lessThanOrEqual">
      <formula>100</formula>
    </cfRule>
    <cfRule type="cellIs" dxfId="458" priority="146" operator="greaterThan">
      <formula>150</formula>
    </cfRule>
  </conditionalFormatting>
  <conditionalFormatting sqref="S65:W65">
    <cfRule type="cellIs" dxfId="457" priority="135" operator="greaterThanOrEqual">
      <formula>100</formula>
    </cfRule>
    <cfRule type="cellIs" dxfId="456" priority="136" operator="lessThan">
      <formula>100</formula>
    </cfRule>
    <cfRule type="cellIs" dxfId="455" priority="137" operator="equal">
      <formula>0</formula>
    </cfRule>
    <cfRule type="cellIs" dxfId="454" priority="138" operator="greaterThan">
      <formula>100</formula>
    </cfRule>
    <cfRule type="cellIs" dxfId="453" priority="139" operator="lessThanOrEqual">
      <formula>100</formula>
    </cfRule>
    <cfRule type="cellIs" dxfId="452" priority="140" operator="greaterThan">
      <formula>150</formula>
    </cfRule>
  </conditionalFormatting>
  <conditionalFormatting sqref="S66:W66">
    <cfRule type="cellIs" dxfId="451" priority="129" operator="greaterThanOrEqual">
      <formula>100</formula>
    </cfRule>
    <cfRule type="cellIs" dxfId="450" priority="130" operator="lessThan">
      <formula>100</formula>
    </cfRule>
    <cfRule type="cellIs" dxfId="449" priority="131" operator="equal">
      <formula>0</formula>
    </cfRule>
    <cfRule type="cellIs" dxfId="448" priority="132" operator="greaterThan">
      <formula>100</formula>
    </cfRule>
    <cfRule type="cellIs" dxfId="447" priority="133" operator="lessThanOrEqual">
      <formula>100</formula>
    </cfRule>
    <cfRule type="cellIs" dxfId="446" priority="134" operator="greaterThan">
      <formula>150</formula>
    </cfRule>
  </conditionalFormatting>
  <conditionalFormatting sqref="S67:W67">
    <cfRule type="cellIs" dxfId="445" priority="123" operator="greaterThanOrEqual">
      <formula>100</formula>
    </cfRule>
    <cfRule type="cellIs" dxfId="444" priority="124" operator="lessThan">
      <formula>100</formula>
    </cfRule>
    <cfRule type="cellIs" dxfId="443" priority="125" operator="equal">
      <formula>0</formula>
    </cfRule>
    <cfRule type="cellIs" dxfId="442" priority="126" operator="greaterThan">
      <formula>100</formula>
    </cfRule>
    <cfRule type="cellIs" dxfId="441" priority="127" operator="lessThanOrEqual">
      <formula>100</formula>
    </cfRule>
    <cfRule type="cellIs" dxfId="440" priority="128" operator="greaterThan">
      <formula>150</formula>
    </cfRule>
  </conditionalFormatting>
  <conditionalFormatting sqref="S70:W70">
    <cfRule type="cellIs" dxfId="439" priority="117" operator="greaterThanOrEqual">
      <formula>100</formula>
    </cfRule>
    <cfRule type="cellIs" dxfId="438" priority="118" operator="lessThan">
      <formula>100</formula>
    </cfRule>
    <cfRule type="cellIs" dxfId="437" priority="119" operator="equal">
      <formula>0</formula>
    </cfRule>
    <cfRule type="cellIs" dxfId="436" priority="120" operator="greaterThan">
      <formula>100</formula>
    </cfRule>
    <cfRule type="cellIs" dxfId="435" priority="121" operator="lessThanOrEqual">
      <formula>100</formula>
    </cfRule>
    <cfRule type="cellIs" dxfId="434" priority="122" operator="greaterThan">
      <formula>150</formula>
    </cfRule>
  </conditionalFormatting>
  <conditionalFormatting sqref="S71:W71">
    <cfRule type="cellIs" dxfId="433" priority="111" operator="greaterThanOrEqual">
      <formula>100</formula>
    </cfRule>
    <cfRule type="cellIs" dxfId="432" priority="112" operator="lessThan">
      <formula>100</formula>
    </cfRule>
    <cfRule type="cellIs" dxfId="431" priority="113" operator="equal">
      <formula>0</formula>
    </cfRule>
    <cfRule type="cellIs" dxfId="430" priority="114" operator="greaterThan">
      <formula>100</formula>
    </cfRule>
    <cfRule type="cellIs" dxfId="429" priority="115" operator="lessThanOrEqual">
      <formula>100</formula>
    </cfRule>
    <cfRule type="cellIs" dxfId="428" priority="116" operator="greaterThan">
      <formula>150</formula>
    </cfRule>
  </conditionalFormatting>
  <conditionalFormatting sqref="S74:W74">
    <cfRule type="cellIs" dxfId="427" priority="105" operator="greaterThanOrEqual">
      <formula>100</formula>
    </cfRule>
    <cfRule type="cellIs" dxfId="426" priority="106" operator="lessThan">
      <formula>100</formula>
    </cfRule>
    <cfRule type="cellIs" dxfId="425" priority="107" operator="equal">
      <formula>0</formula>
    </cfRule>
    <cfRule type="cellIs" dxfId="424" priority="108" operator="greaterThan">
      <formula>100</formula>
    </cfRule>
    <cfRule type="cellIs" dxfId="423" priority="109" operator="lessThanOrEqual">
      <formula>100</formula>
    </cfRule>
    <cfRule type="cellIs" dxfId="422" priority="110" operator="greaterThan">
      <formula>150</formula>
    </cfRule>
  </conditionalFormatting>
  <conditionalFormatting sqref="S86:W86">
    <cfRule type="cellIs" dxfId="421" priority="99" operator="greaterThanOrEqual">
      <formula>100</formula>
    </cfRule>
    <cfRule type="cellIs" dxfId="420" priority="100" operator="lessThan">
      <formula>100</formula>
    </cfRule>
    <cfRule type="cellIs" dxfId="419" priority="101" operator="equal">
      <formula>0</formula>
    </cfRule>
    <cfRule type="cellIs" dxfId="418" priority="102" operator="greaterThan">
      <formula>100</formula>
    </cfRule>
    <cfRule type="cellIs" dxfId="417" priority="103" operator="lessThanOrEqual">
      <formula>100</formula>
    </cfRule>
    <cfRule type="cellIs" dxfId="416" priority="104" operator="greaterThan">
      <formula>150</formula>
    </cfRule>
  </conditionalFormatting>
  <conditionalFormatting sqref="S94:W94">
    <cfRule type="cellIs" dxfId="415" priority="93" operator="greaterThanOrEqual">
      <formula>100</formula>
    </cfRule>
    <cfRule type="cellIs" dxfId="414" priority="94" operator="lessThan">
      <formula>100</formula>
    </cfRule>
    <cfRule type="cellIs" dxfId="413" priority="95" operator="equal">
      <formula>0</formula>
    </cfRule>
    <cfRule type="cellIs" dxfId="412" priority="96" operator="greaterThan">
      <formula>100</formula>
    </cfRule>
    <cfRule type="cellIs" dxfId="411" priority="97" operator="lessThanOrEqual">
      <formula>100</formula>
    </cfRule>
    <cfRule type="cellIs" dxfId="410" priority="98" operator="greaterThan">
      <formula>150</formula>
    </cfRule>
  </conditionalFormatting>
  <conditionalFormatting sqref="S104:W104">
    <cfRule type="cellIs" dxfId="409" priority="87" operator="greaterThanOrEqual">
      <formula>100</formula>
    </cfRule>
    <cfRule type="cellIs" dxfId="408" priority="88" operator="lessThan">
      <formula>100</formula>
    </cfRule>
    <cfRule type="cellIs" dxfId="407" priority="89" operator="equal">
      <formula>0</formula>
    </cfRule>
    <cfRule type="cellIs" dxfId="406" priority="90" operator="greaterThan">
      <formula>100</formula>
    </cfRule>
    <cfRule type="cellIs" dxfId="405" priority="91" operator="lessThanOrEqual">
      <formula>100</formula>
    </cfRule>
    <cfRule type="cellIs" dxfId="404" priority="92" operator="greaterThan">
      <formula>150</formula>
    </cfRule>
  </conditionalFormatting>
  <conditionalFormatting sqref="S115:W115">
    <cfRule type="cellIs" dxfId="403" priority="81" operator="greaterThanOrEqual">
      <formula>100</formula>
    </cfRule>
    <cfRule type="cellIs" dxfId="402" priority="82" operator="lessThan">
      <formula>100</formula>
    </cfRule>
    <cfRule type="cellIs" dxfId="401" priority="83" operator="equal">
      <formula>0</formula>
    </cfRule>
    <cfRule type="cellIs" dxfId="400" priority="84" operator="greaterThan">
      <formula>100</formula>
    </cfRule>
    <cfRule type="cellIs" dxfId="399" priority="85" operator="lessThanOrEqual">
      <formula>100</formula>
    </cfRule>
    <cfRule type="cellIs" dxfId="398" priority="86" operator="greaterThan">
      <formula>150</formula>
    </cfRule>
  </conditionalFormatting>
  <conditionalFormatting sqref="S121:W121">
    <cfRule type="cellIs" dxfId="397" priority="75" operator="greaterThanOrEqual">
      <formula>100</formula>
    </cfRule>
    <cfRule type="cellIs" dxfId="396" priority="76" operator="lessThan">
      <formula>100</formula>
    </cfRule>
    <cfRule type="cellIs" dxfId="395" priority="77" operator="equal">
      <formula>0</formula>
    </cfRule>
    <cfRule type="cellIs" dxfId="394" priority="78" operator="greaterThan">
      <formula>100</formula>
    </cfRule>
    <cfRule type="cellIs" dxfId="393" priority="79" operator="lessThanOrEqual">
      <formula>100</formula>
    </cfRule>
    <cfRule type="cellIs" dxfId="392" priority="80" operator="greaterThan">
      <formula>150</formula>
    </cfRule>
  </conditionalFormatting>
  <conditionalFormatting sqref="S128:Y128">
    <cfRule type="cellIs" dxfId="391" priority="69" operator="greaterThanOrEqual">
      <formula>100</formula>
    </cfRule>
    <cfRule type="cellIs" dxfId="390" priority="70" operator="lessThan">
      <formula>100</formula>
    </cfRule>
    <cfRule type="cellIs" dxfId="389" priority="71" operator="equal">
      <formula>0</formula>
    </cfRule>
    <cfRule type="cellIs" dxfId="388" priority="72" operator="greaterThan">
      <formula>100</formula>
    </cfRule>
    <cfRule type="cellIs" dxfId="387" priority="73" operator="lessThanOrEqual">
      <formula>100</formula>
    </cfRule>
    <cfRule type="cellIs" dxfId="386" priority="74" operator="greaterThan">
      <formula>150</formula>
    </cfRule>
  </conditionalFormatting>
  <conditionalFormatting sqref="S132:U132">
    <cfRule type="cellIs" dxfId="385" priority="63" operator="greaterThanOrEqual">
      <formula>100</formula>
    </cfRule>
    <cfRule type="cellIs" dxfId="384" priority="64" operator="lessThan">
      <formula>100</formula>
    </cfRule>
    <cfRule type="cellIs" dxfId="383" priority="65" operator="equal">
      <formula>0</formula>
    </cfRule>
    <cfRule type="cellIs" dxfId="382" priority="66" operator="greaterThan">
      <formula>100</formula>
    </cfRule>
    <cfRule type="cellIs" dxfId="381" priority="67" operator="lessThanOrEqual">
      <formula>100</formula>
    </cfRule>
    <cfRule type="cellIs" dxfId="380" priority="68" operator="greaterThan">
      <formula>150</formula>
    </cfRule>
  </conditionalFormatting>
  <conditionalFormatting sqref="S142:W143">
    <cfRule type="cellIs" dxfId="379" priority="57" operator="greaterThanOrEqual">
      <formula>100</formula>
    </cfRule>
    <cfRule type="cellIs" dxfId="378" priority="58" operator="lessThan">
      <formula>100</formula>
    </cfRule>
    <cfRule type="cellIs" dxfId="377" priority="59" operator="equal">
      <formula>0</formula>
    </cfRule>
    <cfRule type="cellIs" dxfId="376" priority="60" operator="greaterThan">
      <formula>100</formula>
    </cfRule>
    <cfRule type="cellIs" dxfId="375" priority="61" operator="lessThanOrEqual">
      <formula>100</formula>
    </cfRule>
    <cfRule type="cellIs" dxfId="374" priority="62" operator="greaterThan">
      <formula>150</formula>
    </cfRule>
  </conditionalFormatting>
  <conditionalFormatting sqref="S145:W145">
    <cfRule type="cellIs" dxfId="373" priority="51" operator="greaterThanOrEqual">
      <formula>100</formula>
    </cfRule>
    <cfRule type="cellIs" dxfId="372" priority="52" operator="lessThan">
      <formula>100</formula>
    </cfRule>
    <cfRule type="cellIs" dxfId="371" priority="53" operator="equal">
      <formula>0</formula>
    </cfRule>
    <cfRule type="cellIs" dxfId="370" priority="54" operator="greaterThan">
      <formula>100</formula>
    </cfRule>
    <cfRule type="cellIs" dxfId="369" priority="55" operator="lessThanOrEqual">
      <formula>100</formula>
    </cfRule>
    <cfRule type="cellIs" dxfId="368" priority="56" operator="greaterThan">
      <formula>150</formula>
    </cfRule>
  </conditionalFormatting>
  <conditionalFormatting sqref="S146:W146">
    <cfRule type="cellIs" dxfId="367" priority="45" operator="greaterThanOrEqual">
      <formula>100</formula>
    </cfRule>
    <cfRule type="cellIs" dxfId="366" priority="46" operator="lessThan">
      <formula>100</formula>
    </cfRule>
    <cfRule type="cellIs" dxfId="365" priority="47" operator="equal">
      <formula>0</formula>
    </cfRule>
    <cfRule type="cellIs" dxfId="364" priority="48" operator="greaterThan">
      <formula>100</formula>
    </cfRule>
    <cfRule type="cellIs" dxfId="363" priority="49" operator="lessThanOrEqual">
      <formula>100</formula>
    </cfRule>
    <cfRule type="cellIs" dxfId="362" priority="50" operator="greaterThan">
      <formula>150</formula>
    </cfRule>
  </conditionalFormatting>
  <conditionalFormatting sqref="S157:W157">
    <cfRule type="cellIs" dxfId="361" priority="39" operator="greaterThanOrEqual">
      <formula>100</formula>
    </cfRule>
    <cfRule type="cellIs" dxfId="360" priority="40" operator="lessThan">
      <formula>100</formula>
    </cfRule>
    <cfRule type="cellIs" dxfId="359" priority="41" operator="equal">
      <formula>0</formula>
    </cfRule>
    <cfRule type="cellIs" dxfId="358" priority="42" operator="greaterThan">
      <formula>100</formula>
    </cfRule>
    <cfRule type="cellIs" dxfId="357" priority="43" operator="lessThanOrEqual">
      <formula>100</formula>
    </cfRule>
    <cfRule type="cellIs" dxfId="356" priority="44" operator="greaterThan">
      <formula>150</formula>
    </cfRule>
  </conditionalFormatting>
  <conditionalFormatting sqref="S165:W165">
    <cfRule type="cellIs" dxfId="355" priority="33" operator="greaterThanOrEqual">
      <formula>100</formula>
    </cfRule>
    <cfRule type="cellIs" dxfId="354" priority="34" operator="lessThan">
      <formula>100</formula>
    </cfRule>
    <cfRule type="cellIs" dxfId="353" priority="35" operator="equal">
      <formula>0</formula>
    </cfRule>
    <cfRule type="cellIs" dxfId="352" priority="36" operator="greaterThan">
      <formula>100</formula>
    </cfRule>
    <cfRule type="cellIs" dxfId="351" priority="37" operator="lessThanOrEqual">
      <formula>100</formula>
    </cfRule>
    <cfRule type="cellIs" dxfId="350" priority="38" operator="greaterThan">
      <formula>150</formula>
    </cfRule>
  </conditionalFormatting>
  <conditionalFormatting sqref="S167:W167">
    <cfRule type="cellIs" dxfId="349" priority="27" operator="greaterThanOrEqual">
      <formula>100</formula>
    </cfRule>
    <cfRule type="cellIs" dxfId="348" priority="28" operator="lessThan">
      <formula>100</formula>
    </cfRule>
    <cfRule type="cellIs" dxfId="347" priority="29" operator="equal">
      <formula>0</formula>
    </cfRule>
    <cfRule type="cellIs" dxfId="346" priority="30" operator="greaterThan">
      <formula>100</formula>
    </cfRule>
    <cfRule type="cellIs" dxfId="345" priority="31" operator="lessThanOrEqual">
      <formula>100</formula>
    </cfRule>
    <cfRule type="cellIs" dxfId="344" priority="32" operator="greaterThan">
      <formula>150</formula>
    </cfRule>
  </conditionalFormatting>
  <conditionalFormatting sqref="S174:W174">
    <cfRule type="cellIs" dxfId="343" priority="21" operator="greaterThanOrEqual">
      <formula>100</formula>
    </cfRule>
    <cfRule type="cellIs" dxfId="342" priority="22" operator="lessThan">
      <formula>100</formula>
    </cfRule>
    <cfRule type="cellIs" dxfId="341" priority="23" operator="equal">
      <formula>0</formula>
    </cfRule>
    <cfRule type="cellIs" dxfId="340" priority="24" operator="greaterThan">
      <formula>100</formula>
    </cfRule>
    <cfRule type="cellIs" dxfId="339" priority="25" operator="lessThanOrEqual">
      <formula>100</formula>
    </cfRule>
    <cfRule type="cellIs" dxfId="338" priority="26" operator="greaterThan">
      <formula>150</formula>
    </cfRule>
  </conditionalFormatting>
  <conditionalFormatting sqref="S175:Y175">
    <cfRule type="cellIs" dxfId="337" priority="15" operator="greaterThanOrEqual">
      <formula>100</formula>
    </cfRule>
    <cfRule type="cellIs" dxfId="336" priority="16" operator="lessThan">
      <formula>100</formula>
    </cfRule>
    <cfRule type="cellIs" dxfId="335" priority="17" operator="equal">
      <formula>0</formula>
    </cfRule>
    <cfRule type="cellIs" dxfId="334" priority="18" operator="greaterThan">
      <formula>100</formula>
    </cfRule>
    <cfRule type="cellIs" dxfId="333" priority="19" operator="lessThanOrEqual">
      <formula>100</formula>
    </cfRule>
    <cfRule type="cellIs" dxfId="332" priority="20" operator="greaterThan">
      <formula>150</formula>
    </cfRule>
  </conditionalFormatting>
  <conditionalFormatting sqref="S176:W176">
    <cfRule type="cellIs" dxfId="331" priority="9" operator="greaterThanOrEqual">
      <formula>100</formula>
    </cfRule>
    <cfRule type="cellIs" dxfId="330" priority="10" operator="lessThan">
      <formula>100</formula>
    </cfRule>
    <cfRule type="cellIs" dxfId="329" priority="11" operator="equal">
      <formula>0</formula>
    </cfRule>
    <cfRule type="cellIs" dxfId="328" priority="12" operator="greaterThan">
      <formula>100</formula>
    </cfRule>
    <cfRule type="cellIs" dxfId="327" priority="13" operator="lessThanOrEqual">
      <formula>100</formula>
    </cfRule>
    <cfRule type="cellIs" dxfId="326" priority="14" operator="greaterThan">
      <formula>150</formula>
    </cfRule>
  </conditionalFormatting>
  <conditionalFormatting sqref="S179:W179">
    <cfRule type="cellIs" dxfId="325" priority="3" operator="greaterThanOrEqual">
      <formula>100</formula>
    </cfRule>
    <cfRule type="cellIs" dxfId="324" priority="4" operator="lessThan">
      <formula>100</formula>
    </cfRule>
    <cfRule type="cellIs" dxfId="323" priority="5" operator="equal">
      <formula>0</formula>
    </cfRule>
    <cfRule type="cellIs" dxfId="322" priority="6" operator="greaterThan">
      <formula>100</formula>
    </cfRule>
    <cfRule type="cellIs" dxfId="321" priority="7" operator="lessThanOrEqual">
      <formula>100</formula>
    </cfRule>
    <cfRule type="cellIs" dxfId="320" priority="8" operator="greaterThan">
      <formula>150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19050</xdr:colOff>
                <xdr:row>232</xdr:row>
                <xdr:rowOff>19050</xdr:rowOff>
              </from>
              <to>
                <xdr:col>8</xdr:col>
                <xdr:colOff>304800</xdr:colOff>
                <xdr:row>244</xdr:row>
                <xdr:rowOff>57150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703125" defaultRowHeight="12.75" x14ac:dyDescent="0.2"/>
  <cols>
    <col min="1" max="1" width="8.5703125" style="73"/>
    <col min="2" max="2" width="5.5703125" style="75" customWidth="1"/>
    <col min="3" max="3" width="8.5703125" style="70" customWidth="1"/>
    <col min="4" max="4" width="8.28515625" style="75" bestFit="1" customWidth="1"/>
    <col min="5" max="5" width="9.28515625" style="73" bestFit="1" customWidth="1"/>
    <col min="6" max="6" width="63.28515625" style="75" bestFit="1" customWidth="1"/>
    <col min="7" max="12" width="12.28515625" style="121" customWidth="1"/>
    <col min="13" max="13" width="8.5703125" style="121" bestFit="1" customWidth="1"/>
    <col min="14" max="14" width="7.28515625" style="121" bestFit="1" customWidth="1"/>
    <col min="15" max="15" width="8.5703125" style="121" customWidth="1"/>
    <col min="16" max="16" width="23.28515625" style="191" bestFit="1" customWidth="1"/>
    <col min="17" max="17" width="18.5703125" style="202" bestFit="1" customWidth="1"/>
    <col min="18" max="18" width="63.5703125" style="189" bestFit="1" customWidth="1"/>
    <col min="19" max="19" width="12.5703125" style="186" bestFit="1" customWidth="1"/>
    <col min="20" max="20" width="23.5703125" style="186" bestFit="1" customWidth="1"/>
    <col min="21" max="26" width="10.5703125" style="186" bestFit="1" customWidth="1"/>
    <col min="27" max="27" width="7.28515625" style="186" bestFit="1" customWidth="1"/>
    <col min="28" max="28" width="18.5703125" style="283" bestFit="1" customWidth="1"/>
    <col min="29" max="29" width="56.28515625" style="129" bestFit="1" customWidth="1"/>
    <col min="30" max="30" width="12.5703125" style="129" bestFit="1" customWidth="1"/>
    <col min="31" max="31" width="23.5703125" style="129" bestFit="1" customWidth="1"/>
    <col min="32" max="37" width="10.5703125" style="129" bestFit="1" customWidth="1"/>
    <col min="38" max="38" width="7.28515625" style="129" bestFit="1" customWidth="1"/>
    <col min="39" max="16384" width="8.5703125" style="73"/>
  </cols>
  <sheetData>
    <row r="1" spans="1:38" s="62" customFormat="1" x14ac:dyDescent="0.2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2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2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2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2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2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38.25" x14ac:dyDescent="0.2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2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2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2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2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2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2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2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2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2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2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2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2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2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2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2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2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2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2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2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2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2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2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2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2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2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2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2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2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2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2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2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2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2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2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2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2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2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2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2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2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2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2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2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2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2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2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2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2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2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2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2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2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2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2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2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2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2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2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2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2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2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2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2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2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2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2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2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2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2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2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2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2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2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2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2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2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2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2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2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2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2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2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2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2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2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2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2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2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2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2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2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2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2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2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2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2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2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2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2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2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2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2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2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2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2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2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2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2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2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2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2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2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2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2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2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2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2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2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2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2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2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2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2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2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2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2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2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2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2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2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2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2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2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2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2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2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2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2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2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2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2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2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2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2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2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2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2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2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2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2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2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2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2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2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2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2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2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2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2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2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2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2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2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2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2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2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2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2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2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2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2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2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2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2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2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2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2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2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2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2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2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2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2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2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2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2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2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2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2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2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2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2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2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2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2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2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2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2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2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2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2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2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2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2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2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2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2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2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2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2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2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2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2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2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2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2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2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2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2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2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2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2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2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2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2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2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2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2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2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2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2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2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2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2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2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2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2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2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2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2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2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2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3.5" thickBot="1" x14ac:dyDescent="0.2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2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2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38.25" x14ac:dyDescent="0.2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2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2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2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2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2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2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2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2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2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2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2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2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2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2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2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2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2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2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2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2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2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2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2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2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2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2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2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2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T1:AA5 T251:AA257 U213:AA250 T219:T221 T269:AA1048576 T261:AA267 T223:T232 T234:T243 T246 T248:T249 T7:AA212">
    <cfRule type="cellIs" dxfId="319" priority="33" operator="greaterThanOrEqual">
      <formula>100</formula>
    </cfRule>
    <cfRule type="cellIs" dxfId="318" priority="34" operator="lessThan">
      <formula>100</formula>
    </cfRule>
  </conditionalFormatting>
  <conditionalFormatting sqref="T214:T216">
    <cfRule type="cellIs" dxfId="317" priority="31" operator="greaterThanOrEqual">
      <formula>100</formula>
    </cfRule>
    <cfRule type="cellIs" dxfId="316" priority="32" operator="lessThan">
      <formula>100</formula>
    </cfRule>
  </conditionalFormatting>
  <conditionalFormatting sqref="H261:N267">
    <cfRule type="cellIs" dxfId="315" priority="29" operator="equal">
      <formula>0</formula>
    </cfRule>
    <cfRule type="cellIs" dxfId="314" priority="30" operator="lessThan">
      <formula>100</formula>
    </cfRule>
  </conditionalFormatting>
  <conditionalFormatting sqref="T268:AA268">
    <cfRule type="cellIs" dxfId="313" priority="27" operator="greaterThanOrEqual">
      <formula>100</formula>
    </cfRule>
    <cfRule type="cellIs" dxfId="312" priority="28" operator="lessThan">
      <formula>100</formula>
    </cfRule>
  </conditionalFormatting>
  <conditionalFormatting sqref="G8:M189">
    <cfRule type="cellIs" dxfId="311" priority="21" operator="greaterThanOrEqual">
      <formula>100</formula>
    </cfRule>
    <cfRule type="cellIs" dxfId="310" priority="22" operator="lessThan">
      <formula>100</formula>
    </cfRule>
    <cfRule type="cellIs" dxfId="309" priority="23" operator="equal">
      <formula>0</formula>
    </cfRule>
    <cfRule type="cellIs" dxfId="308" priority="24" operator="greaterThan">
      <formula>100</formula>
    </cfRule>
    <cfRule type="cellIs" dxfId="307" priority="25" operator="lessThanOrEqual">
      <formula>100</formula>
    </cfRule>
    <cfRule type="cellIs" dxfId="306" priority="26" operator="greaterThan">
      <formula>150</formula>
    </cfRule>
  </conditionalFormatting>
  <conditionalFormatting sqref="AE7:AK7">
    <cfRule type="cellIs" dxfId="305" priority="19" operator="greaterThanOrEqual">
      <formula>100</formula>
    </cfRule>
    <cfRule type="cellIs" dxfId="304" priority="20" operator="lessThan">
      <formula>100</formula>
    </cfRule>
  </conditionalFormatting>
  <conditionalFormatting sqref="T213">
    <cfRule type="cellIs" dxfId="303" priority="15" operator="greaterThanOrEqual">
      <formula>100</formula>
    </cfRule>
    <cfRule type="cellIs" dxfId="302" priority="16" operator="lessThan">
      <formula>100</formula>
    </cfRule>
  </conditionalFormatting>
  <conditionalFormatting sqref="T218">
    <cfRule type="cellIs" dxfId="301" priority="13" operator="greaterThanOrEqual">
      <formula>100</formula>
    </cfRule>
    <cfRule type="cellIs" dxfId="300" priority="14" operator="lessThan">
      <formula>100</formula>
    </cfRule>
  </conditionalFormatting>
  <conditionalFormatting sqref="T222">
    <cfRule type="cellIs" dxfId="299" priority="11" operator="greaterThanOrEqual">
      <formula>100</formula>
    </cfRule>
    <cfRule type="cellIs" dxfId="298" priority="12" operator="lessThan">
      <formula>100</formula>
    </cfRule>
  </conditionalFormatting>
  <conditionalFormatting sqref="T233">
    <cfRule type="cellIs" dxfId="297" priority="9" operator="greaterThanOrEqual">
      <formula>100</formula>
    </cfRule>
    <cfRule type="cellIs" dxfId="296" priority="10" operator="lessThan">
      <formula>100</formula>
    </cfRule>
  </conditionalFormatting>
  <conditionalFormatting sqref="T244">
    <cfRule type="cellIs" dxfId="295" priority="7" operator="greaterThanOrEqual">
      <formula>100</formula>
    </cfRule>
    <cfRule type="cellIs" dxfId="294" priority="8" operator="lessThan">
      <formula>100</formula>
    </cfRule>
  </conditionalFormatting>
  <conditionalFormatting sqref="T245">
    <cfRule type="cellIs" dxfId="293" priority="5" operator="greaterThanOrEqual">
      <formula>100</formula>
    </cfRule>
    <cfRule type="cellIs" dxfId="292" priority="6" operator="lessThan">
      <formula>100</formula>
    </cfRule>
  </conditionalFormatting>
  <conditionalFormatting sqref="T247">
    <cfRule type="cellIs" dxfId="291" priority="3" operator="greaterThanOrEqual">
      <formula>100</formula>
    </cfRule>
    <cfRule type="cellIs" dxfId="290" priority="4" operator="lessThan">
      <formula>100</formula>
    </cfRule>
  </conditionalFormatting>
  <conditionalFormatting sqref="T250">
    <cfRule type="cellIs" dxfId="289" priority="1" operator="greaterThanOrEqual">
      <formula>100</formula>
    </cfRule>
    <cfRule type="cellIs" dxfId="288" priority="2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703125" defaultRowHeight="12.75" x14ac:dyDescent="0.2"/>
  <cols>
    <col min="1" max="1" width="5.5703125" style="69" customWidth="1"/>
    <col min="2" max="2" width="8.5703125" style="70" customWidth="1"/>
    <col min="3" max="3" width="8.28515625" style="69" bestFit="1" customWidth="1"/>
    <col min="4" max="4" width="48.5703125" style="71" bestFit="1" customWidth="1"/>
    <col min="5" max="5" width="5.5703125" style="69" bestFit="1" customWidth="1"/>
    <col min="6" max="11" width="12.28515625" style="121" customWidth="1"/>
    <col min="12" max="12" width="8.5703125" style="121" bestFit="1" customWidth="1"/>
    <col min="13" max="13" width="9.5703125" style="121" bestFit="1" customWidth="1"/>
    <col min="14" max="14" width="5.5703125" style="93" bestFit="1" customWidth="1"/>
    <col min="15" max="15" width="17.5703125" style="93" hidden="1" customWidth="1"/>
    <col min="16" max="16" width="11.28515625" style="191" bestFit="1" customWidth="1"/>
    <col min="17" max="17" width="15.285156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28" width="8.5703125" style="71" customWidth="1"/>
    <col min="29" max="16384" width="8.5703125" style="71"/>
  </cols>
  <sheetData>
    <row r="1" spans="1:27" s="62" customFormat="1" x14ac:dyDescent="0.2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2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2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2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2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2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2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2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2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2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2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2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2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2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2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2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2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2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2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2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2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2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2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2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2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2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2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2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2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2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2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2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2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2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2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2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2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2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2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2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2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2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2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2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2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2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2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2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2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2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2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2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2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2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2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2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2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2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2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2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2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2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2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2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2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2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2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2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2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2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2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2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2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2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2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2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2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2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2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2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2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2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2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2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2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2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2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2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2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2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2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2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2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2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2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2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2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2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2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2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2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2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2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2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2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2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2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2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2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2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2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2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2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2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2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2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2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2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2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2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2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2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2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2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2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2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2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2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2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2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2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2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2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2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2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2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2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2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2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2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2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2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2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2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2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2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2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2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2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2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2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2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2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2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2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2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2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2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2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2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2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2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2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2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2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2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2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2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2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2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2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2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2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2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2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2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2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2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2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2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2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2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2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2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2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2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2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2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2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2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2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2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2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2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2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2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2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2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2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2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2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2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2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2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2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2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2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2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2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2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2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2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2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2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2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2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2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2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2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2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2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2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2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2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2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2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2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2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2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2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2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2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38.25" x14ac:dyDescent="0.2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2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2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2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2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2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2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2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2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2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2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2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2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2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2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2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2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2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2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2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2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2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2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2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2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2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2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2">
      <c r="B269" s="64" t="s">
        <v>765</v>
      </c>
      <c r="C269" s="58"/>
    </row>
    <row r="270" spans="2:27" x14ac:dyDescent="0.2">
      <c r="B270" s="81" t="s">
        <v>307</v>
      </c>
      <c r="C270" s="58"/>
    </row>
    <row r="271" spans="2:27" x14ac:dyDescent="0.2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T1:Z5 T242:Z242 T219:T229 U199:Z235 T232:T235 T250:Z1048576 T236:Z239 T7:Z198">
    <cfRule type="cellIs" dxfId="287" priority="17" operator="greaterThanOrEqual">
      <formula>100</formula>
    </cfRule>
    <cfRule type="cellIs" dxfId="286" priority="18" operator="lessThan">
      <formula>100</formula>
    </cfRule>
  </conditionalFormatting>
  <conditionalFormatting sqref="T199:T217">
    <cfRule type="cellIs" dxfId="285" priority="15" operator="greaterThanOrEqual">
      <formula>100</formula>
    </cfRule>
    <cfRule type="cellIs" dxfId="284" priority="16" operator="lessThan">
      <formula>100</formula>
    </cfRule>
  </conditionalFormatting>
  <conditionalFormatting sqref="T243:AA249">
    <cfRule type="cellIs" dxfId="283" priority="13" operator="greaterThanOrEqual">
      <formula>100</formula>
    </cfRule>
    <cfRule type="cellIs" dxfId="282" priority="14" operator="lessThan">
      <formula>100</formula>
    </cfRule>
  </conditionalFormatting>
  <conditionalFormatting sqref="G243:L249">
    <cfRule type="cellIs" dxfId="281" priority="11" operator="equal">
      <formula>0</formula>
    </cfRule>
    <cfRule type="cellIs" dxfId="280" priority="12" operator="lessThan">
      <formula>100</formula>
    </cfRule>
  </conditionalFormatting>
  <conditionalFormatting sqref="M243:M249">
    <cfRule type="cellIs" dxfId="279" priority="9" operator="equal">
      <formula>0</formula>
    </cfRule>
    <cfRule type="cellIs" dxfId="278" priority="10" operator="lessThan">
      <formula>100</formula>
    </cfRule>
  </conditionalFormatting>
  <conditionalFormatting sqref="T218">
    <cfRule type="cellIs" dxfId="277" priority="7" operator="greaterThanOrEqual">
      <formula>100</formula>
    </cfRule>
    <cfRule type="cellIs" dxfId="276" priority="8" operator="lessThan">
      <formula>100</formula>
    </cfRule>
  </conditionalFormatting>
  <conditionalFormatting sqref="G8:M175">
    <cfRule type="cellIs" dxfId="275" priority="1" operator="greaterThanOrEqual">
      <formula>100</formula>
    </cfRule>
    <cfRule type="cellIs" dxfId="274" priority="2" operator="lessThan">
      <formula>100</formula>
    </cfRule>
    <cfRule type="cellIs" dxfId="273" priority="3" operator="equal">
      <formula>0</formula>
    </cfRule>
    <cfRule type="cellIs" dxfId="272" priority="4" operator="greaterThan">
      <formula>100</formula>
    </cfRule>
    <cfRule type="cellIs" dxfId="271" priority="5" operator="lessThanOrEqual">
      <formula>100</formula>
    </cfRule>
    <cfRule type="cellIs" dxfId="270" priority="6" operator="greaterThan">
      <formula>150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703125" defaultRowHeight="12.75" customHeight="1" x14ac:dyDescent="0.2"/>
  <cols>
    <col min="1" max="1" width="5.5703125" style="69" customWidth="1"/>
    <col min="2" max="2" width="8.5703125" style="223" customWidth="1"/>
    <col min="3" max="3" width="8.28515625" style="69" bestFit="1" customWidth="1"/>
    <col min="4" max="4" width="55.28515625" style="71" bestFit="1" customWidth="1"/>
    <col min="5" max="5" width="5.5703125" style="69" bestFit="1" customWidth="1"/>
    <col min="6" max="6" width="10.28515625" style="69" customWidth="1"/>
    <col min="7" max="12" width="12.28515625" style="93" customWidth="1"/>
    <col min="13" max="13" width="8.28515625" style="93" bestFit="1" customWidth="1"/>
    <col min="14" max="14" width="5.5703125" style="93" bestFit="1" customWidth="1"/>
    <col min="15" max="15" width="8.5703125" style="71"/>
    <col min="16" max="16" width="11.28515625" style="191" bestFit="1" customWidth="1"/>
    <col min="17" max="17" width="14.57031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16384" width="8.5703125" style="71"/>
  </cols>
  <sheetData>
    <row r="1" spans="1:27" x14ac:dyDescent="0.2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x14ac:dyDescent="0.2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x14ac:dyDescent="0.2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x14ac:dyDescent="0.2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x14ac:dyDescent="0.2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x14ac:dyDescent="0.2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x14ac:dyDescent="0.2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x14ac:dyDescent="0.2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x14ac:dyDescent="0.2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x14ac:dyDescent="0.2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x14ac:dyDescent="0.2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x14ac:dyDescent="0.2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x14ac:dyDescent="0.2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x14ac:dyDescent="0.2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x14ac:dyDescent="0.2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x14ac:dyDescent="0.2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x14ac:dyDescent="0.2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x14ac:dyDescent="0.2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x14ac:dyDescent="0.2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x14ac:dyDescent="0.2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x14ac:dyDescent="0.2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x14ac:dyDescent="0.2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x14ac:dyDescent="0.2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x14ac:dyDescent="0.2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x14ac:dyDescent="0.2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x14ac:dyDescent="0.2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x14ac:dyDescent="0.2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x14ac:dyDescent="0.2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x14ac:dyDescent="0.2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x14ac:dyDescent="0.2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x14ac:dyDescent="0.2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x14ac:dyDescent="0.2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x14ac:dyDescent="0.2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x14ac:dyDescent="0.2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x14ac:dyDescent="0.2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x14ac:dyDescent="0.2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x14ac:dyDescent="0.2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x14ac:dyDescent="0.2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x14ac:dyDescent="0.2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x14ac:dyDescent="0.2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x14ac:dyDescent="0.2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x14ac:dyDescent="0.2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x14ac:dyDescent="0.2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x14ac:dyDescent="0.2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x14ac:dyDescent="0.2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x14ac:dyDescent="0.2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x14ac:dyDescent="0.2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x14ac:dyDescent="0.2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x14ac:dyDescent="0.2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x14ac:dyDescent="0.2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x14ac:dyDescent="0.2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x14ac:dyDescent="0.2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x14ac:dyDescent="0.2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x14ac:dyDescent="0.2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x14ac:dyDescent="0.2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x14ac:dyDescent="0.2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x14ac:dyDescent="0.2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x14ac:dyDescent="0.2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x14ac:dyDescent="0.2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x14ac:dyDescent="0.2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x14ac:dyDescent="0.2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x14ac:dyDescent="0.2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x14ac:dyDescent="0.2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x14ac:dyDescent="0.2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x14ac:dyDescent="0.2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x14ac:dyDescent="0.2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x14ac:dyDescent="0.2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x14ac:dyDescent="0.2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x14ac:dyDescent="0.2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x14ac:dyDescent="0.2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x14ac:dyDescent="0.2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x14ac:dyDescent="0.2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x14ac:dyDescent="0.2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x14ac:dyDescent="0.2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x14ac:dyDescent="0.2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x14ac:dyDescent="0.2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x14ac:dyDescent="0.2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x14ac:dyDescent="0.2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x14ac:dyDescent="0.2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x14ac:dyDescent="0.2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x14ac:dyDescent="0.2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x14ac:dyDescent="0.2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x14ac:dyDescent="0.2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x14ac:dyDescent="0.2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x14ac:dyDescent="0.2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x14ac:dyDescent="0.2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x14ac:dyDescent="0.2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x14ac:dyDescent="0.2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x14ac:dyDescent="0.2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x14ac:dyDescent="0.2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x14ac:dyDescent="0.2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x14ac:dyDescent="0.2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2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x14ac:dyDescent="0.2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x14ac:dyDescent="0.2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x14ac:dyDescent="0.2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x14ac:dyDescent="0.2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x14ac:dyDescent="0.2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x14ac:dyDescent="0.2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x14ac:dyDescent="0.2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x14ac:dyDescent="0.2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x14ac:dyDescent="0.2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x14ac:dyDescent="0.2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x14ac:dyDescent="0.2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x14ac:dyDescent="0.2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x14ac:dyDescent="0.2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x14ac:dyDescent="0.2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x14ac:dyDescent="0.2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x14ac:dyDescent="0.2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x14ac:dyDescent="0.2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x14ac:dyDescent="0.2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x14ac:dyDescent="0.2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x14ac:dyDescent="0.2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x14ac:dyDescent="0.2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x14ac:dyDescent="0.2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x14ac:dyDescent="0.2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x14ac:dyDescent="0.2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x14ac:dyDescent="0.2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x14ac:dyDescent="0.2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x14ac:dyDescent="0.2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x14ac:dyDescent="0.2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x14ac:dyDescent="0.2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x14ac:dyDescent="0.2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x14ac:dyDescent="0.2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x14ac:dyDescent="0.2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x14ac:dyDescent="0.2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x14ac:dyDescent="0.2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x14ac:dyDescent="0.2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x14ac:dyDescent="0.2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x14ac:dyDescent="0.2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x14ac:dyDescent="0.2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x14ac:dyDescent="0.2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x14ac:dyDescent="0.2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x14ac:dyDescent="0.2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x14ac:dyDescent="0.2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x14ac:dyDescent="0.2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x14ac:dyDescent="0.2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x14ac:dyDescent="0.2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x14ac:dyDescent="0.2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x14ac:dyDescent="0.2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x14ac:dyDescent="0.2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x14ac:dyDescent="0.2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x14ac:dyDescent="0.2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x14ac:dyDescent="0.2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x14ac:dyDescent="0.2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x14ac:dyDescent="0.2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x14ac:dyDescent="0.2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x14ac:dyDescent="0.2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x14ac:dyDescent="0.2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x14ac:dyDescent="0.2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x14ac:dyDescent="0.2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x14ac:dyDescent="0.2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x14ac:dyDescent="0.2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x14ac:dyDescent="0.2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x14ac:dyDescent="0.2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x14ac:dyDescent="0.2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x14ac:dyDescent="0.2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x14ac:dyDescent="0.2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x14ac:dyDescent="0.2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x14ac:dyDescent="0.2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x14ac:dyDescent="0.2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x14ac:dyDescent="0.2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x14ac:dyDescent="0.2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x14ac:dyDescent="0.2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x14ac:dyDescent="0.2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x14ac:dyDescent="0.2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x14ac:dyDescent="0.2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x14ac:dyDescent="0.2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x14ac:dyDescent="0.2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x14ac:dyDescent="0.2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x14ac:dyDescent="0.2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x14ac:dyDescent="0.2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x14ac:dyDescent="0.2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x14ac:dyDescent="0.2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x14ac:dyDescent="0.2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x14ac:dyDescent="0.2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x14ac:dyDescent="0.2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x14ac:dyDescent="0.2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x14ac:dyDescent="0.2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x14ac:dyDescent="0.2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x14ac:dyDescent="0.2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x14ac:dyDescent="0.2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x14ac:dyDescent="0.2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x14ac:dyDescent="0.2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x14ac:dyDescent="0.2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x14ac:dyDescent="0.2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x14ac:dyDescent="0.2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x14ac:dyDescent="0.2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x14ac:dyDescent="0.2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x14ac:dyDescent="0.2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x14ac:dyDescent="0.2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x14ac:dyDescent="0.2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x14ac:dyDescent="0.2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x14ac:dyDescent="0.2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x14ac:dyDescent="0.2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x14ac:dyDescent="0.2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x14ac:dyDescent="0.2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x14ac:dyDescent="0.2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x14ac:dyDescent="0.2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x14ac:dyDescent="0.2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x14ac:dyDescent="0.2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x14ac:dyDescent="0.2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x14ac:dyDescent="0.2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x14ac:dyDescent="0.2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x14ac:dyDescent="0.2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x14ac:dyDescent="0.2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x14ac:dyDescent="0.2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x14ac:dyDescent="0.2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x14ac:dyDescent="0.2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x14ac:dyDescent="0.2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x14ac:dyDescent="0.2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x14ac:dyDescent="0.2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x14ac:dyDescent="0.2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x14ac:dyDescent="0.2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x14ac:dyDescent="0.2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x14ac:dyDescent="0.2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x14ac:dyDescent="0.2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x14ac:dyDescent="0.2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x14ac:dyDescent="0.2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x14ac:dyDescent="0.2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x14ac:dyDescent="0.2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x14ac:dyDescent="0.2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x14ac:dyDescent="0.2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x14ac:dyDescent="0.2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x14ac:dyDescent="0.2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x14ac:dyDescent="0.2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x14ac:dyDescent="0.2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x14ac:dyDescent="0.2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x14ac:dyDescent="0.2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x14ac:dyDescent="0.2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x14ac:dyDescent="0.2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x14ac:dyDescent="0.2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x14ac:dyDescent="0.2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x14ac:dyDescent="0.2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x14ac:dyDescent="0.2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x14ac:dyDescent="0.2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x14ac:dyDescent="0.2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x14ac:dyDescent="0.2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2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2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2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2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2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2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2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38.25" x14ac:dyDescent="0.2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2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2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2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2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2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2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2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x14ac:dyDescent="0.2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x14ac:dyDescent="0.2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x14ac:dyDescent="0.2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x14ac:dyDescent="0.2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x14ac:dyDescent="0.2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x14ac:dyDescent="0.2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x14ac:dyDescent="0.2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x14ac:dyDescent="0.2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2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2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2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x14ac:dyDescent="0.2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x14ac:dyDescent="0.2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x14ac:dyDescent="0.2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x14ac:dyDescent="0.2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x14ac:dyDescent="0.2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x14ac:dyDescent="0.2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x14ac:dyDescent="0.2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x14ac:dyDescent="0.2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x14ac:dyDescent="0.2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x14ac:dyDescent="0.2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x14ac:dyDescent="0.2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x14ac:dyDescent="0.2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x14ac:dyDescent="0.2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x14ac:dyDescent="0.2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x14ac:dyDescent="0.2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2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2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2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T1:Z5 U205:Z242 T239:T240 T256:Z256 T226:T236 T242 T283:Z1048576 T243:Z246 T7:Z204">
    <cfRule type="cellIs" dxfId="269" priority="21" operator="greaterThanOrEqual">
      <formula>100</formula>
    </cfRule>
    <cfRule type="cellIs" dxfId="268" priority="22" operator="lessThan">
      <formula>100</formula>
    </cfRule>
  </conditionalFormatting>
  <conditionalFormatting sqref="T205:T223">
    <cfRule type="cellIs" dxfId="267" priority="19" operator="greaterThanOrEqual">
      <formula>100</formula>
    </cfRule>
    <cfRule type="cellIs" dxfId="266" priority="20" operator="lessThan">
      <formula>100</formula>
    </cfRule>
  </conditionalFormatting>
  <conditionalFormatting sqref="T249:AA255">
    <cfRule type="cellIs" dxfId="265" priority="17" operator="greaterThanOrEqual">
      <formula>100</formula>
    </cfRule>
    <cfRule type="cellIs" dxfId="264" priority="18" operator="lessThan">
      <formula>100</formula>
    </cfRule>
  </conditionalFormatting>
  <conditionalFormatting sqref="T225">
    <cfRule type="cellIs" dxfId="263" priority="15" operator="greaterThanOrEqual">
      <formula>100</formula>
    </cfRule>
    <cfRule type="cellIs" dxfId="262" priority="16" operator="lessThan">
      <formula>100</formula>
    </cfRule>
  </conditionalFormatting>
  <conditionalFormatting sqref="T224">
    <cfRule type="cellIs" dxfId="261" priority="13" operator="greaterThanOrEqual">
      <formula>100</formula>
    </cfRule>
    <cfRule type="cellIs" dxfId="260" priority="14" operator="lessThan">
      <formula>100</formula>
    </cfRule>
  </conditionalFormatting>
  <conditionalFormatting sqref="T241">
    <cfRule type="cellIs" dxfId="259" priority="11" operator="greaterThanOrEqual">
      <formula>100</formula>
    </cfRule>
    <cfRule type="cellIs" dxfId="258" priority="12" operator="lessThan">
      <formula>100</formula>
    </cfRule>
  </conditionalFormatting>
  <conditionalFormatting sqref="T257:Z264 T268:Z282">
    <cfRule type="cellIs" dxfId="257" priority="9" operator="greaterThanOrEqual">
      <formula>100</formula>
    </cfRule>
    <cfRule type="cellIs" dxfId="256" priority="10" operator="lessThan">
      <formula>100</formula>
    </cfRule>
  </conditionalFormatting>
  <conditionalFormatting sqref="T265:Z267">
    <cfRule type="cellIs" dxfId="255" priority="7" operator="greaterThanOrEqual">
      <formula>100</formula>
    </cfRule>
    <cfRule type="cellIs" dxfId="254" priority="8" operator="lessThan">
      <formula>100</formula>
    </cfRule>
  </conditionalFormatting>
  <conditionalFormatting sqref="G8:M181">
    <cfRule type="cellIs" dxfId="253" priority="1" operator="greaterThanOrEqual">
      <formula>100</formula>
    </cfRule>
    <cfRule type="cellIs" dxfId="252" priority="2" operator="lessThan">
      <formula>100</formula>
    </cfRule>
    <cfRule type="cellIs" dxfId="251" priority="3" operator="equal">
      <formula>0</formula>
    </cfRule>
    <cfRule type="cellIs" dxfId="250" priority="4" operator="greaterThan">
      <formula>100</formula>
    </cfRule>
    <cfRule type="cellIs" dxfId="249" priority="5" operator="lessThanOrEqual">
      <formula>100</formula>
    </cfRule>
    <cfRule type="cellIs" dxfId="248" priority="6" operator="greaterThan">
      <formula>150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bestFit="1" customWidth="1"/>
    <col min="15" max="15" width="0.28515625" style="71" customWidth="1"/>
    <col min="16" max="16" width="14.28515625" style="202" hidden="1" customWidth="1"/>
    <col min="17" max="17" width="23.28515625" style="191" hidden="1" customWidth="1"/>
    <col min="18" max="18" width="63.28515625" style="189" hidden="1" customWidth="1"/>
    <col min="19" max="19" width="12.5703125" style="186" hidden="1" customWidth="1"/>
    <col min="20" max="20" width="18.5703125" style="186" hidden="1" customWidth="1"/>
    <col min="21" max="26" width="10.5703125" style="186" hidden="1" customWidth="1"/>
    <col min="27" max="27" width="7.28515625" style="190" hidden="1" customWidth="1"/>
    <col min="28" max="28" width="18.5703125" style="283" hidden="1" customWidth="1"/>
    <col min="29" max="29" width="63.28515625" style="129" hidden="1" customWidth="1"/>
    <col min="30" max="30" width="12.5703125" style="129" hidden="1" customWidth="1"/>
    <col min="31" max="31" width="18.5703125" style="129" hidden="1" customWidth="1"/>
    <col min="32" max="37" width="10.5703125" style="129" hidden="1" customWidth="1"/>
    <col min="38" max="38" width="7.28515625" style="129" hidden="1" customWidth="1"/>
    <col min="39" max="40" width="0.28515625" style="71" customWidth="1"/>
    <col min="41" max="16384" width="8.5703125" style="71"/>
  </cols>
  <sheetData>
    <row r="1" spans="1:38" x14ac:dyDescent="0.2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2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2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2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2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2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38.25" x14ac:dyDescent="0.2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2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2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2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2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2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2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2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2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2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2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2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2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2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2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2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2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2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2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2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2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2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2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2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2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2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2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2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2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2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2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2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2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2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2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2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2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2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2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2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2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2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2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2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2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2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2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2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2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2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2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2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2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2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2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2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2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2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2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2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2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2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2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2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2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2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2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2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2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2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2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2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2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2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2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2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2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2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2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2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2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2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2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2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2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2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2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2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2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2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2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2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2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2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2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2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2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2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2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2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2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2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2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2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2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2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2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2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2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2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2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2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2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2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2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2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2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2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2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2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2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2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2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2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2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2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2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2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2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2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2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2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2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2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2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2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2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2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2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2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2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2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2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2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2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2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2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2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2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2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2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2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2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2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2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2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2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2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2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2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2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2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2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2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2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2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2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2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2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2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2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2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2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2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2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2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2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2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2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2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2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2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2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2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2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2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2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2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2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2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2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2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2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2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2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2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2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2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2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2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2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2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2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2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2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2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2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2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2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2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2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2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2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2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2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2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2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2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2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2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2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2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2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2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2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2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2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2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2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2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2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2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2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2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2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2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3.5" thickBot="1" x14ac:dyDescent="0.2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2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2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38.25" x14ac:dyDescent="0.2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2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2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2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2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2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2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2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2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2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2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2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2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2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2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2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2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2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2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2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2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2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2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2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2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2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2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2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2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2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2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2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2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2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2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sheet="1"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T1:Z5 U223:Z261 T258:T259 T275:Z275 T245:T250 T261 T302:Z1048576 T262:Z265 T214:Z222 U203:Z213 T253 T255 AA200:AA265 T200:Z202 T7:AA199">
    <cfRule type="cellIs" dxfId="247" priority="55" operator="greaterThanOrEqual">
      <formula>100</formula>
    </cfRule>
    <cfRule type="cellIs" dxfId="246" priority="56" operator="lessThan">
      <formula>100</formula>
    </cfRule>
  </conditionalFormatting>
  <conditionalFormatting sqref="T223 T225:T227 T233:T242">
    <cfRule type="cellIs" dxfId="245" priority="53" operator="greaterThanOrEqual">
      <formula>100</formula>
    </cfRule>
    <cfRule type="cellIs" dxfId="244" priority="54" operator="lessThan">
      <formula>100</formula>
    </cfRule>
  </conditionalFormatting>
  <conditionalFormatting sqref="T244">
    <cfRule type="cellIs" dxfId="243" priority="49" operator="greaterThanOrEqual">
      <formula>100</formula>
    </cfRule>
    <cfRule type="cellIs" dxfId="242" priority="50" operator="lessThan">
      <formula>100</formula>
    </cfRule>
  </conditionalFormatting>
  <conditionalFormatting sqref="T276:Z283 T287:Z301">
    <cfRule type="cellIs" dxfId="241" priority="43" operator="greaterThanOrEqual">
      <formula>100</formula>
    </cfRule>
    <cfRule type="cellIs" dxfId="240" priority="44" operator="lessThan">
      <formula>100</formula>
    </cfRule>
  </conditionalFormatting>
  <conditionalFormatting sqref="T284:Z286">
    <cfRule type="cellIs" dxfId="239" priority="41" operator="greaterThanOrEqual">
      <formula>100</formula>
    </cfRule>
    <cfRule type="cellIs" dxfId="238" priority="42" operator="lessThan">
      <formula>100</formula>
    </cfRule>
  </conditionalFormatting>
  <conditionalFormatting sqref="G8:M199">
    <cfRule type="cellIs" dxfId="237" priority="35" operator="greaterThanOrEqual">
      <formula>100</formula>
    </cfRule>
    <cfRule type="cellIs" dxfId="236" priority="36" operator="lessThan">
      <formula>100</formula>
    </cfRule>
    <cfRule type="cellIs" dxfId="235" priority="37" operator="equal">
      <formula>0</formula>
    </cfRule>
    <cfRule type="cellIs" dxfId="234" priority="38" operator="greaterThan">
      <formula>100</formula>
    </cfRule>
    <cfRule type="cellIs" dxfId="233" priority="39" operator="lessThanOrEqual">
      <formula>100</formula>
    </cfRule>
    <cfRule type="cellIs" dxfId="232" priority="40" operator="greaterThan">
      <formula>150</formula>
    </cfRule>
  </conditionalFormatting>
  <conditionalFormatting sqref="AE7:AK7">
    <cfRule type="cellIs" dxfId="231" priority="33" operator="greaterThanOrEqual">
      <formula>100</formula>
    </cfRule>
    <cfRule type="cellIs" dxfId="230" priority="34" operator="lessThan">
      <formula>100</formula>
    </cfRule>
  </conditionalFormatting>
  <conditionalFormatting sqref="T268:AA274">
    <cfRule type="cellIs" dxfId="229" priority="31" operator="greaterThanOrEqual">
      <formula>100</formula>
    </cfRule>
    <cfRule type="cellIs" dxfId="228" priority="32" operator="lessThan">
      <formula>100</formula>
    </cfRule>
  </conditionalFormatting>
  <conditionalFormatting sqref="T203:T213">
    <cfRule type="cellIs" dxfId="227" priority="29" operator="greaterThanOrEqual">
      <formula>100</formula>
    </cfRule>
    <cfRule type="cellIs" dxfId="226" priority="30" operator="lessThan">
      <formula>100</formula>
    </cfRule>
  </conditionalFormatting>
  <conditionalFormatting sqref="T229:T231">
    <cfRule type="cellIs" dxfId="225" priority="25" operator="greaterThanOrEqual">
      <formula>100</formula>
    </cfRule>
    <cfRule type="cellIs" dxfId="224" priority="26" operator="lessThan">
      <formula>100</formula>
    </cfRule>
  </conditionalFormatting>
  <conditionalFormatting sqref="T224">
    <cfRule type="cellIs" dxfId="223" priority="19" operator="greaterThanOrEqual">
      <formula>100</formula>
    </cfRule>
    <cfRule type="cellIs" dxfId="222" priority="20" operator="lessThan">
      <formula>100</formula>
    </cfRule>
  </conditionalFormatting>
  <conditionalFormatting sqref="T228">
    <cfRule type="cellIs" dxfId="221" priority="17" operator="greaterThanOrEqual">
      <formula>100</formula>
    </cfRule>
    <cfRule type="cellIs" dxfId="220" priority="18" operator="lessThan">
      <formula>100</formula>
    </cfRule>
  </conditionalFormatting>
  <conditionalFormatting sqref="T232">
    <cfRule type="cellIs" dxfId="219" priority="15" operator="greaterThanOrEqual">
      <formula>100</formula>
    </cfRule>
    <cfRule type="cellIs" dxfId="218" priority="16" operator="lessThan">
      <formula>100</formula>
    </cfRule>
  </conditionalFormatting>
  <conditionalFormatting sqref="T243">
    <cfRule type="cellIs" dxfId="217" priority="13" operator="greaterThanOrEqual">
      <formula>100</formula>
    </cfRule>
    <cfRule type="cellIs" dxfId="216" priority="14" operator="lessThan">
      <formula>100</formula>
    </cfRule>
  </conditionalFormatting>
  <conditionalFormatting sqref="T251:T252">
    <cfRule type="cellIs" dxfId="215" priority="11" operator="greaterThanOrEqual">
      <formula>100</formula>
    </cfRule>
    <cfRule type="cellIs" dxfId="214" priority="12" operator="lessThan">
      <formula>100</formula>
    </cfRule>
  </conditionalFormatting>
  <conditionalFormatting sqref="T254">
    <cfRule type="cellIs" dxfId="213" priority="9" operator="greaterThanOrEqual">
      <formula>100</formula>
    </cfRule>
    <cfRule type="cellIs" dxfId="212" priority="10" operator="lessThan">
      <formula>100</formula>
    </cfRule>
  </conditionalFormatting>
  <conditionalFormatting sqref="T260">
    <cfRule type="cellIs" dxfId="211" priority="7" operator="greaterThanOrEqual">
      <formula>100</formula>
    </cfRule>
    <cfRule type="cellIs" dxfId="210" priority="8" operator="lessThan">
      <formula>100</formula>
    </cfRule>
  </conditionalFormatting>
  <conditionalFormatting sqref="T27:X27">
    <cfRule type="cellIs" dxfId="209" priority="1" operator="greaterThanOrEqual">
      <formula>100</formula>
    </cfRule>
    <cfRule type="cellIs" dxfId="208" priority="2" operator="lessThan">
      <formula>100</formula>
    </cfRule>
    <cfRule type="cellIs" dxfId="207" priority="3" operator="equal">
      <formula>0</formula>
    </cfRule>
    <cfRule type="cellIs" dxfId="206" priority="4" operator="greaterThan">
      <formula>100</formula>
    </cfRule>
    <cfRule type="cellIs" dxfId="205" priority="5" operator="lessThanOrEqual">
      <formula>100</formula>
    </cfRule>
    <cfRule type="cellIs" dxfId="204" priority="6" operator="greaterThan">
      <formula>150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customWidth="1"/>
    <col min="15" max="15" width="0.28515625" style="71" customWidth="1"/>
    <col min="16" max="16" width="23.140625" style="202" customWidth="1"/>
    <col min="17" max="17" width="18.7109375" style="191" customWidth="1"/>
    <col min="18" max="18" width="63.28515625" style="189" customWidth="1"/>
    <col min="19" max="19" width="12.85546875" style="186" customWidth="1"/>
    <col min="20" max="20" width="18.7109375" style="186" customWidth="1"/>
    <col min="21" max="26" width="10.5703125" style="186" customWidth="1"/>
    <col min="27" max="27" width="7.28515625" style="190" customWidth="1"/>
    <col min="28" max="28" width="18.7109375" style="283" customWidth="1"/>
    <col min="29" max="29" width="63.28515625" style="129" customWidth="1"/>
    <col min="30" max="30" width="12.85546875" style="129" customWidth="1"/>
    <col min="31" max="31" width="18.7109375" style="129" customWidth="1"/>
    <col min="32" max="37" width="10.5703125" style="129" customWidth="1"/>
    <col min="38" max="38" width="7.28515625" style="129" customWidth="1"/>
    <col min="39" max="40" width="0.28515625" style="71" customWidth="1"/>
    <col min="41" max="41" width="8.5703125" style="71" customWidth="1"/>
    <col min="42" max="16384" width="8.5703125" style="71"/>
  </cols>
  <sheetData>
    <row r="1" spans="1:38" s="394" customFormat="1" ht="15.75" x14ac:dyDescent="0.2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2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2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2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2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2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2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2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2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2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2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2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2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2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2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2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2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2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2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2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2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2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2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2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2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5" x14ac:dyDescent="0.2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2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2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2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2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2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2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2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2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2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2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2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2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2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2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2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2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2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2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2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2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2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2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2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2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2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2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2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2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2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2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2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2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2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2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2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2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2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2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2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2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2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2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2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2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2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2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2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2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2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2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2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2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2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2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2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2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2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2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2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2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2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2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2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2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2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2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2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2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2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2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2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2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2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2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2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2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2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2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2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2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2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2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2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2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2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2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2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2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2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2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2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x14ac:dyDescent="0.2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x14ac:dyDescent="0.2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2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x14ac:dyDescent="0.2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2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x14ac:dyDescent="0.2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x14ac:dyDescent="0.2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x14ac:dyDescent="0.2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x14ac:dyDescent="0.2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x14ac:dyDescent="0.2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x14ac:dyDescent="0.2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x14ac:dyDescent="0.2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x14ac:dyDescent="0.2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x14ac:dyDescent="0.2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x14ac:dyDescent="0.2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x14ac:dyDescent="0.2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2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x14ac:dyDescent="0.2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x14ac:dyDescent="0.2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x14ac:dyDescent="0.2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x14ac:dyDescent="0.2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x14ac:dyDescent="0.2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x14ac:dyDescent="0.2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x14ac:dyDescent="0.2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x14ac:dyDescent="0.2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x14ac:dyDescent="0.2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x14ac:dyDescent="0.2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x14ac:dyDescent="0.2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x14ac:dyDescent="0.2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x14ac:dyDescent="0.2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x14ac:dyDescent="0.2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x14ac:dyDescent="0.2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x14ac:dyDescent="0.2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x14ac:dyDescent="0.2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x14ac:dyDescent="0.2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x14ac:dyDescent="0.2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x14ac:dyDescent="0.2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x14ac:dyDescent="0.2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x14ac:dyDescent="0.2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x14ac:dyDescent="0.2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x14ac:dyDescent="0.2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x14ac:dyDescent="0.2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x14ac:dyDescent="0.2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x14ac:dyDescent="0.2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x14ac:dyDescent="0.2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x14ac:dyDescent="0.2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x14ac:dyDescent="0.2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x14ac:dyDescent="0.2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x14ac:dyDescent="0.2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x14ac:dyDescent="0.2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x14ac:dyDescent="0.2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x14ac:dyDescent="0.2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x14ac:dyDescent="0.2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x14ac:dyDescent="0.2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x14ac:dyDescent="0.2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x14ac:dyDescent="0.2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x14ac:dyDescent="0.2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x14ac:dyDescent="0.2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x14ac:dyDescent="0.2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x14ac:dyDescent="0.2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x14ac:dyDescent="0.2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x14ac:dyDescent="0.2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x14ac:dyDescent="0.2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x14ac:dyDescent="0.2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x14ac:dyDescent="0.2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x14ac:dyDescent="0.2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x14ac:dyDescent="0.2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x14ac:dyDescent="0.2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x14ac:dyDescent="0.2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x14ac:dyDescent="0.2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x14ac:dyDescent="0.2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x14ac:dyDescent="0.2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x14ac:dyDescent="0.2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x14ac:dyDescent="0.2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x14ac:dyDescent="0.2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x14ac:dyDescent="0.2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x14ac:dyDescent="0.2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x14ac:dyDescent="0.2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x14ac:dyDescent="0.2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x14ac:dyDescent="0.2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x14ac:dyDescent="0.2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x14ac:dyDescent="0.2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x14ac:dyDescent="0.2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x14ac:dyDescent="0.2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x14ac:dyDescent="0.2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x14ac:dyDescent="0.2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x14ac:dyDescent="0.2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x14ac:dyDescent="0.2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x14ac:dyDescent="0.2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x14ac:dyDescent="0.2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2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2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2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2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2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2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2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2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2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2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2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2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2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2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2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2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2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2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2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2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2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2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2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2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2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2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2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2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2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2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2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2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2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3.5" thickBot="1" x14ac:dyDescent="0.2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2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2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38.25" x14ac:dyDescent="0.2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2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2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2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2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2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2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2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2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2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2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2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2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2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2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2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2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2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2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2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2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2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2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2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2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2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2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2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2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2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2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2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2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2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2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2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2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2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2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T2:Z7 U239:Z277 T274:T275 T293:Z293 T261:T266 T277 T320:Z1048576 T278:Z281 T230:Z238 U219:Z229 T269 T271 AA216:AA281 T216:Z218 Y189:AA189 Y68:AA72 T81:AA104 Y80:AA80 Y105:AA105 T190:AA215 T106:AA119 Y153:AA153 T154:AA188 T69:AA69 T72:AA79 T9:AA67 T121:AA152 Y120:AA120">
    <cfRule type="cellIs" dxfId="203" priority="69" operator="greaterThanOrEqual">
      <formula>100</formula>
    </cfRule>
    <cfRule type="cellIs" dxfId="202" priority="70" operator="lessThan">
      <formula>100</formula>
    </cfRule>
  </conditionalFormatting>
  <conditionalFormatting sqref="T239 T241:T243 T249:T258">
    <cfRule type="cellIs" dxfId="201" priority="67" operator="greaterThanOrEqual">
      <formula>100</formula>
    </cfRule>
    <cfRule type="cellIs" dxfId="200" priority="68" operator="lessThan">
      <formula>100</formula>
    </cfRule>
  </conditionalFormatting>
  <conditionalFormatting sqref="T260">
    <cfRule type="cellIs" dxfId="199" priority="65" operator="greaterThanOrEqual">
      <formula>100</formula>
    </cfRule>
    <cfRule type="cellIs" dxfId="198" priority="66" operator="lessThan">
      <formula>100</formula>
    </cfRule>
  </conditionalFormatting>
  <conditionalFormatting sqref="T294:Z301 T305:Z319">
    <cfRule type="cellIs" dxfId="197" priority="63" operator="greaterThanOrEqual">
      <formula>100</formula>
    </cfRule>
    <cfRule type="cellIs" dxfId="196" priority="64" operator="lessThan">
      <formula>100</formula>
    </cfRule>
  </conditionalFormatting>
  <conditionalFormatting sqref="T302:Z304">
    <cfRule type="cellIs" dxfId="195" priority="61" operator="greaterThanOrEqual">
      <formula>100</formula>
    </cfRule>
    <cfRule type="cellIs" dxfId="194" priority="62" operator="lessThan">
      <formula>100</formula>
    </cfRule>
  </conditionalFormatting>
  <conditionalFormatting sqref="G10:M215">
    <cfRule type="cellIs" dxfId="193" priority="55" operator="greaterThanOrEqual">
      <formula>100</formula>
    </cfRule>
    <cfRule type="cellIs" dxfId="192" priority="56" operator="lessThan">
      <formula>100</formula>
    </cfRule>
    <cfRule type="cellIs" dxfId="191" priority="57" operator="equal">
      <formula>0</formula>
    </cfRule>
    <cfRule type="cellIs" dxfId="190" priority="58" operator="greaterThan">
      <formula>100</formula>
    </cfRule>
    <cfRule type="cellIs" dxfId="189" priority="59" operator="lessThanOrEqual">
      <formula>100</formula>
    </cfRule>
    <cfRule type="cellIs" dxfId="188" priority="60" operator="greaterThan">
      <formula>150</formula>
    </cfRule>
  </conditionalFormatting>
  <conditionalFormatting sqref="AE9:AK9">
    <cfRule type="cellIs" dxfId="187" priority="53" operator="greaterThanOrEqual">
      <formula>100</formula>
    </cfRule>
    <cfRule type="cellIs" dxfId="186" priority="54" operator="lessThan">
      <formula>100</formula>
    </cfRule>
  </conditionalFormatting>
  <conditionalFormatting sqref="T284:AA292">
    <cfRule type="cellIs" dxfId="185" priority="51" operator="greaterThanOrEqual">
      <formula>100</formula>
    </cfRule>
    <cfRule type="cellIs" dxfId="184" priority="52" operator="lessThan">
      <formula>100</formula>
    </cfRule>
  </conditionalFormatting>
  <conditionalFormatting sqref="T219 T224:T225">
    <cfRule type="cellIs" dxfId="183" priority="49" operator="greaterThanOrEqual">
      <formula>100</formula>
    </cfRule>
    <cfRule type="cellIs" dxfId="182" priority="50" operator="lessThan">
      <formula>100</formula>
    </cfRule>
  </conditionalFormatting>
  <conditionalFormatting sqref="T245:T247">
    <cfRule type="cellIs" dxfId="181" priority="47" operator="greaterThanOrEqual">
      <formula>100</formula>
    </cfRule>
    <cfRule type="cellIs" dxfId="180" priority="48" operator="lessThan">
      <formula>100</formula>
    </cfRule>
  </conditionalFormatting>
  <conditionalFormatting sqref="T276">
    <cfRule type="cellIs" dxfId="179" priority="33" operator="greaterThanOrEqual">
      <formula>100</formula>
    </cfRule>
    <cfRule type="cellIs" dxfId="178" priority="34" operator="lessThan">
      <formula>100</formula>
    </cfRule>
  </conditionalFormatting>
  <conditionalFormatting sqref="T220:T223">
    <cfRule type="cellIs" dxfId="177" priority="31" operator="greaterThanOrEqual">
      <formula>100</formula>
    </cfRule>
    <cfRule type="cellIs" dxfId="176" priority="32" operator="lessThan">
      <formula>100</formula>
    </cfRule>
  </conditionalFormatting>
  <conditionalFormatting sqref="T226:T229">
    <cfRule type="cellIs" dxfId="175" priority="29" operator="greaterThanOrEqual">
      <formula>100</formula>
    </cfRule>
    <cfRule type="cellIs" dxfId="174" priority="30" operator="lessThan">
      <formula>100</formula>
    </cfRule>
  </conditionalFormatting>
  <conditionalFormatting sqref="T240">
    <cfRule type="cellIs" dxfId="173" priority="27" operator="greaterThanOrEqual">
      <formula>100</formula>
    </cfRule>
    <cfRule type="cellIs" dxfId="172" priority="28" operator="lessThan">
      <formula>100</formula>
    </cfRule>
  </conditionalFormatting>
  <conditionalFormatting sqref="T244">
    <cfRule type="cellIs" dxfId="171" priority="25" operator="greaterThanOrEqual">
      <formula>100</formula>
    </cfRule>
    <cfRule type="cellIs" dxfId="170" priority="26" operator="lessThan">
      <formula>100</formula>
    </cfRule>
  </conditionalFormatting>
  <conditionalFormatting sqref="T248">
    <cfRule type="cellIs" dxfId="169" priority="23" operator="greaterThanOrEqual">
      <formula>100</formula>
    </cfRule>
    <cfRule type="cellIs" dxfId="168" priority="24" operator="lessThan">
      <formula>100</formula>
    </cfRule>
  </conditionalFormatting>
  <conditionalFormatting sqref="T259">
    <cfRule type="cellIs" dxfId="167" priority="21" operator="greaterThanOrEqual">
      <formula>100</formula>
    </cfRule>
    <cfRule type="cellIs" dxfId="166" priority="22" operator="lessThan">
      <formula>100</formula>
    </cfRule>
  </conditionalFormatting>
  <conditionalFormatting sqref="T267">
    <cfRule type="cellIs" dxfId="165" priority="19" operator="greaterThanOrEqual">
      <formula>100</formula>
    </cfRule>
    <cfRule type="cellIs" dxfId="164" priority="20" operator="lessThan">
      <formula>100</formula>
    </cfRule>
  </conditionalFormatting>
  <conditionalFormatting sqref="T268">
    <cfRule type="cellIs" dxfId="163" priority="17" operator="greaterThanOrEqual">
      <formula>100</formula>
    </cfRule>
    <cfRule type="cellIs" dxfId="162" priority="18" operator="lessThan">
      <formula>100</formula>
    </cfRule>
  </conditionalFormatting>
  <conditionalFormatting sqref="T270">
    <cfRule type="cellIs" dxfId="161" priority="15" operator="greaterThanOrEqual">
      <formula>100</formula>
    </cfRule>
    <cfRule type="cellIs" dxfId="160" priority="16" operator="lessThan">
      <formula>100</formula>
    </cfRule>
  </conditionalFormatting>
  <conditionalFormatting sqref="Y189:Z189 Y68:Z72 T81:Z104 Y80:Z80 Y105:Z105 T190:Z1048576 T106:Z119 Y153:Z153 T154:Z188 T69:Z69 T72:Z79 T2:Z67 T121:Z152 Y120:Z120">
    <cfRule type="cellIs" dxfId="159" priority="14" operator="equal">
      <formula>0</formula>
    </cfRule>
  </conditionalFormatting>
  <conditionalFormatting sqref="T284">
    <cfRule type="cellIs" dxfId="158" priority="12" operator="greaterThanOrEqual">
      <formula>100</formula>
    </cfRule>
    <cfRule type="cellIs" dxfId="157" priority="13" operator="lessThan">
      <formula>100</formula>
    </cfRule>
  </conditionalFormatting>
  <conditionalFormatting sqref="AA284:AA288">
    <cfRule type="cellIs" dxfId="156" priority="10" operator="equal">
      <formula>0</formula>
    </cfRule>
  </conditionalFormatting>
  <conditionalFormatting sqref="AA291:AA292">
    <cfRule type="cellIs" dxfId="155" priority="9" operator="equal">
      <formula>0</formula>
    </cfRule>
  </conditionalFormatting>
  <conditionalFormatting sqref="T276">
    <cfRule type="cellIs" dxfId="154" priority="7" operator="greaterThanOrEqual">
      <formula>100</formula>
    </cfRule>
    <cfRule type="cellIs" dxfId="153" priority="8" operator="lessThan">
      <formula>100</formula>
    </cfRule>
  </conditionalFormatting>
  <conditionalFormatting sqref="T270">
    <cfRule type="cellIs" dxfId="152" priority="5" operator="greaterThanOrEqual">
      <formula>100</formula>
    </cfRule>
    <cfRule type="cellIs" dxfId="151" priority="6" operator="lessThan">
      <formula>100</formula>
    </cfRule>
  </conditionalFormatting>
  <conditionalFormatting sqref="T276">
    <cfRule type="cellIs" dxfId="150" priority="3" operator="greaterThanOrEqual">
      <formula>100</formula>
    </cfRule>
    <cfRule type="cellIs" dxfId="149" priority="4" operator="lessThan">
      <formula>100</formula>
    </cfRule>
  </conditionalFormatting>
  <conditionalFormatting sqref="T276">
    <cfRule type="cellIs" dxfId="148" priority="1" operator="greaterThanOrEqual">
      <formula>100</formula>
    </cfRule>
    <cfRule type="cellIs" dxfId="147" priority="2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3"/>
  <sheetViews>
    <sheetView showGridLines="0" zoomScaleNormal="100" workbookViewId="0">
      <selection activeCell="P1" sqref="P1:AL1048576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0.140625" style="93" bestFit="1" customWidth="1"/>
    <col min="14" max="14" width="7.42578125" style="93" bestFit="1" customWidth="1"/>
    <col min="15" max="15" width="10" style="71" hidden="1" customWidth="1"/>
    <col min="16" max="16" width="23.140625" style="202" hidden="1" customWidth="1"/>
    <col min="17" max="17" width="18.7109375" style="191" hidden="1" customWidth="1"/>
    <col min="18" max="18" width="66.28515625" style="189" hidden="1" customWidth="1"/>
    <col min="19" max="19" width="12.85546875" style="186" hidden="1" customWidth="1"/>
    <col min="20" max="20" width="18.7109375" style="186" hidden="1" customWidth="1"/>
    <col min="21" max="21" width="20.140625" style="186" hidden="1" customWidth="1"/>
    <col min="22" max="26" width="10.5703125" style="186" hidden="1" customWidth="1"/>
    <col min="27" max="27" width="7.42578125" style="190" hidden="1" customWidth="1"/>
    <col min="28" max="28" width="18.7109375" style="283" hidden="1" customWidth="1"/>
    <col min="29" max="29" width="66.28515625" style="129" hidden="1" customWidth="1"/>
    <col min="30" max="30" width="12.85546875" style="129" hidden="1" customWidth="1"/>
    <col min="31" max="31" width="18.7109375" style="129" hidden="1" customWidth="1"/>
    <col min="32" max="37" width="10.5703125" style="129" hidden="1" customWidth="1"/>
    <col min="38" max="38" width="7.42578125" style="129" hidden="1" customWidth="1"/>
    <col min="39" max="40" width="0.28515625" style="71" hidden="1" customWidth="1"/>
    <col min="41" max="42" width="8.5703125" style="71" hidden="1" customWidth="1"/>
    <col min="43" max="16384" width="8.5703125" style="71"/>
  </cols>
  <sheetData>
    <row r="1" spans="1:38" s="394" customFormat="1" ht="15.75" x14ac:dyDescent="0.2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1100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3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41" si="2">A10</f>
        <v>09201C</v>
      </c>
      <c r="AC10" s="130" t="str">
        <f t="shared" ref="AC10:AC24" si="3">F10</f>
        <v>311 Call Center Supervisor</v>
      </c>
      <c r="AD10" s="284" t="str">
        <f t="shared" ref="AD10:AD24" si="4">C10</f>
        <v>12</v>
      </c>
      <c r="AE10" s="282">
        <f t="shared" ref="AE10:AE41" si="5">IF(T10=0,"",IF($E10="E",ROUNDUP(T10/2080,3),T10))</f>
        <v>42.988</v>
      </c>
      <c r="AF10" s="282">
        <f t="shared" ref="AF10:AF41" si="6">IF(U10=0,"",IF($E10="E",ROUNDUP(U10/2080,3),U10))</f>
        <v>44.707000000000001</v>
      </c>
      <c r="AG10" s="282">
        <f t="shared" ref="AG10:AG41" si="7">IF(V10=0,"",IF($E10="E",ROUNDUP(V10/2080,3),V10))</f>
        <v>46.495999999999995</v>
      </c>
      <c r="AH10" s="282">
        <f t="shared" ref="AH10:AH41" si="8">IF(W10=0,"",IF($E10="E",ROUNDUP(W10/2080,3),W10))</f>
        <v>48.354999999999997</v>
      </c>
      <c r="AI10" s="282">
        <f t="shared" ref="AI10:AI41" si="9">IF(X10=0,"",IF($E10="E",ROUNDUP(X10/2080,3),X10))</f>
        <v>50.288999999999994</v>
      </c>
      <c r="AJ10" s="282" t="str">
        <f t="shared" ref="AJ10:AJ41" si="10">IF(Y10=0,"",IF($E10="E",ROUNDUP(Y10/2080,3),Y10))</f>
        <v/>
      </c>
      <c r="AK10" s="282" t="str">
        <f t="shared" ref="AK10:AK41" ca="1" si="11">IF(Z10=0,"",IF($E10="E",ROUNDUP(Z10/2080,3),Z10))</f>
        <v/>
      </c>
    </row>
    <row r="11" spans="1:38" x14ac:dyDescent="0.2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1"/>
        <v>93278</v>
      </c>
      <c r="I11" s="74">
        <f t="shared" ca="1" si="1"/>
        <v>98187</v>
      </c>
      <c r="J11" s="74">
        <f t="shared" ca="1" si="1"/>
        <v>103356</v>
      </c>
      <c r="K11" s="74">
        <f t="shared" ca="1" si="1"/>
        <v>106246</v>
      </c>
      <c r="L11" s="74">
        <f t="shared" ca="1" si="1"/>
        <v>109225</v>
      </c>
      <c r="M11" s="74">
        <f t="shared" ca="1" si="1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2"/>
        <v>00001C</v>
      </c>
      <c r="AC11" s="130" t="str">
        <f t="shared" si="3"/>
        <v>311 Operations Manager</v>
      </c>
      <c r="AD11" s="284" t="str">
        <f t="shared" si="4"/>
        <v>83</v>
      </c>
      <c r="AE11" s="282">
        <f t="shared" ca="1" si="5"/>
        <v>42.603999999999999</v>
      </c>
      <c r="AF11" s="282">
        <f t="shared" ca="1" si="6"/>
        <v>44.845999999999997</v>
      </c>
      <c r="AG11" s="282">
        <f t="shared" ca="1" si="7"/>
        <v>47.205999999999996</v>
      </c>
      <c r="AH11" s="282">
        <f t="shared" ca="1" si="8"/>
        <v>49.690999999999995</v>
      </c>
      <c r="AI11" s="282">
        <f t="shared" ca="1" si="9"/>
        <v>51.08</v>
      </c>
      <c r="AJ11" s="282">
        <f t="shared" ca="1" si="10"/>
        <v>52.512999999999998</v>
      </c>
      <c r="AK11" s="282">
        <f t="shared" ca="1" si="11"/>
        <v>54.009</v>
      </c>
    </row>
    <row r="12" spans="1:38" x14ac:dyDescent="0.2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1"/>
        <v>114669</v>
      </c>
      <c r="I12" s="74">
        <f t="shared" ca="1" si="1"/>
        <v>119260</v>
      </c>
      <c r="J12" s="74">
        <f t="shared" ca="1" si="1"/>
        <v>124035</v>
      </c>
      <c r="K12" s="74">
        <f t="shared" ca="1" si="1"/>
        <v>129003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ref="P12:P22" si="12">A12</f>
        <v>59449C</v>
      </c>
      <c r="Q12" s="186" t="s">
        <v>600</v>
      </c>
      <c r="R12" s="188" t="str">
        <f t="shared" ref="R12:R24" si="13">F12</f>
        <v>311 Service Center Operations Manager</v>
      </c>
      <c r="S12" s="189" t="str">
        <f t="shared" ref="S12:S24" si="14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2"/>
        <v>59449C</v>
      </c>
      <c r="AC12" s="130" t="str">
        <f t="shared" si="3"/>
        <v>311 Service Center Operations Manager</v>
      </c>
      <c r="AD12" s="284" t="str">
        <f t="shared" si="4"/>
        <v>044</v>
      </c>
      <c r="AE12" s="282">
        <f t="shared" ca="1" si="5"/>
        <v>53.007999999999996</v>
      </c>
      <c r="AF12" s="282">
        <f t="shared" ca="1" si="6"/>
        <v>55.129999999999995</v>
      </c>
      <c r="AG12" s="282">
        <f t="shared" ca="1" si="7"/>
        <v>57.336999999999996</v>
      </c>
      <c r="AH12" s="282">
        <f t="shared" ca="1" si="8"/>
        <v>59.632999999999996</v>
      </c>
      <c r="AI12" s="282">
        <f t="shared" ca="1" si="9"/>
        <v>62.021000000000001</v>
      </c>
      <c r="AJ12" s="282" t="str">
        <f t="shared" ca="1" si="10"/>
        <v/>
      </c>
      <c r="AK12" s="282" t="str">
        <f t="shared" ca="1" si="11"/>
        <v/>
      </c>
    </row>
    <row r="13" spans="1:38" x14ac:dyDescent="0.2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1"/>
        <v>88615</v>
      </c>
      <c r="H13" s="74">
        <f t="shared" ca="1" si="1"/>
        <v>93278</v>
      </c>
      <c r="I13" s="74">
        <f t="shared" ca="1" si="1"/>
        <v>98187</v>
      </c>
      <c r="J13" s="74">
        <f t="shared" ca="1" si="1"/>
        <v>103356</v>
      </c>
      <c r="K13" s="74">
        <f t="shared" ca="1" si="1"/>
        <v>106246</v>
      </c>
      <c r="L13" s="74">
        <f t="shared" ca="1" si="1"/>
        <v>109225</v>
      </c>
      <c r="M13" s="74">
        <f t="shared" ca="1" si="1"/>
        <v>112338</v>
      </c>
      <c r="N13" s="72"/>
      <c r="P13" s="187" t="str">
        <f t="shared" si="12"/>
        <v>00017C</v>
      </c>
      <c r="Q13" s="186" t="s">
        <v>600</v>
      </c>
      <c r="R13" s="188" t="str">
        <f t="shared" si="13"/>
        <v xml:space="preserve">911 Operations Manager </v>
      </c>
      <c r="S13" s="189" t="str">
        <f t="shared" si="14"/>
        <v>83</v>
      </c>
      <c r="T13" s="186" cm="1">
        <f t="array" aca="1" ref="T13" ca="1">ROUND(IF($Q13="Y",VLOOKUP($P13, INDIRECT($Q$3),T$8,0)*INDIRECT($P$2),VLOOKUP($P13, INDIRECT($Q$3),T$8,0)),IF($E13="E",0,3))</f>
        <v>88615</v>
      </c>
      <c r="U13" s="186" cm="1">
        <f t="array" aca="1" ref="U13" ca="1">ROUND(IF($Q13="Y",VLOOKUP($P13, INDIRECT($Q$3),U$8,0)*INDIRECT($P$2),VLOOKUP($P13, INDIRECT($Q$3),U$8,0)),IF($E13="E",0,3))</f>
        <v>93278</v>
      </c>
      <c r="V13" s="186" cm="1">
        <f t="array" aca="1" ref="V13" ca="1">ROUND(IF($Q13="Y",VLOOKUP($P13, INDIRECT($Q$3),V$8,0)*INDIRECT($P$2),VLOOKUP($P13, INDIRECT($Q$3),V$8,0)),IF($E13="E",0,3))</f>
        <v>98187</v>
      </c>
      <c r="W13" s="186" cm="1">
        <f t="array" aca="1" ref="W13" ca="1">ROUND(IF($Q13="Y",VLOOKUP($P13, INDIRECT($Q$3),W$8,0)*INDIRECT($P$2),VLOOKUP($P13, INDIRECT($Q$3),W$8,0)),IF($E13="E",0,3))</f>
        <v>103356</v>
      </c>
      <c r="X13" s="186" cm="1">
        <f t="array" aca="1" ref="X13" ca="1">ROUND(IF($Q13="Y",VLOOKUP($P13, INDIRECT($Q$3),X$8,0)*INDIRECT($P$2),VLOOKUP($P13, INDIRECT($Q$3),X$8,0)),IF($E13="E",0,3))</f>
        <v>106246</v>
      </c>
      <c r="Y13" s="186" cm="1">
        <f t="array" aca="1" ref="Y13" ca="1">ROUND(IF($Q13="Y",VLOOKUP($P13, INDIRECT($Q$3),Y$8,0)*INDIRECT($P$2),VLOOKUP($P13, INDIRECT($Q$3),Y$8,0)),IF($E13="E",0,3))</f>
        <v>109225</v>
      </c>
      <c r="Z13" s="186" cm="1">
        <f t="array" aca="1" ref="Z13" ca="1">ROUND(IF($Q13="Y",VLOOKUP($P13, INDIRECT($Q$3),Z$8,0)*INDIRECT($P$2),VLOOKUP($P13, INDIRECT($Q$3),Z$8,0)),IF($E13="E",0,3))</f>
        <v>112338</v>
      </c>
      <c r="AA13" s="186"/>
      <c r="AB13" s="282" t="str">
        <f t="shared" si="2"/>
        <v>00017C</v>
      </c>
      <c r="AC13" s="130" t="str">
        <f t="shared" si="3"/>
        <v xml:space="preserve">911 Operations Manager </v>
      </c>
      <c r="AD13" s="284" t="str">
        <f t="shared" si="4"/>
        <v>83</v>
      </c>
      <c r="AE13" s="282">
        <f t="shared" ca="1" si="5"/>
        <v>42.603999999999999</v>
      </c>
      <c r="AF13" s="282">
        <f t="shared" ca="1" si="6"/>
        <v>44.845999999999997</v>
      </c>
      <c r="AG13" s="282">
        <f t="shared" ca="1" si="7"/>
        <v>47.205999999999996</v>
      </c>
      <c r="AH13" s="282">
        <f t="shared" ca="1" si="8"/>
        <v>49.690999999999995</v>
      </c>
      <c r="AI13" s="282">
        <f t="shared" ca="1" si="9"/>
        <v>51.08</v>
      </c>
      <c r="AJ13" s="282">
        <f t="shared" ca="1" si="10"/>
        <v>52.512999999999998</v>
      </c>
      <c r="AK13" s="282">
        <f t="shared" ca="1" si="11"/>
        <v>54.009</v>
      </c>
    </row>
    <row r="14" spans="1:38" x14ac:dyDescent="0.2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ref="G14:G45" si="15">IF(E14="E",ROUND(T14,0),ROUND(T14,3))</f>
        <v>83957</v>
      </c>
      <c r="H14" s="74">
        <f t="shared" ref="H14:H45" si="16">IF(F14="E",ROUND(U14,0),ROUND(U14,3))</f>
        <v>88376</v>
      </c>
      <c r="I14" s="74">
        <f t="shared" ref="I14:I28" si="17">IF(G14="E",ROUND(V14,0),ROUND(V14,3))</f>
        <v>93026</v>
      </c>
      <c r="J14" s="74">
        <f t="shared" ref="J14:J28" si="18">IF(H14="E",ROUND(W14,0),ROUND(W14,3))</f>
        <v>97923</v>
      </c>
      <c r="K14" s="74">
        <f t="shared" ref="K14:K28" si="19">IF(I14="E",ROUND(X14,0),ROUND(X14,3))</f>
        <v>100665</v>
      </c>
      <c r="L14" s="74">
        <f t="shared" ref="L14:L28" si="20">IF(J14="E",ROUND(Y14,0),ROUND(Y14,3))</f>
        <v>103483</v>
      </c>
      <c r="M14" s="74">
        <f t="shared" ref="M14:M28" si="21">IF(K14="E",ROUND(Z14,0),ROUND(Z14,3))</f>
        <v>106433</v>
      </c>
      <c r="N14" s="72"/>
      <c r="P14" s="187" t="str">
        <f t="shared" si="12"/>
        <v>06999C</v>
      </c>
      <c r="Q14" s="191" t="s">
        <v>600</v>
      </c>
      <c r="R14" s="188" t="str">
        <f t="shared" si="13"/>
        <v>911 Training and Quality Assurance Manager</v>
      </c>
      <c r="S14" s="189" t="str">
        <f t="shared" si="14"/>
        <v>147</v>
      </c>
      <c r="T14" s="186">
        <v>83957</v>
      </c>
      <c r="U14" s="186">
        <v>88376</v>
      </c>
      <c r="V14" s="186">
        <v>93026</v>
      </c>
      <c r="W14" s="186">
        <v>97923</v>
      </c>
      <c r="X14" s="186">
        <v>100665</v>
      </c>
      <c r="Y14" s="186">
        <v>103483</v>
      </c>
      <c r="Z14" s="186">
        <v>106433</v>
      </c>
      <c r="AA14" s="186"/>
      <c r="AB14" s="282" t="str">
        <f t="shared" si="2"/>
        <v>06999C</v>
      </c>
      <c r="AC14" s="130" t="str">
        <f t="shared" si="3"/>
        <v>911 Training and Quality Assurance Manager</v>
      </c>
      <c r="AD14" s="284" t="str">
        <f t="shared" si="4"/>
        <v>147</v>
      </c>
      <c r="AE14" s="282">
        <f t="shared" si="5"/>
        <v>40.363999999999997</v>
      </c>
      <c r="AF14" s="282">
        <f t="shared" si="6"/>
        <v>42.488999999999997</v>
      </c>
      <c r="AG14" s="282">
        <f t="shared" si="7"/>
        <v>44.724999999999994</v>
      </c>
      <c r="AH14" s="282">
        <f t="shared" si="8"/>
        <v>47.079000000000001</v>
      </c>
      <c r="AI14" s="282">
        <f t="shared" si="9"/>
        <v>48.396999999999998</v>
      </c>
      <c r="AJ14" s="282">
        <f t="shared" si="10"/>
        <v>49.751999999999995</v>
      </c>
      <c r="AK14" s="282">
        <f t="shared" si="11"/>
        <v>51.169999999999995</v>
      </c>
    </row>
    <row r="15" spans="1:38" x14ac:dyDescent="0.2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si="15"/>
        <v>35.573</v>
      </c>
      <c r="H15" s="74">
        <f t="shared" si="16"/>
        <v>36.997</v>
      </c>
      <c r="I15" s="74">
        <f t="shared" ref="I15" si="22">IF(G15="E",ROUND(V15,0),ROUND(V15,3))</f>
        <v>38.478999999999999</v>
      </c>
      <c r="J15" s="74">
        <f t="shared" ref="J15" si="23">IF(H15="E",ROUND(W15,0),ROUND(W15,3))</f>
        <v>40.020000000000003</v>
      </c>
      <c r="K15" s="74">
        <f t="shared" ref="K15" si="24">IF(I15="E",ROUND(X15,0),ROUND(X15,3))</f>
        <v>41.622</v>
      </c>
      <c r="L15" s="74">
        <f t="shared" ref="L15" si="25">IF(J15="E",ROUND(Y15,0),ROUND(Y15,3))</f>
        <v>0</v>
      </c>
      <c r="M15" s="74">
        <f t="shared" ref="M15" si="26">IF(K15="E",ROUND(Z15,0),ROUND(Z15,3))</f>
        <v>0</v>
      </c>
      <c r="N15" s="72"/>
      <c r="P15" s="187" t="str">
        <f t="shared" si="12"/>
        <v>09800C</v>
      </c>
      <c r="Q15" s="186" t="s">
        <v>600</v>
      </c>
      <c r="R15" s="188" t="str">
        <f t="shared" si="13"/>
        <v>Account Maintenance Supervisor</v>
      </c>
      <c r="S15" s="189" t="str">
        <f t="shared" si="14"/>
        <v>151</v>
      </c>
      <c r="T15" s="186">
        <v>35.573</v>
      </c>
      <c r="U15" s="186">
        <v>36.997</v>
      </c>
      <c r="V15" s="186">
        <v>38.478999999999999</v>
      </c>
      <c r="W15" s="186">
        <v>40.020000000000003</v>
      </c>
      <c r="X15" s="186">
        <v>41.622</v>
      </c>
      <c r="AA15" s="186"/>
      <c r="AB15" s="282" t="str">
        <f t="shared" si="2"/>
        <v>09800C</v>
      </c>
      <c r="AC15" s="130" t="str">
        <f t="shared" si="3"/>
        <v>Account Maintenance Supervisor</v>
      </c>
      <c r="AD15" s="284" t="str">
        <f t="shared" si="4"/>
        <v>151</v>
      </c>
      <c r="AE15" s="282">
        <f t="shared" si="5"/>
        <v>35.573</v>
      </c>
      <c r="AF15" s="282">
        <f t="shared" si="6"/>
        <v>36.997</v>
      </c>
      <c r="AG15" s="282">
        <f t="shared" si="7"/>
        <v>38.478999999999999</v>
      </c>
      <c r="AH15" s="282">
        <f t="shared" si="8"/>
        <v>40.020000000000003</v>
      </c>
      <c r="AI15" s="282">
        <f t="shared" si="9"/>
        <v>41.622</v>
      </c>
      <c r="AJ15" s="282" t="str">
        <f t="shared" si="10"/>
        <v/>
      </c>
      <c r="AK15" s="282" t="str">
        <f t="shared" si="11"/>
        <v/>
      </c>
    </row>
    <row r="16" spans="1:38" x14ac:dyDescent="0.2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15"/>
        <v>78959</v>
      </c>
      <c r="H16" s="74">
        <f t="shared" ca="1" si="16"/>
        <v>83112</v>
      </c>
      <c r="I16" s="74">
        <f t="shared" ref="I16:M17" ca="1" si="27">IF(G16="E",ROUND(V16,0),ROUND(V16,3))</f>
        <v>87486</v>
      </c>
      <c r="J16" s="74">
        <f t="shared" ca="1" si="27"/>
        <v>92092</v>
      </c>
      <c r="K16" s="74">
        <f t="shared" ca="1" si="27"/>
        <v>94673</v>
      </c>
      <c r="L16" s="74">
        <f t="shared" ca="1" si="27"/>
        <v>97323</v>
      </c>
      <c r="M16" s="74">
        <f t="shared" ca="1" si="27"/>
        <v>100097</v>
      </c>
      <c r="N16" s="72"/>
      <c r="P16" s="187" t="str">
        <f t="shared" si="12"/>
        <v>00221C</v>
      </c>
      <c r="Q16" s="186" t="s">
        <v>600</v>
      </c>
      <c r="R16" s="188" t="str">
        <f t="shared" si="13"/>
        <v>Accountant Il  (Supervisory)</v>
      </c>
      <c r="S16" s="189" t="str">
        <f t="shared" si="14"/>
        <v>86</v>
      </c>
      <c r="T16" s="186" cm="1">
        <f t="array" aca="1" ref="T16" ca="1">ROUND(IF($Q16="Y",VLOOKUP($P16, INDIRECT($Q$3),T$8,0)*INDIRECT($P$2),VLOOKUP($P16, INDIRECT($Q$3),T$8,0)),IF($E16="E",0,3))</f>
        <v>78959</v>
      </c>
      <c r="U16" s="186" cm="1">
        <f t="array" aca="1" ref="U16" ca="1">ROUND(IF($Q16="Y",VLOOKUP($P16, INDIRECT($Q$3),U$8,0)*INDIRECT($P$2),VLOOKUP($P16, INDIRECT($Q$3),U$8,0)),IF($E16="E",0,3))</f>
        <v>83112</v>
      </c>
      <c r="V16" s="186" cm="1">
        <f t="array" aca="1" ref="V16" ca="1">ROUND(IF($Q16="Y",VLOOKUP($P16, INDIRECT($Q$3),V$8,0)*INDIRECT($P$2),VLOOKUP($P16, INDIRECT($Q$3),V$8,0)),IF($E16="E",0,3))</f>
        <v>87486</v>
      </c>
      <c r="W16" s="186" cm="1">
        <f t="array" aca="1" ref="W16" ca="1">ROUND(IF($Q16="Y",VLOOKUP($P16, INDIRECT($Q$3),W$8,0)*INDIRECT($P$2),VLOOKUP($P16, INDIRECT($Q$3),W$8,0)),IF($E16="E",0,3))</f>
        <v>92092</v>
      </c>
      <c r="X16" s="186" cm="1">
        <f t="array" aca="1" ref="X16" ca="1">ROUND(IF($Q16="Y",VLOOKUP($P16, INDIRECT($Q$3),X$8,0)*INDIRECT($P$2),VLOOKUP($P16, INDIRECT($Q$3),X$8,0)),IF($E16="E",0,3))</f>
        <v>94673</v>
      </c>
      <c r="Y16" s="186" cm="1">
        <f t="array" aca="1" ref="Y16" ca="1">ROUND(IF($Q16="Y",VLOOKUP($P16, INDIRECT($Q$3),Y$8,0)*INDIRECT($P$2),VLOOKUP($P16, INDIRECT($Q$3),Y$8,0)),IF($E16="E",0,3))</f>
        <v>97323</v>
      </c>
      <c r="Z16" s="186" cm="1">
        <f t="array" aca="1" ref="Z16" ca="1">ROUND(IF($Q16="Y",VLOOKUP($P16, INDIRECT($Q$3),Z$8,0)*INDIRECT($P$2),VLOOKUP($P16, INDIRECT($Q$3),Z$8,0)),IF($E16="E",0,3))</f>
        <v>100097</v>
      </c>
      <c r="AA16" s="186"/>
      <c r="AB16" s="282" t="str">
        <f t="shared" si="2"/>
        <v>00221C</v>
      </c>
      <c r="AC16" s="130" t="str">
        <f t="shared" si="3"/>
        <v>Accountant Il  (Supervisory)</v>
      </c>
      <c r="AD16" s="284" t="str">
        <f t="shared" si="4"/>
        <v>86</v>
      </c>
      <c r="AE16" s="282">
        <f t="shared" ca="1" si="5"/>
        <v>37.961999999999996</v>
      </c>
      <c r="AF16" s="282">
        <f t="shared" ca="1" si="6"/>
        <v>39.957999999999998</v>
      </c>
      <c r="AG16" s="282">
        <f t="shared" ca="1" si="7"/>
        <v>42.061</v>
      </c>
      <c r="AH16" s="282">
        <f t="shared" ca="1" si="8"/>
        <v>44.274999999999999</v>
      </c>
      <c r="AI16" s="282">
        <f t="shared" ca="1" si="9"/>
        <v>45.515999999999998</v>
      </c>
      <c r="AJ16" s="282">
        <f t="shared" ca="1" si="10"/>
        <v>46.79</v>
      </c>
      <c r="AK16" s="282">
        <f t="shared" ca="1" si="11"/>
        <v>48.123999999999995</v>
      </c>
    </row>
    <row r="17" spans="1:38" x14ac:dyDescent="0.2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15"/>
        <v>85546</v>
      </c>
      <c r="H17" s="74">
        <f t="shared" ca="1" si="16"/>
        <v>89804</v>
      </c>
      <c r="I17" s="74">
        <f t="shared" ca="1" si="27"/>
        <v>94304</v>
      </c>
      <c r="J17" s="74">
        <f t="shared" ca="1" si="27"/>
        <v>100403</v>
      </c>
      <c r="K17" s="74">
        <f t="shared" ca="1" si="27"/>
        <v>103214</v>
      </c>
      <c r="L17" s="74">
        <f t="shared" ca="1" si="27"/>
        <v>106107</v>
      </c>
      <c r="M17" s="74">
        <f t="shared" ca="1" si="27"/>
        <v>109130</v>
      </c>
      <c r="N17" s="72"/>
      <c r="P17" s="187" t="str">
        <f t="shared" si="12"/>
        <v>53005C</v>
      </c>
      <c r="Q17" s="191" t="s">
        <v>600</v>
      </c>
      <c r="R17" s="188" t="str">
        <f t="shared" si="13"/>
        <v>Accounting Manager - MPD-C</v>
      </c>
      <c r="S17" s="189" t="str">
        <f t="shared" si="14"/>
        <v>010</v>
      </c>
      <c r="T17" s="186" cm="1">
        <f t="array" aca="1" ref="T17" ca="1">ROUND(IF($Q17="Y",VLOOKUP($P17, INDIRECT($Q$3),T$8,0)*INDIRECT($P$2),VLOOKUP($P17, INDIRECT($Q$3),T$8,0)),IF($E17="E",0,3))</f>
        <v>85546</v>
      </c>
      <c r="U17" s="186" cm="1">
        <f t="array" aca="1" ref="U17" ca="1">ROUND(IF($Q17="Y",VLOOKUP($P17, INDIRECT($Q$3),U$8,0)*INDIRECT($P$2),VLOOKUP($P17, INDIRECT($Q$3),U$8,0)),IF($E17="E",0,3))</f>
        <v>89804</v>
      </c>
      <c r="V17" s="186" cm="1">
        <f t="array" aca="1" ref="V17" ca="1">ROUND(IF($Q17="Y",VLOOKUP($P17, INDIRECT($Q$3),V$8,0)*INDIRECT($P$2),VLOOKUP($P17, INDIRECT($Q$3),V$8,0)),IF($E17="E",0,3))</f>
        <v>94304</v>
      </c>
      <c r="W17" s="186" cm="1">
        <f t="array" aca="1" ref="W17" ca="1">ROUND(IF($Q17="Y",VLOOKUP($P17, INDIRECT($Q$3),W$8,0)*INDIRECT($P$2),VLOOKUP($P17, INDIRECT($Q$3),W$8,0)),IF($E17="E",0,3))</f>
        <v>100403</v>
      </c>
      <c r="X17" s="186" cm="1">
        <f t="array" aca="1" ref="X17" ca="1">ROUND(IF($Q17="Y",VLOOKUP($P17, INDIRECT($Q$3),X$8,0)*INDIRECT($P$2),VLOOKUP($P17, INDIRECT($Q$3),X$8,0)),IF($E17="E",0,3))</f>
        <v>103214</v>
      </c>
      <c r="Y17" s="186" cm="1">
        <f t="array" aca="1" ref="Y17" ca="1">ROUND(IF($Q17="Y",VLOOKUP($P17, INDIRECT($Q$3),Y$8,0)*INDIRECT($P$2),VLOOKUP($P17, INDIRECT($Q$3),Y$8,0)),IF($E17="E",0,3))</f>
        <v>106107</v>
      </c>
      <c r="Z17" s="186" cm="1">
        <f t="array" aca="1" ref="Z17" ca="1">ROUND(IF($Q17="Y",VLOOKUP($P17, INDIRECT($Q$3),Z$8,0)*INDIRECT($P$2),VLOOKUP($P17, INDIRECT($Q$3),Z$8,0)),IF($E17="E",0,3))</f>
        <v>109130</v>
      </c>
      <c r="AA17" s="186"/>
      <c r="AB17" s="282" t="str">
        <f t="shared" si="2"/>
        <v>53005C</v>
      </c>
      <c r="AC17" s="130" t="str">
        <f t="shared" si="3"/>
        <v>Accounting Manager - MPD-C</v>
      </c>
      <c r="AD17" s="284" t="str">
        <f t="shared" si="4"/>
        <v>010</v>
      </c>
      <c r="AE17" s="282">
        <f t="shared" ca="1" si="5"/>
        <v>41.128</v>
      </c>
      <c r="AF17" s="282">
        <f t="shared" ca="1" si="6"/>
        <v>43.174999999999997</v>
      </c>
      <c r="AG17" s="282">
        <f t="shared" ca="1" si="7"/>
        <v>45.338999999999999</v>
      </c>
      <c r="AH17" s="282">
        <f t="shared" ca="1" si="8"/>
        <v>48.271000000000001</v>
      </c>
      <c r="AI17" s="282">
        <f t="shared" ca="1" si="9"/>
        <v>49.622999999999998</v>
      </c>
      <c r="AJ17" s="282">
        <f t="shared" ca="1" si="10"/>
        <v>51.012999999999998</v>
      </c>
      <c r="AK17" s="282">
        <f t="shared" ca="1" si="11"/>
        <v>52.466999999999999</v>
      </c>
    </row>
    <row r="18" spans="1:38" x14ac:dyDescent="0.2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si="15"/>
        <v>33.115000000000002</v>
      </c>
      <c r="H18" s="74">
        <f t="shared" si="16"/>
        <v>34.442</v>
      </c>
      <c r="I18" s="74">
        <f t="shared" ref="I18:I19" si="28">IF(G18="E",ROUND(V18,0),ROUND(V18,3))</f>
        <v>35.82</v>
      </c>
      <c r="J18" s="74">
        <f t="shared" ref="J18:J19" si="29">IF(H18="E",ROUND(W18,0),ROUND(W18,3))</f>
        <v>37.253999999999998</v>
      </c>
      <c r="K18" s="74">
        <f t="shared" ref="K18:K19" si="30">IF(I18="E",ROUND(X18,0),ROUND(X18,3))</f>
        <v>38.747</v>
      </c>
      <c r="L18" s="74">
        <f t="shared" ref="L18:L19" si="31">IF(J18="E",ROUND(Y18,0),ROUND(Y18,3))</f>
        <v>0</v>
      </c>
      <c r="M18" s="74">
        <f t="shared" ref="M18:M19" si="32">IF(K18="E",ROUND(Z18,0),ROUND(Z18,3))</f>
        <v>0</v>
      </c>
      <c r="N18" s="72"/>
      <c r="P18" s="187" t="str">
        <f t="shared" si="12"/>
        <v>00320C</v>
      </c>
      <c r="Q18" s="191" t="s">
        <v>600</v>
      </c>
      <c r="R18" s="188" t="str">
        <f t="shared" si="13"/>
        <v>Administrative Analyst I - Confidential</v>
      </c>
      <c r="S18" s="189" t="str">
        <f t="shared" si="14"/>
        <v>150</v>
      </c>
      <c r="T18" s="186">
        <v>33.115000000000002</v>
      </c>
      <c r="U18" s="186">
        <v>34.442</v>
      </c>
      <c r="V18" s="186">
        <v>35.82</v>
      </c>
      <c r="W18" s="186">
        <v>37.253999999999998</v>
      </c>
      <c r="X18" s="186">
        <v>38.747</v>
      </c>
      <c r="AA18" s="186"/>
      <c r="AB18" s="282" t="str">
        <f t="shared" si="2"/>
        <v>00320C</v>
      </c>
      <c r="AC18" s="130" t="str">
        <f t="shared" si="3"/>
        <v>Administrative Analyst I - Confidential</v>
      </c>
      <c r="AD18" s="284" t="str">
        <f t="shared" si="4"/>
        <v>150</v>
      </c>
      <c r="AE18" s="282">
        <f t="shared" si="5"/>
        <v>33.115000000000002</v>
      </c>
      <c r="AF18" s="282">
        <f t="shared" si="6"/>
        <v>34.442</v>
      </c>
      <c r="AG18" s="282">
        <f t="shared" si="7"/>
        <v>35.82</v>
      </c>
      <c r="AH18" s="282">
        <f t="shared" si="8"/>
        <v>37.253999999999998</v>
      </c>
      <c r="AI18" s="282">
        <f t="shared" si="9"/>
        <v>38.747</v>
      </c>
      <c r="AJ18" s="282" t="str">
        <f t="shared" si="10"/>
        <v/>
      </c>
      <c r="AK18" s="282" t="str">
        <f t="shared" si="11"/>
        <v/>
      </c>
    </row>
    <row r="19" spans="1:38" x14ac:dyDescent="0.2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si="15"/>
        <v>78272</v>
      </c>
      <c r="H19" s="74">
        <f t="shared" si="16"/>
        <v>81408</v>
      </c>
      <c r="I19" s="74">
        <f t="shared" si="28"/>
        <v>84665</v>
      </c>
      <c r="J19" s="74">
        <f t="shared" si="29"/>
        <v>88055</v>
      </c>
      <c r="K19" s="74">
        <f t="shared" si="30"/>
        <v>91584</v>
      </c>
      <c r="L19" s="74">
        <f t="shared" si="31"/>
        <v>0</v>
      </c>
      <c r="M19" s="74">
        <f t="shared" si="32"/>
        <v>0</v>
      </c>
      <c r="N19" s="72"/>
      <c r="P19" s="187" t="str">
        <f t="shared" si="12"/>
        <v>00340C</v>
      </c>
      <c r="Q19" s="191" t="s">
        <v>600</v>
      </c>
      <c r="R19" s="188" t="str">
        <f t="shared" si="13"/>
        <v>Administrative Analyst II - Confidential</v>
      </c>
      <c r="S19" s="189" t="str">
        <f t="shared" si="14"/>
        <v>099</v>
      </c>
      <c r="T19" s="186">
        <v>78272</v>
      </c>
      <c r="U19" s="186">
        <v>81408</v>
      </c>
      <c r="V19" s="186">
        <v>84665</v>
      </c>
      <c r="W19" s="186">
        <v>88055</v>
      </c>
      <c r="X19" s="186">
        <v>91584</v>
      </c>
      <c r="AA19" s="186"/>
      <c r="AB19" s="282" t="str">
        <f t="shared" si="2"/>
        <v>00340C</v>
      </c>
      <c r="AC19" s="130" t="str">
        <f t="shared" si="3"/>
        <v>Administrative Analyst II - Confidential</v>
      </c>
      <c r="AD19" s="284" t="str">
        <f t="shared" si="4"/>
        <v>099</v>
      </c>
      <c r="AE19" s="282">
        <f t="shared" si="5"/>
        <v>37.631</v>
      </c>
      <c r="AF19" s="282">
        <f t="shared" si="6"/>
        <v>39.138999999999996</v>
      </c>
      <c r="AG19" s="282">
        <f t="shared" si="7"/>
        <v>40.704999999999998</v>
      </c>
      <c r="AH19" s="282">
        <f t="shared" si="8"/>
        <v>42.335000000000001</v>
      </c>
      <c r="AI19" s="282">
        <f t="shared" si="9"/>
        <v>44.030999999999999</v>
      </c>
      <c r="AJ19" s="282" t="str">
        <f t="shared" si="10"/>
        <v/>
      </c>
      <c r="AK19" s="282" t="str">
        <f t="shared" si="11"/>
        <v/>
      </c>
    </row>
    <row r="20" spans="1:38" x14ac:dyDescent="0.2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15"/>
        <v>72379</v>
      </c>
      <c r="H20" s="74">
        <f t="shared" ca="1" si="16"/>
        <v>75276</v>
      </c>
      <c r="I20" s="74">
        <f t="shared" ref="I20:M23" ca="1" si="33">IF(G20="E",ROUND(V20,0),ROUND(V20,3))</f>
        <v>78284</v>
      </c>
      <c r="J20" s="74">
        <f t="shared" ca="1" si="33"/>
        <v>81416</v>
      </c>
      <c r="K20" s="74">
        <f t="shared" ca="1" si="33"/>
        <v>84674</v>
      </c>
      <c r="L20" s="74">
        <f t="shared" ca="1" si="33"/>
        <v>88060</v>
      </c>
      <c r="M20" s="74">
        <f t="shared" ca="1" si="33"/>
        <v>91582</v>
      </c>
      <c r="N20" s="72"/>
      <c r="P20" s="187" t="str">
        <f t="shared" si="12"/>
        <v>00351C</v>
      </c>
      <c r="Q20" s="186" t="s">
        <v>600</v>
      </c>
      <c r="R20" s="188" t="str">
        <f t="shared" si="13"/>
        <v>Administrative Analyst II Supervisory</v>
      </c>
      <c r="S20" s="189" t="str">
        <f t="shared" si="14"/>
        <v>99</v>
      </c>
      <c r="T20" s="186" cm="1">
        <f t="array" aca="1" ref="T20" ca="1">ROUND(IF($Q20="Y",VLOOKUP($P20, INDIRECT($Q$3),T$8,0)*INDIRECT($P$2),VLOOKUP($P20, INDIRECT($Q$3),T$8,0)),IF($E20="E",0,3))</f>
        <v>72379</v>
      </c>
      <c r="U20" s="186" cm="1">
        <f t="array" aca="1" ref="U20" ca="1">ROUND(IF($Q20="Y",VLOOKUP($P20, INDIRECT($Q$3),U$8,0)*INDIRECT($P$2),VLOOKUP($P20, INDIRECT($Q$3),U$8,0)),IF($E20="E",0,3))</f>
        <v>75276</v>
      </c>
      <c r="V20" s="186" cm="1">
        <f t="array" aca="1" ref="V20" ca="1">ROUND(IF($Q20="Y",VLOOKUP($P20, INDIRECT($Q$3),V$8,0)*INDIRECT($P$2),VLOOKUP($P20, INDIRECT($Q$3),V$8,0)),IF($E20="E",0,3))</f>
        <v>78284</v>
      </c>
      <c r="W20" s="186" cm="1">
        <f t="array" aca="1" ref="W20" ca="1">ROUND(IF($Q20="Y",VLOOKUP($P20, INDIRECT($Q$3),W$8,0)*INDIRECT($P$2),VLOOKUP($P20, INDIRECT($Q$3),W$8,0)),IF($E20="E",0,3))</f>
        <v>81416</v>
      </c>
      <c r="X20" s="186" cm="1">
        <f t="array" aca="1" ref="X20" ca="1">ROUND(IF($Q20="Y",VLOOKUP($P20, INDIRECT($Q$3),X$8,0)*INDIRECT($P$2),VLOOKUP($P20, INDIRECT($Q$3),X$8,0)),IF($E20="E",0,3))</f>
        <v>84674</v>
      </c>
      <c r="Y20" s="186" cm="1">
        <f t="array" aca="1" ref="Y20" ca="1">ROUND(IF($Q20="Y",VLOOKUP($P20, INDIRECT($Q$3),Y$8,0)*INDIRECT($P$2),VLOOKUP($P20, INDIRECT($Q$3),Y$8,0)),IF($E20="E",0,3))</f>
        <v>88060</v>
      </c>
      <c r="Z20" s="186" cm="1">
        <f t="array" aca="1" ref="Z20" ca="1">ROUND(IF($Q20="Y",VLOOKUP($P20, INDIRECT($Q$3),Z$8,0)*INDIRECT($P$2),VLOOKUP($P20, INDIRECT($Q$3),Z$8,0)),IF($E20="E",0,3))</f>
        <v>91582</v>
      </c>
      <c r="AA20" s="186"/>
      <c r="AB20" s="282" t="str">
        <f t="shared" si="2"/>
        <v>00351C</v>
      </c>
      <c r="AC20" s="130" t="str">
        <f t="shared" si="3"/>
        <v>Administrative Analyst II Supervisory</v>
      </c>
      <c r="AD20" s="284" t="str">
        <f t="shared" si="4"/>
        <v>99</v>
      </c>
      <c r="AE20" s="282">
        <f t="shared" ca="1" si="5"/>
        <v>34.797999999999995</v>
      </c>
      <c r="AF20" s="282">
        <f t="shared" ca="1" si="6"/>
        <v>36.190999999999995</v>
      </c>
      <c r="AG20" s="282">
        <f t="shared" ca="1" si="7"/>
        <v>37.637</v>
      </c>
      <c r="AH20" s="282">
        <f t="shared" ca="1" si="8"/>
        <v>39.143000000000001</v>
      </c>
      <c r="AI20" s="282">
        <f t="shared" ca="1" si="9"/>
        <v>40.708999999999996</v>
      </c>
      <c r="AJ20" s="282">
        <f t="shared" ca="1" si="10"/>
        <v>42.336999999999996</v>
      </c>
      <c r="AK20" s="282">
        <f t="shared" ca="1" si="11"/>
        <v>44.03</v>
      </c>
    </row>
    <row r="21" spans="1:38" x14ac:dyDescent="0.2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15"/>
        <v>34.621000000000002</v>
      </c>
      <c r="H21" s="74">
        <f t="shared" ca="1" si="16"/>
        <v>36.008000000000003</v>
      </c>
      <c r="I21" s="74">
        <f t="shared" ca="1" si="33"/>
        <v>37.448</v>
      </c>
      <c r="J21" s="74">
        <f t="shared" ca="1" si="33"/>
        <v>38.948</v>
      </c>
      <c r="K21" s="74">
        <f t="shared" ca="1" si="33"/>
        <v>40.508000000000003</v>
      </c>
      <c r="L21" s="74">
        <f t="shared" ca="1" si="33"/>
        <v>0</v>
      </c>
      <c r="M21" s="74">
        <f t="shared" ca="1" si="33"/>
        <v>0</v>
      </c>
      <c r="N21" s="72"/>
      <c r="P21" s="187" t="str">
        <f t="shared" si="12"/>
        <v>00361C</v>
      </c>
      <c r="Q21" s="191" t="s">
        <v>600</v>
      </c>
      <c r="R21" s="188" t="str">
        <f t="shared" si="13"/>
        <v>Administrative Assistant to Police Administration</v>
      </c>
      <c r="S21" s="189" t="str">
        <f t="shared" si="14"/>
        <v>98</v>
      </c>
      <c r="T21" s="186" cm="1">
        <f t="array" aca="1" ref="T21" ca="1">ROUND(IF($Q21="Y",VLOOKUP($P21, INDIRECT($Q$3),T$8,0)*INDIRECT($P$2),VLOOKUP($P21, INDIRECT($Q$3),T$8,0)),IF($E21="E",0,3))</f>
        <v>34.621000000000002</v>
      </c>
      <c r="U21" s="186" cm="1">
        <f t="array" aca="1" ref="U21" ca="1">ROUND(IF($Q21="Y",VLOOKUP($P21, INDIRECT($Q$3),U$8,0)*INDIRECT($P$2),VLOOKUP($P21, INDIRECT($Q$3),U$8,0)),IF($E21="E",0,3))</f>
        <v>36.008000000000003</v>
      </c>
      <c r="V21" s="186" cm="1">
        <f t="array" aca="1" ref="V21" ca="1">ROUND(IF($Q21="Y",VLOOKUP($P21, INDIRECT($Q$3),V$8,0)*INDIRECT($P$2),VLOOKUP($P21, INDIRECT($Q$3),V$8,0)),IF($E21="E",0,3))</f>
        <v>37.448</v>
      </c>
      <c r="W21" s="186" cm="1">
        <f t="array" aca="1" ref="W21" ca="1">ROUND(IF($Q21="Y",VLOOKUP($P21, INDIRECT($Q$3),W$8,0)*INDIRECT($P$2),VLOOKUP($P21, INDIRECT($Q$3),W$8,0)),IF($E21="E",0,3))</f>
        <v>38.948</v>
      </c>
      <c r="X21" s="186" cm="1">
        <f t="array" aca="1" ref="X21" ca="1">ROUND(IF($Q21="Y",VLOOKUP($P21, INDIRECT($Q$3),X$8,0)*INDIRECT($P$2),VLOOKUP($P21, INDIRECT($Q$3),X$8,0)),IF($E21="E",0,3))</f>
        <v>40.508000000000003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2"/>
        <v>00361C</v>
      </c>
      <c r="AC21" s="130" t="str">
        <f t="shared" si="3"/>
        <v>Administrative Assistant to Police Administration</v>
      </c>
      <c r="AD21" s="284" t="str">
        <f t="shared" si="4"/>
        <v>98</v>
      </c>
      <c r="AE21" s="282">
        <f t="shared" ca="1" si="5"/>
        <v>34.621000000000002</v>
      </c>
      <c r="AF21" s="282">
        <f t="shared" ca="1" si="6"/>
        <v>36.008000000000003</v>
      </c>
      <c r="AG21" s="282">
        <f t="shared" ca="1" si="7"/>
        <v>37.448</v>
      </c>
      <c r="AH21" s="282">
        <f t="shared" ca="1" si="8"/>
        <v>38.948</v>
      </c>
      <c r="AI21" s="282">
        <f t="shared" ca="1" si="9"/>
        <v>40.508000000000003</v>
      </c>
      <c r="AJ21" s="282" t="str">
        <f t="shared" ca="1" si="10"/>
        <v/>
      </c>
      <c r="AK21" s="282" t="str">
        <f t="shared" ca="1" si="11"/>
        <v/>
      </c>
    </row>
    <row r="22" spans="1:38" x14ac:dyDescent="0.2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15"/>
        <v>70918</v>
      </c>
      <c r="H22" s="74">
        <f t="shared" ca="1" si="16"/>
        <v>74724</v>
      </c>
      <c r="I22" s="74">
        <f t="shared" ca="1" si="33"/>
        <v>78687</v>
      </c>
      <c r="J22" s="74">
        <f t="shared" ca="1" si="33"/>
        <v>84259</v>
      </c>
      <c r="K22" s="74">
        <f t="shared" ca="1" si="33"/>
        <v>86620</v>
      </c>
      <c r="L22" s="74">
        <f t="shared" ca="1" si="33"/>
        <v>89045</v>
      </c>
      <c r="M22" s="74">
        <f t="shared" ca="1" si="33"/>
        <v>91584</v>
      </c>
      <c r="N22" s="72"/>
      <c r="P22" s="187" t="str">
        <f t="shared" si="12"/>
        <v>00463C</v>
      </c>
      <c r="Q22" s="191" t="s">
        <v>600</v>
      </c>
      <c r="R22" s="188" t="str">
        <f t="shared" si="13"/>
        <v>Aide to the City Coordinator</v>
      </c>
      <c r="S22" s="189" t="str">
        <f t="shared" si="14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2"/>
        <v>00463C</v>
      </c>
      <c r="AC22" s="130" t="str">
        <f t="shared" si="3"/>
        <v>Aide to the City Coordinator</v>
      </c>
      <c r="AD22" s="284" t="str">
        <f t="shared" si="4"/>
        <v>21</v>
      </c>
      <c r="AE22" s="282">
        <f t="shared" ca="1" si="5"/>
        <v>34.095999999999997</v>
      </c>
      <c r="AF22" s="282">
        <f t="shared" ca="1" si="6"/>
        <v>35.924999999999997</v>
      </c>
      <c r="AG22" s="282">
        <f t="shared" ca="1" si="7"/>
        <v>37.830999999999996</v>
      </c>
      <c r="AH22" s="282">
        <f t="shared" ca="1" si="8"/>
        <v>40.51</v>
      </c>
      <c r="AI22" s="282">
        <f t="shared" ca="1" si="9"/>
        <v>41.644999999999996</v>
      </c>
      <c r="AJ22" s="282">
        <f t="shared" ca="1" si="10"/>
        <v>42.811</v>
      </c>
      <c r="AK22" s="282">
        <f t="shared" ca="1" si="11"/>
        <v>44.030999999999999</v>
      </c>
    </row>
    <row r="23" spans="1:38" x14ac:dyDescent="0.2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15"/>
        <v>70918</v>
      </c>
      <c r="H23" s="74">
        <f t="shared" ca="1" si="16"/>
        <v>74724</v>
      </c>
      <c r="I23" s="74">
        <f t="shared" ca="1" si="33"/>
        <v>78687</v>
      </c>
      <c r="J23" s="74">
        <f t="shared" ca="1" si="33"/>
        <v>84259</v>
      </c>
      <c r="K23" s="74">
        <f t="shared" ca="1" si="33"/>
        <v>86620</v>
      </c>
      <c r="L23" s="74">
        <f t="shared" ca="1" si="33"/>
        <v>89045</v>
      </c>
      <c r="M23" s="74">
        <f t="shared" ca="1" si="33"/>
        <v>91584</v>
      </c>
      <c r="N23" s="72"/>
      <c r="P23" s="187" t="s">
        <v>876</v>
      </c>
      <c r="Q23" s="191" t="s">
        <v>600</v>
      </c>
      <c r="R23" s="188" t="str">
        <f t="shared" si="13"/>
        <v>Aide to the Community Safety Commissioner</v>
      </c>
      <c r="S23" s="189" t="str">
        <f t="shared" si="14"/>
        <v>21</v>
      </c>
      <c r="T23" s="186" cm="1">
        <f t="array" aca="1" ref="T23" ca="1">ROUND(IF($Q23="Y",VLOOKUP($P23, INDIRECT($Q$3),T$8,0)*INDIRECT($P$2),VLOOKUP($P23, INDIRECT($Q$3),T$8,0)),IF($E23="E",0,3))</f>
        <v>70918</v>
      </c>
      <c r="U23" s="186" cm="1">
        <f t="array" aca="1" ref="U23" ca="1">ROUND(IF($Q23="Y",VLOOKUP($P23, INDIRECT($Q$3),U$8,0)*INDIRECT($P$2),VLOOKUP($P23, INDIRECT($Q$3),U$8,0)),IF($E23="E",0,3))</f>
        <v>74724</v>
      </c>
      <c r="V23" s="186" cm="1">
        <f t="array" aca="1" ref="V23" ca="1">ROUND(IF($Q23="Y",VLOOKUP($P23, INDIRECT($Q$3),V$8,0)*INDIRECT($P$2),VLOOKUP($P23, INDIRECT($Q$3),V$8,0)),IF($E23="E",0,3))</f>
        <v>78687</v>
      </c>
      <c r="W23" s="186" cm="1">
        <f t="array" aca="1" ref="W23" ca="1">ROUND(IF($Q23="Y",VLOOKUP($P23, INDIRECT($Q$3),W$8,0)*INDIRECT($P$2),VLOOKUP($P23, INDIRECT($Q$3),W$8,0)),IF($E23="E",0,3))</f>
        <v>84259</v>
      </c>
      <c r="X23" s="186" cm="1">
        <f t="array" aca="1" ref="X23" ca="1">ROUND(IF($Q23="Y",VLOOKUP($P23, INDIRECT($Q$3),X$8,0)*INDIRECT($P$2),VLOOKUP($P23, INDIRECT($Q$3),X$8,0)),IF($E23="E",0,3))</f>
        <v>86620</v>
      </c>
      <c r="Y23" s="186" cm="1">
        <f t="array" aca="1" ref="Y23" ca="1">ROUND(IF($Q23="Y",VLOOKUP($P23, INDIRECT($Q$3),Y$8,0)*INDIRECT($P$2),VLOOKUP($P23, INDIRECT($Q$3),Y$8,0)),IF($E23="E",0,3))</f>
        <v>89045</v>
      </c>
      <c r="Z23" s="186" cm="1">
        <f t="array" aca="1" ref="Z23" ca="1">ROUND(IF($Q23="Y",VLOOKUP($P23, INDIRECT($Q$3),Z$8,0)*INDIRECT($P$2),VLOOKUP($P23, INDIRECT($Q$3),Z$8,0)),IF($E23="E",0,3))</f>
        <v>91584</v>
      </c>
      <c r="AA23" s="186"/>
      <c r="AB23" s="282" t="str">
        <f t="shared" si="2"/>
        <v>59433C</v>
      </c>
      <c r="AC23" s="130" t="str">
        <f t="shared" si="3"/>
        <v>Aide to the Community Safety Commissioner</v>
      </c>
      <c r="AD23" s="284" t="str">
        <f t="shared" si="4"/>
        <v>21</v>
      </c>
      <c r="AE23" s="282">
        <f t="shared" ca="1" si="5"/>
        <v>34.095999999999997</v>
      </c>
      <c r="AF23" s="282">
        <f t="shared" ca="1" si="6"/>
        <v>35.924999999999997</v>
      </c>
      <c r="AG23" s="282">
        <f t="shared" ca="1" si="7"/>
        <v>37.830999999999996</v>
      </c>
      <c r="AH23" s="282">
        <f t="shared" ca="1" si="8"/>
        <v>40.51</v>
      </c>
      <c r="AI23" s="282">
        <f t="shared" ca="1" si="9"/>
        <v>41.644999999999996</v>
      </c>
      <c r="AJ23" s="282">
        <f t="shared" ca="1" si="10"/>
        <v>42.811</v>
      </c>
      <c r="AK23" s="282">
        <f t="shared" ca="1" si="11"/>
        <v>44.030999999999999</v>
      </c>
    </row>
    <row r="24" spans="1:38" x14ac:dyDescent="0.2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si="15"/>
        <v>70918</v>
      </c>
      <c r="H24" s="74">
        <f t="shared" si="16"/>
        <v>74724</v>
      </c>
      <c r="I24" s="74">
        <f t="shared" si="17"/>
        <v>78687</v>
      </c>
      <c r="J24" s="74">
        <f t="shared" si="18"/>
        <v>84259</v>
      </c>
      <c r="K24" s="74">
        <f t="shared" si="19"/>
        <v>86620</v>
      </c>
      <c r="L24" s="74">
        <f t="shared" si="20"/>
        <v>89045</v>
      </c>
      <c r="M24" s="74">
        <f t="shared" si="21"/>
        <v>91584</v>
      </c>
      <c r="N24" s="72"/>
      <c r="P24" s="187" t="s">
        <v>1017</v>
      </c>
      <c r="Q24" s="191" t="s">
        <v>600</v>
      </c>
      <c r="R24" s="188" t="str">
        <f t="shared" si="13"/>
        <v>Aide to the Director of Neighborhood Safety</v>
      </c>
      <c r="S24" s="189" t="str">
        <f t="shared" si="14"/>
        <v>21</v>
      </c>
      <c r="T24" s="387">
        <v>70918</v>
      </c>
      <c r="U24" s="387">
        <v>74724</v>
      </c>
      <c r="V24" s="387">
        <v>78687</v>
      </c>
      <c r="W24" s="387">
        <v>84259</v>
      </c>
      <c r="X24" s="387">
        <v>86620</v>
      </c>
      <c r="Y24" s="387">
        <v>89045</v>
      </c>
      <c r="Z24" s="387">
        <v>91584</v>
      </c>
      <c r="AA24" s="186"/>
      <c r="AB24" s="282" t="str">
        <f t="shared" si="2"/>
        <v>53071C</v>
      </c>
      <c r="AC24" s="130" t="str">
        <f t="shared" si="3"/>
        <v>Aide to the Director of Neighborhood Safety</v>
      </c>
      <c r="AD24" s="284" t="str">
        <f t="shared" si="4"/>
        <v>21</v>
      </c>
      <c r="AE24" s="282">
        <f t="shared" si="5"/>
        <v>34.095999999999997</v>
      </c>
      <c r="AF24" s="282">
        <f t="shared" si="6"/>
        <v>35.924999999999997</v>
      </c>
      <c r="AG24" s="282">
        <f t="shared" si="7"/>
        <v>37.830999999999996</v>
      </c>
      <c r="AH24" s="282">
        <f t="shared" si="8"/>
        <v>40.51</v>
      </c>
      <c r="AI24" s="282">
        <f t="shared" si="9"/>
        <v>41.644999999999996</v>
      </c>
      <c r="AJ24" s="282">
        <f t="shared" si="10"/>
        <v>42.811</v>
      </c>
      <c r="AK24" s="282">
        <f t="shared" si="11"/>
        <v>44.030999999999999</v>
      </c>
    </row>
    <row r="25" spans="1:38" x14ac:dyDescent="0.2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15"/>
        <v>70918</v>
      </c>
      <c r="H25" s="74">
        <f t="shared" ca="1" si="16"/>
        <v>74724</v>
      </c>
      <c r="I25" s="74">
        <f t="shared" ref="I25:M27" ca="1" si="34">IF(G25="E",ROUND(V25,0),ROUND(V25,3))</f>
        <v>78687</v>
      </c>
      <c r="J25" s="74">
        <f t="shared" ca="1" si="34"/>
        <v>84259</v>
      </c>
      <c r="K25" s="74">
        <f t="shared" ca="1" si="34"/>
        <v>86620</v>
      </c>
      <c r="L25" s="74">
        <f t="shared" ca="1" si="34"/>
        <v>89045</v>
      </c>
      <c r="M25" s="74">
        <f t="shared" ca="1" si="34"/>
        <v>91584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2"/>
        <v>53040C</v>
      </c>
      <c r="AC25" s="371" t="s">
        <v>912</v>
      </c>
      <c r="AD25" s="284" t="s">
        <v>1002</v>
      </c>
      <c r="AE25" s="282">
        <f t="shared" ca="1" si="5"/>
        <v>34.095999999999997</v>
      </c>
      <c r="AF25" s="282">
        <f t="shared" ca="1" si="6"/>
        <v>35.924999999999997</v>
      </c>
      <c r="AG25" s="282">
        <f t="shared" ca="1" si="7"/>
        <v>37.830999999999996</v>
      </c>
      <c r="AH25" s="282">
        <f t="shared" ca="1" si="8"/>
        <v>40.51</v>
      </c>
      <c r="AI25" s="282">
        <f t="shared" ca="1" si="9"/>
        <v>41.644999999999996</v>
      </c>
      <c r="AJ25" s="282">
        <f t="shared" ca="1" si="10"/>
        <v>42.811</v>
      </c>
      <c r="AK25" s="282">
        <f t="shared" ca="1" si="11"/>
        <v>44.030999999999999</v>
      </c>
    </row>
    <row r="26" spans="1:38" s="73" customFormat="1" x14ac:dyDescent="0.2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15"/>
        <v>70918</v>
      </c>
      <c r="H26" s="74">
        <f t="shared" ca="1" si="16"/>
        <v>74724</v>
      </c>
      <c r="I26" s="74">
        <f t="shared" ca="1" si="34"/>
        <v>78687</v>
      </c>
      <c r="J26" s="74">
        <f t="shared" ca="1" si="34"/>
        <v>84259</v>
      </c>
      <c r="K26" s="74">
        <f t="shared" ca="1" si="34"/>
        <v>86620</v>
      </c>
      <c r="L26" s="74">
        <f t="shared" ca="1" si="34"/>
        <v>89045</v>
      </c>
      <c r="M26" s="74">
        <f t="shared" ca="1" si="34"/>
        <v>91584</v>
      </c>
      <c r="N26" s="72"/>
      <c r="O26" s="71"/>
      <c r="P26" s="187" t="str">
        <f t="shared" ref="P26:P57" si="35">A26</f>
        <v>00469C</v>
      </c>
      <c r="Q26" s="191" t="s">
        <v>600</v>
      </c>
      <c r="R26" s="188" t="str">
        <f t="shared" ref="R26:R57" si="36">F26</f>
        <v>Aide to the Finance Officer</v>
      </c>
      <c r="S26" s="189" t="str">
        <f t="shared" ref="S26:S57" si="37">C26</f>
        <v>21</v>
      </c>
      <c r="T26" s="186" cm="1">
        <f t="array" aca="1" ref="T26" ca="1">ROUND(IF($Q26="Y",VLOOKUP($P26, INDIRECT($Q$3),T$8,0)*INDIRECT($P$2),VLOOKUP($P26, INDIRECT($Q$3),T$8,0)),IF($E26="E",0,3))</f>
        <v>70918</v>
      </c>
      <c r="U26" s="186" cm="1">
        <f t="array" aca="1" ref="U26" ca="1">ROUND(IF($Q26="Y",VLOOKUP($P26, INDIRECT($Q$3),U$8,0)*INDIRECT($P$2),VLOOKUP($P26, INDIRECT($Q$3),U$8,0)),IF($E26="E",0,3))</f>
        <v>74724</v>
      </c>
      <c r="V26" s="186" cm="1">
        <f t="array" aca="1" ref="V26" ca="1">ROUND(IF($Q26="Y",VLOOKUP($P26, INDIRECT($Q$3),V$8,0)*INDIRECT($P$2),VLOOKUP($P26, INDIRECT($Q$3),V$8,0)),IF($E26="E",0,3))</f>
        <v>78687</v>
      </c>
      <c r="W26" s="186" cm="1">
        <f t="array" aca="1" ref="W26" ca="1">ROUND(IF($Q26="Y",VLOOKUP($P26, INDIRECT($Q$3),W$8,0)*INDIRECT($P$2),VLOOKUP($P26, INDIRECT($Q$3),W$8,0)),IF($E26="E",0,3))</f>
        <v>84259</v>
      </c>
      <c r="X26" s="186" cm="1">
        <f t="array" aca="1" ref="X26" ca="1">ROUND(IF($Q26="Y",VLOOKUP($P26, INDIRECT($Q$3),X$8,0)*INDIRECT($P$2),VLOOKUP($P26, INDIRECT($Q$3),X$8,0)),IF($E26="E",0,3))</f>
        <v>86620</v>
      </c>
      <c r="Y26" s="186" cm="1">
        <f t="array" aca="1" ref="Y26" ca="1">ROUND(IF($Q26="Y",VLOOKUP($P26, INDIRECT($Q$3),Y$8,0)*INDIRECT($P$2),VLOOKUP($P26, INDIRECT($Q$3),Y$8,0)),IF($E26="E",0,3))</f>
        <v>89045</v>
      </c>
      <c r="Z26" s="186" cm="1">
        <f t="array" aca="1" ref="Z26" ca="1">ROUND(IF($Q26="Y",VLOOKUP($P26, INDIRECT($Q$3),Z$8,0)*INDIRECT($P$2),VLOOKUP($P26, INDIRECT($Q$3),Z$8,0)),IF($E26="E",0,3))</f>
        <v>91584</v>
      </c>
      <c r="AA26" s="186"/>
      <c r="AB26" s="282" t="str">
        <f t="shared" si="2"/>
        <v>00469C</v>
      </c>
      <c r="AC26" s="130" t="str">
        <f t="shared" ref="AC26:AC57" si="38">F26</f>
        <v>Aide to the Finance Officer</v>
      </c>
      <c r="AD26" s="284" t="str">
        <f t="shared" ref="AD26:AD57" si="39">C26</f>
        <v>21</v>
      </c>
      <c r="AE26" s="282">
        <f t="shared" ca="1" si="5"/>
        <v>34.095999999999997</v>
      </c>
      <c r="AF26" s="282">
        <f t="shared" ca="1" si="6"/>
        <v>35.924999999999997</v>
      </c>
      <c r="AG26" s="282">
        <f t="shared" ca="1" si="7"/>
        <v>37.830999999999996</v>
      </c>
      <c r="AH26" s="282">
        <f t="shared" ca="1" si="8"/>
        <v>40.51</v>
      </c>
      <c r="AI26" s="282">
        <f t="shared" ca="1" si="9"/>
        <v>41.644999999999996</v>
      </c>
      <c r="AJ26" s="282">
        <f t="shared" ca="1" si="10"/>
        <v>42.811</v>
      </c>
      <c r="AK26" s="282">
        <f t="shared" ca="1" si="11"/>
        <v>44.030999999999999</v>
      </c>
      <c r="AL26" s="129"/>
    </row>
    <row r="27" spans="1:38" x14ac:dyDescent="0.2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15"/>
        <v>113791</v>
      </c>
      <c r="H27" s="74">
        <f t="shared" ca="1" si="16"/>
        <v>118342</v>
      </c>
      <c r="I27" s="74">
        <f t="shared" ca="1" si="34"/>
        <v>123075</v>
      </c>
      <c r="J27" s="74">
        <f t="shared" ca="1" si="34"/>
        <v>127998</v>
      </c>
      <c r="K27" s="74">
        <f t="shared" ca="1" si="34"/>
        <v>133117</v>
      </c>
      <c r="L27" s="74">
        <f t="shared" ca="1" si="34"/>
        <v>0</v>
      </c>
      <c r="M27" s="74">
        <f t="shared" ca="1" si="34"/>
        <v>0</v>
      </c>
      <c r="N27" s="72"/>
      <c r="P27" s="187" t="str">
        <f t="shared" si="35"/>
        <v>00590C</v>
      </c>
      <c r="Q27" s="191" t="s">
        <v>600</v>
      </c>
      <c r="R27" s="188" t="str">
        <f t="shared" si="36"/>
        <v>Assistant Building Official</v>
      </c>
      <c r="S27" s="189" t="str">
        <f t="shared" si="37"/>
        <v>105</v>
      </c>
      <c r="T27" s="186" cm="1">
        <f t="array" aca="1" ref="T27" ca="1">ROUND(IF($Q27="Y",VLOOKUP($P27, INDIRECT($Q$3),T$8,0)*INDIRECT($P$2),VLOOKUP($P27, INDIRECT($Q$3),T$8,0)),IF($E27="E",0,3))</f>
        <v>113791</v>
      </c>
      <c r="U27" s="186" cm="1">
        <f t="array" aca="1" ref="U27" ca="1">ROUND(IF($Q27="Y",VLOOKUP($P27, INDIRECT($Q$3),U$8,0)*INDIRECT($P$2),VLOOKUP($P27, INDIRECT($Q$3),U$8,0)),IF($E27="E",0,3))</f>
        <v>118342</v>
      </c>
      <c r="V27" s="186" cm="1">
        <f t="array" aca="1" ref="V27" ca="1">ROUND(IF($Q27="Y",VLOOKUP($P27, INDIRECT($Q$3),V$8,0)*INDIRECT($P$2),VLOOKUP($P27, INDIRECT($Q$3),V$8,0)),IF($E27="E",0,3))</f>
        <v>123075</v>
      </c>
      <c r="W27" s="186" cm="1">
        <f t="array" aca="1" ref="W27" ca="1">ROUND(IF($Q27="Y",VLOOKUP($P27, INDIRECT($Q$3),W$8,0)*INDIRECT($P$2),VLOOKUP($P27, INDIRECT($Q$3),W$8,0)),IF($E27="E",0,3))</f>
        <v>127998</v>
      </c>
      <c r="X27" s="186" cm="1">
        <f t="array" aca="1" ref="X27" ca="1">ROUND(IF($Q27="Y",VLOOKUP($P27, INDIRECT($Q$3),X$8,0)*INDIRECT($P$2),VLOOKUP($P27, INDIRECT($Q$3),X$8,0)),IF($E27="E",0,3))</f>
        <v>133117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00590C</v>
      </c>
      <c r="AC27" s="130" t="str">
        <f t="shared" si="38"/>
        <v>Assistant Building Official</v>
      </c>
      <c r="AD27" s="284" t="str">
        <f t="shared" si="39"/>
        <v>105</v>
      </c>
      <c r="AE27" s="282">
        <f t="shared" ca="1" si="5"/>
        <v>54.707999999999998</v>
      </c>
      <c r="AF27" s="282">
        <f t="shared" ca="1" si="6"/>
        <v>56.896000000000001</v>
      </c>
      <c r="AG27" s="282">
        <f t="shared" ca="1" si="7"/>
        <v>59.170999999999999</v>
      </c>
      <c r="AH27" s="282">
        <f t="shared" ca="1" si="8"/>
        <v>61.537999999999997</v>
      </c>
      <c r="AI27" s="282">
        <f t="shared" ca="1" si="9"/>
        <v>63.998999999999995</v>
      </c>
      <c r="AJ27" s="282" t="str">
        <f t="shared" ca="1" si="10"/>
        <v/>
      </c>
      <c r="AK27" s="282" t="str">
        <f t="shared" ca="1" si="11"/>
        <v/>
      </c>
    </row>
    <row r="28" spans="1:38" x14ac:dyDescent="0.2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si="15"/>
        <v>140468</v>
      </c>
      <c r="H28" s="74">
        <f t="shared" si="16"/>
        <v>148131</v>
      </c>
      <c r="I28" s="74">
        <f t="shared" si="17"/>
        <v>156076</v>
      </c>
      <c r="J28" s="74">
        <f t="shared" si="18"/>
        <v>161524</v>
      </c>
      <c r="K28" s="74">
        <f t="shared" si="19"/>
        <v>166044</v>
      </c>
      <c r="L28" s="74">
        <f t="shared" si="20"/>
        <v>170693</v>
      </c>
      <c r="M28" s="74">
        <f t="shared" si="21"/>
        <v>175560</v>
      </c>
      <c r="N28" s="60"/>
      <c r="O28" s="73"/>
      <c r="P28" s="187" t="str">
        <f t="shared" si="35"/>
        <v>00637C</v>
      </c>
      <c r="Q28" s="191" t="s">
        <v>600</v>
      </c>
      <c r="R28" s="188" t="str">
        <f t="shared" si="36"/>
        <v>Assistant City Attorney - Labor and Employment Law</v>
      </c>
      <c r="S28" s="189" t="str">
        <f t="shared" si="37"/>
        <v>142</v>
      </c>
      <c r="T28" s="390">
        <v>140468</v>
      </c>
      <c r="U28" s="390">
        <v>148131</v>
      </c>
      <c r="V28" s="390">
        <v>156076</v>
      </c>
      <c r="W28" s="390">
        <v>161524</v>
      </c>
      <c r="X28" s="390">
        <v>166044</v>
      </c>
      <c r="Y28" s="390">
        <v>170693</v>
      </c>
      <c r="Z28" s="390">
        <v>175560</v>
      </c>
      <c r="AA28" s="368"/>
      <c r="AB28" s="282" t="str">
        <f t="shared" si="2"/>
        <v>00637C</v>
      </c>
      <c r="AC28" s="130" t="str">
        <f t="shared" si="38"/>
        <v>Assistant City Attorney - Labor and Employment Law</v>
      </c>
      <c r="AD28" s="284" t="str">
        <f t="shared" si="39"/>
        <v>142</v>
      </c>
      <c r="AE28" s="282">
        <f t="shared" si="5"/>
        <v>67.533000000000001</v>
      </c>
      <c r="AF28" s="282">
        <f t="shared" si="6"/>
        <v>71.216999999999999</v>
      </c>
      <c r="AG28" s="282">
        <f t="shared" si="7"/>
        <v>75.037000000000006</v>
      </c>
      <c r="AH28" s="282">
        <f t="shared" si="8"/>
        <v>77.656000000000006</v>
      </c>
      <c r="AI28" s="282">
        <f t="shared" si="9"/>
        <v>79.829000000000008</v>
      </c>
      <c r="AJ28" s="282">
        <f t="shared" si="10"/>
        <v>82.064000000000007</v>
      </c>
      <c r="AK28" s="282">
        <f t="shared" si="11"/>
        <v>84.404000000000011</v>
      </c>
    </row>
    <row r="29" spans="1:38" x14ac:dyDescent="0.2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15"/>
        <v>29.824000000000002</v>
      </c>
      <c r="H29" s="74">
        <f t="shared" ca="1" si="16"/>
        <v>31.396999999999998</v>
      </c>
      <c r="I29" s="74">
        <f t="shared" ref="I29:I46" ca="1" si="40">IF(G29="E",ROUND(V29,0),ROUND(V29,3))</f>
        <v>33.048000000000002</v>
      </c>
      <c r="J29" s="74">
        <f t="shared" ref="J29:J46" ca="1" si="41">IF(H29="E",ROUND(W29,0),ROUND(W29,3))</f>
        <v>34.787999999999997</v>
      </c>
      <c r="K29" s="74">
        <f t="shared" ref="K29:K46" ca="1" si="42">IF(I29="E",ROUND(X29,0),ROUND(X29,3))</f>
        <v>35.762</v>
      </c>
      <c r="L29" s="74">
        <f t="shared" ref="L29:L46" ca="1" si="43">IF(J29="E",ROUND(Y29,0),ROUND(Y29,3))</f>
        <v>36.764000000000003</v>
      </c>
      <c r="M29" s="74">
        <f t="shared" ref="M29:M46" ca="1" si="44">IF(K29="E",ROUND(Z29,0),ROUND(Z29,3))</f>
        <v>37.811</v>
      </c>
      <c r="N29" s="72"/>
      <c r="P29" s="187" t="str">
        <f t="shared" si="35"/>
        <v>00965C</v>
      </c>
      <c r="Q29" s="191" t="s">
        <v>600</v>
      </c>
      <c r="R29" s="188" t="str">
        <f t="shared" si="36"/>
        <v>Assistant Supervisor Police Record Services</v>
      </c>
      <c r="S29" s="189" t="str">
        <f t="shared" si="37"/>
        <v>13</v>
      </c>
      <c r="T29" s="186" cm="1">
        <f t="array" aca="1" ref="T29" ca="1">ROUND(IF($Q29="Y",VLOOKUP($P29, INDIRECT($Q$3),T$8,0)*INDIRECT($P$2),VLOOKUP($P29, INDIRECT($Q$3),T$8,0)),IF($E29="E",0,3))</f>
        <v>29.824000000000002</v>
      </c>
      <c r="U29" s="186" cm="1">
        <f t="array" aca="1" ref="U29" ca="1">ROUND(IF($Q29="Y",VLOOKUP($P29, INDIRECT($Q$3),U$8,0)*INDIRECT($P$2),VLOOKUP($P29, INDIRECT($Q$3),U$8,0)),IF($E29="E",0,3))</f>
        <v>31.396999999999998</v>
      </c>
      <c r="V29" s="186" cm="1">
        <f t="array" aca="1" ref="V29" ca="1">ROUND(IF($Q29="Y",VLOOKUP($P29, INDIRECT($Q$3),V$8,0)*INDIRECT($P$2),VLOOKUP($P29, INDIRECT($Q$3),V$8,0)),IF($E29="E",0,3))</f>
        <v>33.048000000000002</v>
      </c>
      <c r="W29" s="186" cm="1">
        <f t="array" aca="1" ref="W29" ca="1">ROUND(IF($Q29="Y",VLOOKUP($P29, INDIRECT($Q$3),W$8,0)*INDIRECT($P$2),VLOOKUP($P29, INDIRECT($Q$3),W$8,0)),IF($E29="E",0,3))</f>
        <v>34.787999999999997</v>
      </c>
      <c r="X29" s="186" cm="1">
        <f t="array" aca="1" ref="X29" ca="1">ROUND(IF($Q29="Y",VLOOKUP($P29, INDIRECT($Q$3),X$8,0)*INDIRECT($P$2),VLOOKUP($P29, INDIRECT($Q$3),X$8,0)),IF($E29="E",0,3))</f>
        <v>35.762</v>
      </c>
      <c r="Y29" s="186" cm="1">
        <f t="array" aca="1" ref="Y29" ca="1">ROUND(IF($Q29="Y",VLOOKUP($P29, INDIRECT($Q$3),Y$8,0)*INDIRECT($P$2),VLOOKUP($P29, INDIRECT($Q$3),Y$8,0)),IF($E29="E",0,3))</f>
        <v>36.764000000000003</v>
      </c>
      <c r="Z29" s="186" cm="1">
        <f t="array" aca="1" ref="Z29" ca="1">ROUND(IF($Q29="Y",VLOOKUP($P29, INDIRECT($Q$3),Z$8,0)*INDIRECT($P$2),VLOOKUP($P29, INDIRECT($Q$3),Z$8,0)),IF($E29="E",0,3))</f>
        <v>37.811</v>
      </c>
      <c r="AA29" s="186"/>
      <c r="AB29" s="282" t="str">
        <f t="shared" si="2"/>
        <v>00965C</v>
      </c>
      <c r="AC29" s="130" t="str">
        <f t="shared" si="38"/>
        <v>Assistant Supervisor Police Record Services</v>
      </c>
      <c r="AD29" s="284" t="str">
        <f t="shared" si="39"/>
        <v>13</v>
      </c>
      <c r="AE29" s="282">
        <f t="shared" ca="1" si="5"/>
        <v>29.824000000000002</v>
      </c>
      <c r="AF29" s="282">
        <f t="shared" ca="1" si="6"/>
        <v>31.396999999999998</v>
      </c>
      <c r="AG29" s="282">
        <f t="shared" ca="1" si="7"/>
        <v>33.048000000000002</v>
      </c>
      <c r="AH29" s="282">
        <f t="shared" ca="1" si="8"/>
        <v>34.787999999999997</v>
      </c>
      <c r="AI29" s="282">
        <f t="shared" ca="1" si="9"/>
        <v>35.762</v>
      </c>
      <c r="AJ29" s="282">
        <f t="shared" ca="1" si="10"/>
        <v>36.764000000000003</v>
      </c>
      <c r="AK29" s="282">
        <f t="shared" ca="1" si="11"/>
        <v>37.811</v>
      </c>
    </row>
    <row r="30" spans="1:38" x14ac:dyDescent="0.2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15"/>
        <v>85550</v>
      </c>
      <c r="H30" s="74">
        <f t="shared" ca="1" si="16"/>
        <v>88977</v>
      </c>
      <c r="I30" s="74">
        <f t="shared" ca="1" si="40"/>
        <v>92540</v>
      </c>
      <c r="J30" s="74">
        <f t="shared" ca="1" si="41"/>
        <v>96243</v>
      </c>
      <c r="K30" s="74">
        <f t="shared" ca="1" si="42"/>
        <v>100096</v>
      </c>
      <c r="L30" s="74">
        <f t="shared" ca="1" si="43"/>
        <v>0</v>
      </c>
      <c r="M30" s="74">
        <f t="shared" ca="1" si="44"/>
        <v>0</v>
      </c>
      <c r="N30" s="72"/>
      <c r="P30" s="187" t="str">
        <f t="shared" si="35"/>
        <v>52933C</v>
      </c>
      <c r="Q30" s="191" t="s">
        <v>600</v>
      </c>
      <c r="R30" s="188" t="str">
        <f t="shared" si="36"/>
        <v>Budget and Evaluation Analyst</v>
      </c>
      <c r="S30" s="189" t="str">
        <f t="shared" si="37"/>
        <v>086</v>
      </c>
      <c r="T30" s="186" cm="1">
        <f t="array" aca="1" ref="T30" ca="1">ROUND(IF($Q30="Y",VLOOKUP($P30, INDIRECT($Q$3),T$8,0)*INDIRECT($P$2),VLOOKUP($P30, INDIRECT($Q$3),T$8,0)),IF($E30="E",0,3))</f>
        <v>85550</v>
      </c>
      <c r="U30" s="186" cm="1">
        <f t="array" aca="1" ref="U30" ca="1">ROUND(IF($Q30="Y",VLOOKUP($P30, INDIRECT($Q$3),U$8,0)*INDIRECT($P$2),VLOOKUP($P30, INDIRECT($Q$3),U$8,0)),IF($E30="E",0,3))</f>
        <v>88977</v>
      </c>
      <c r="V30" s="186" cm="1">
        <f t="array" aca="1" ref="V30" ca="1">ROUND(IF($Q30="Y",VLOOKUP($P30, INDIRECT($Q$3),V$8,0)*INDIRECT($P$2),VLOOKUP($P30, INDIRECT($Q$3),V$8,0)),IF($E30="E",0,3))</f>
        <v>92540</v>
      </c>
      <c r="W30" s="186" cm="1">
        <f t="array" aca="1" ref="W30" ca="1">ROUND(IF($Q30="Y",VLOOKUP($P30, INDIRECT($Q$3),W$8,0)*INDIRECT($P$2),VLOOKUP($P30, INDIRECT($Q$3),W$8,0)),IF($E30="E",0,3))</f>
        <v>96243</v>
      </c>
      <c r="X30" s="186" cm="1">
        <f t="array" aca="1" ref="X30" ca="1">ROUND(IF($Q30="Y",VLOOKUP($P30, INDIRECT($Q$3),X$8,0)*INDIRECT($P$2),VLOOKUP($P30, INDIRECT($Q$3),X$8,0)),IF($E30="E",0,3))</f>
        <v>100096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52933C</v>
      </c>
      <c r="AC30" s="130" t="str">
        <f t="shared" si="38"/>
        <v>Budget and Evaluation Analyst</v>
      </c>
      <c r="AD30" s="284" t="str">
        <f t="shared" si="39"/>
        <v>086</v>
      </c>
      <c r="AE30" s="282">
        <f t="shared" ca="1" si="5"/>
        <v>41.129999999999995</v>
      </c>
      <c r="AF30" s="282">
        <f t="shared" ca="1" si="6"/>
        <v>42.777999999999999</v>
      </c>
      <c r="AG30" s="282">
        <f t="shared" ca="1" si="7"/>
        <v>44.491</v>
      </c>
      <c r="AH30" s="282">
        <f t="shared" ca="1" si="8"/>
        <v>46.271000000000001</v>
      </c>
      <c r="AI30" s="282">
        <f t="shared" ca="1" si="9"/>
        <v>48.123999999999995</v>
      </c>
      <c r="AJ30" s="282" t="str">
        <f t="shared" ca="1" si="10"/>
        <v/>
      </c>
      <c r="AK30" s="282" t="str">
        <f t="shared" ca="1" si="11"/>
        <v/>
      </c>
    </row>
    <row r="31" spans="1:38" x14ac:dyDescent="0.2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15"/>
        <v>125376</v>
      </c>
      <c r="H31" s="74">
        <f t="shared" ca="1" si="16"/>
        <v>130390</v>
      </c>
      <c r="I31" s="74">
        <f t="shared" ca="1" si="40"/>
        <v>135605</v>
      </c>
      <c r="J31" s="74">
        <f t="shared" ca="1" si="41"/>
        <v>141029</v>
      </c>
      <c r="K31" s="74">
        <f t="shared" ca="1" si="42"/>
        <v>146670</v>
      </c>
      <c r="L31" s="74">
        <f t="shared" ca="1" si="43"/>
        <v>0</v>
      </c>
      <c r="M31" s="74">
        <f t="shared" ca="1" si="44"/>
        <v>0</v>
      </c>
      <c r="N31" s="72"/>
      <c r="P31" s="187" t="str">
        <f t="shared" si="35"/>
        <v>01449C</v>
      </c>
      <c r="Q31" s="191" t="s">
        <v>600</v>
      </c>
      <c r="R31" s="188" t="str">
        <f t="shared" si="36"/>
        <v xml:space="preserve">Building Official </v>
      </c>
      <c r="S31" s="189" t="str">
        <f t="shared" si="37"/>
        <v>106</v>
      </c>
      <c r="T31" s="186" cm="1">
        <f t="array" aca="1" ref="T31" ca="1">ROUND(IF($Q31="Y",VLOOKUP($P31, INDIRECT($Q$3),T$8,0)*INDIRECT($P$2),VLOOKUP($P31, INDIRECT($Q$3),T$8,0)),IF($E31="E",0,3))</f>
        <v>125376</v>
      </c>
      <c r="U31" s="186" cm="1">
        <f t="array" aca="1" ref="U31" ca="1">ROUND(IF($Q31="Y",VLOOKUP($P31, INDIRECT($Q$3),U$8,0)*INDIRECT($P$2),VLOOKUP($P31, INDIRECT($Q$3),U$8,0)),IF($E31="E",0,3))</f>
        <v>130390</v>
      </c>
      <c r="V31" s="186" cm="1">
        <f t="array" aca="1" ref="V31" ca="1">ROUND(IF($Q31="Y",VLOOKUP($P31, INDIRECT($Q$3),V$8,0)*INDIRECT($P$2),VLOOKUP($P31, INDIRECT($Q$3),V$8,0)),IF($E31="E",0,3))</f>
        <v>135605</v>
      </c>
      <c r="W31" s="186" cm="1">
        <f t="array" aca="1" ref="W31" ca="1">ROUND(IF($Q31="Y",VLOOKUP($P31, INDIRECT($Q$3),W$8,0)*INDIRECT($P$2),VLOOKUP($P31, INDIRECT($Q$3),W$8,0)),IF($E31="E",0,3))</f>
        <v>141029</v>
      </c>
      <c r="X31" s="186" cm="1">
        <f t="array" aca="1" ref="X31" ca="1">ROUND(IF($Q31="Y",VLOOKUP($P31, INDIRECT($Q$3),X$8,0)*INDIRECT($P$2),VLOOKUP($P31, INDIRECT($Q$3),X$8,0)),IF($E31="E",0,3))</f>
        <v>146670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2"/>
        <v>01449C</v>
      </c>
      <c r="AC31" s="130" t="str">
        <f t="shared" si="38"/>
        <v xml:space="preserve">Building Official </v>
      </c>
      <c r="AD31" s="284" t="str">
        <f t="shared" si="39"/>
        <v>106</v>
      </c>
      <c r="AE31" s="282">
        <f t="shared" ca="1" si="5"/>
        <v>60.277000000000001</v>
      </c>
      <c r="AF31" s="282">
        <f t="shared" ca="1" si="6"/>
        <v>62.687999999999995</v>
      </c>
      <c r="AG31" s="282">
        <f t="shared" ca="1" si="7"/>
        <v>65.195000000000007</v>
      </c>
      <c r="AH31" s="282">
        <f t="shared" ca="1" si="8"/>
        <v>67.803000000000011</v>
      </c>
      <c r="AI31" s="282">
        <f t="shared" ca="1" si="9"/>
        <v>70.515000000000001</v>
      </c>
      <c r="AJ31" s="282" t="str">
        <f t="shared" ca="1" si="10"/>
        <v/>
      </c>
      <c r="AK31" s="282" t="str">
        <f t="shared" ca="1" si="11"/>
        <v/>
      </c>
    </row>
    <row r="32" spans="1:38" x14ac:dyDescent="0.2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15"/>
        <v>95414</v>
      </c>
      <c r="H32" s="74">
        <f t="shared" ca="1" si="16"/>
        <v>99235</v>
      </c>
      <c r="I32" s="74">
        <f t="shared" ca="1" si="40"/>
        <v>103207</v>
      </c>
      <c r="J32" s="74">
        <f t="shared" ca="1" si="41"/>
        <v>107340</v>
      </c>
      <c r="K32" s="74">
        <f t="shared" ca="1" si="42"/>
        <v>111637</v>
      </c>
      <c r="L32" s="74">
        <f t="shared" ca="1" si="43"/>
        <v>0</v>
      </c>
      <c r="M32" s="74">
        <f t="shared" ca="1" si="44"/>
        <v>0</v>
      </c>
      <c r="N32" s="72"/>
      <c r="P32" s="187" t="str">
        <f t="shared" si="35"/>
        <v>01457C</v>
      </c>
      <c r="Q32" s="191" t="s">
        <v>600</v>
      </c>
      <c r="R32" s="188" t="str">
        <f t="shared" si="36"/>
        <v>Business Application Manager - Supervisory</v>
      </c>
      <c r="S32" s="189" t="str">
        <f t="shared" si="37"/>
        <v>085</v>
      </c>
      <c r="T32" s="186" cm="1">
        <f t="array" aca="1" ref="T32" ca="1">ROUND(IF($Q32="Y",VLOOKUP($P32, INDIRECT($Q$3),T$8,0)*INDIRECT($P$2),VLOOKUP($P32, INDIRECT($Q$3),T$8,0)),IF($E32="E",0,3))</f>
        <v>95414</v>
      </c>
      <c r="U32" s="186" cm="1">
        <f t="array" aca="1" ref="U32" ca="1">ROUND(IF($Q32="Y",VLOOKUP($P32, INDIRECT($Q$3),U$8,0)*INDIRECT($P$2),VLOOKUP($P32, INDIRECT($Q$3),U$8,0)),IF($E32="E",0,3))</f>
        <v>99235</v>
      </c>
      <c r="V32" s="186" cm="1">
        <f t="array" aca="1" ref="V32" ca="1">ROUND(IF($Q32="Y",VLOOKUP($P32, INDIRECT($Q$3),V$8,0)*INDIRECT($P$2),VLOOKUP($P32, INDIRECT($Q$3),V$8,0)),IF($E32="E",0,3))</f>
        <v>103207</v>
      </c>
      <c r="W32" s="186" cm="1">
        <f t="array" aca="1" ref="W32" ca="1">ROUND(IF($Q32="Y",VLOOKUP($P32, INDIRECT($Q$3),W$8,0)*INDIRECT($P$2),VLOOKUP($P32, INDIRECT($Q$3),W$8,0)),IF($E32="E",0,3))</f>
        <v>107340</v>
      </c>
      <c r="X32" s="186" cm="1">
        <f t="array" aca="1" ref="X32" ca="1">ROUND(IF($Q32="Y",VLOOKUP($P32, INDIRECT($Q$3),X$8,0)*INDIRECT($P$2),VLOOKUP($P32, INDIRECT($Q$3),X$8,0)),IF($E32="E",0,3))</f>
        <v>111637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2"/>
        <v>01457C</v>
      </c>
      <c r="AC32" s="130" t="str">
        <f t="shared" si="38"/>
        <v>Business Application Manager - Supervisory</v>
      </c>
      <c r="AD32" s="284" t="str">
        <f t="shared" si="39"/>
        <v>085</v>
      </c>
      <c r="AE32" s="282">
        <f t="shared" ca="1" si="5"/>
        <v>45.872999999999998</v>
      </c>
      <c r="AF32" s="282">
        <f t="shared" ca="1" si="6"/>
        <v>47.71</v>
      </c>
      <c r="AG32" s="282">
        <f t="shared" ca="1" si="7"/>
        <v>49.619</v>
      </c>
      <c r="AH32" s="282">
        <f t="shared" ca="1" si="8"/>
        <v>51.605999999999995</v>
      </c>
      <c r="AI32" s="282">
        <f t="shared" ca="1" si="9"/>
        <v>53.671999999999997</v>
      </c>
      <c r="AJ32" s="282" t="str">
        <f t="shared" ca="1" si="10"/>
        <v/>
      </c>
      <c r="AK32" s="282" t="str">
        <f t="shared" ca="1" si="11"/>
        <v/>
      </c>
    </row>
    <row r="33" spans="1:37" x14ac:dyDescent="0.2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15"/>
        <v>18.184000000000001</v>
      </c>
      <c r="H33" s="74">
        <f t="shared" ca="1" si="16"/>
        <v>18.690999999999999</v>
      </c>
      <c r="I33" s="74">
        <f t="shared" ca="1" si="40"/>
        <v>19.215</v>
      </c>
      <c r="J33" s="74">
        <f t="shared" ca="1" si="41"/>
        <v>19.762</v>
      </c>
      <c r="K33" s="74">
        <f t="shared" ca="1" si="42"/>
        <v>0</v>
      </c>
      <c r="L33" s="74">
        <f t="shared" ca="1" si="43"/>
        <v>0</v>
      </c>
      <c r="M33" s="74">
        <f t="shared" ca="1" si="44"/>
        <v>0</v>
      </c>
      <c r="N33" s="72"/>
      <c r="P33" s="187" t="str">
        <f t="shared" si="35"/>
        <v>01556C</v>
      </c>
      <c r="Q33" s="191" t="s">
        <v>600</v>
      </c>
      <c r="R33" s="188" t="str">
        <f t="shared" si="36"/>
        <v xml:space="preserve">Cashier - Ticket Sales </v>
      </c>
      <c r="S33" s="189" t="str">
        <f t="shared" si="37"/>
        <v>03</v>
      </c>
      <c r="T33" s="186" cm="1">
        <f t="array" aca="1" ref="T33" ca="1">ROUND(IF($Q33="Y",VLOOKUP($P33, INDIRECT($Q$3),T$8,0)*INDIRECT($P$2),VLOOKUP($P33, INDIRECT($Q$3),T$8,0)),IF($E33="E",0,3))</f>
        <v>18.184000000000001</v>
      </c>
      <c r="U33" s="186" cm="1">
        <f t="array" aca="1" ref="U33" ca="1">ROUND(IF($Q33="Y",VLOOKUP($P33, INDIRECT($Q$3),U$8,0)*INDIRECT($P$2),VLOOKUP($P33, INDIRECT($Q$3),U$8,0)),IF($E33="E",0,3))</f>
        <v>18.690999999999999</v>
      </c>
      <c r="V33" s="186" cm="1">
        <f t="array" aca="1" ref="V33" ca="1">ROUND(IF($Q33="Y",VLOOKUP($P33, INDIRECT($Q$3),V$8,0)*INDIRECT($P$2),VLOOKUP($P33, INDIRECT($Q$3),V$8,0)),IF($E33="E",0,3))</f>
        <v>19.215</v>
      </c>
      <c r="W33" s="186" cm="1">
        <f t="array" aca="1" ref="W33" ca="1">ROUND(IF($Q33="Y",VLOOKUP($P33, INDIRECT($Q$3),W$8,0)*INDIRECT($P$2),VLOOKUP($P33, INDIRECT($Q$3),W$8,0)),IF($E33="E",0,3))</f>
        <v>19.762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01556C</v>
      </c>
      <c r="AC33" s="130" t="str">
        <f t="shared" si="38"/>
        <v xml:space="preserve">Cashier - Ticket Sales </v>
      </c>
      <c r="AD33" s="284" t="str">
        <f t="shared" si="39"/>
        <v>03</v>
      </c>
      <c r="AE33" s="282">
        <f t="shared" ca="1" si="5"/>
        <v>18.184000000000001</v>
      </c>
      <c r="AF33" s="282">
        <f t="shared" ca="1" si="6"/>
        <v>18.690999999999999</v>
      </c>
      <c r="AG33" s="282">
        <f t="shared" ca="1" si="7"/>
        <v>19.215</v>
      </c>
      <c r="AH33" s="282">
        <f t="shared" ca="1" si="8"/>
        <v>19.762</v>
      </c>
      <c r="AI33" s="282" t="str">
        <f t="shared" ca="1" si="9"/>
        <v/>
      </c>
      <c r="AJ33" s="282" t="str">
        <f t="shared" ca="1" si="10"/>
        <v/>
      </c>
      <c r="AK33" s="282" t="str">
        <f t="shared" ca="1" si="11"/>
        <v/>
      </c>
    </row>
    <row r="34" spans="1:37" x14ac:dyDescent="0.2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15"/>
        <v>113791</v>
      </c>
      <c r="H34" s="74">
        <f t="shared" ca="1" si="16"/>
        <v>118342</v>
      </c>
      <c r="I34" s="74">
        <f t="shared" ca="1" si="40"/>
        <v>123075</v>
      </c>
      <c r="J34" s="74">
        <f t="shared" ca="1" si="41"/>
        <v>127998</v>
      </c>
      <c r="K34" s="74">
        <f t="shared" ca="1" si="42"/>
        <v>133117</v>
      </c>
      <c r="L34" s="74">
        <f t="shared" ca="1" si="43"/>
        <v>0</v>
      </c>
      <c r="M34" s="74">
        <f t="shared" ca="1" si="44"/>
        <v>0</v>
      </c>
      <c r="N34" s="72"/>
      <c r="P34" s="187" t="str">
        <f t="shared" si="35"/>
        <v>10160C</v>
      </c>
      <c r="Q34" s="191" t="s">
        <v>600</v>
      </c>
      <c r="R34" s="188" t="str">
        <f t="shared" si="36"/>
        <v>City Planning Manager</v>
      </c>
      <c r="S34" s="189" t="str">
        <f t="shared" si="37"/>
        <v>105</v>
      </c>
      <c r="T34" s="186" cm="1">
        <f t="array" aca="1" ref="T34" ca="1">ROUND(IF($Q34="Y",VLOOKUP($P34, INDIRECT($Q$3),T$8,0)*INDIRECT($P$2),VLOOKUP($P34, INDIRECT($Q$3),T$8,0)),IF($E34="E",0,3))</f>
        <v>113791</v>
      </c>
      <c r="U34" s="186" cm="1">
        <f t="array" aca="1" ref="U34" ca="1">ROUND(IF($Q34="Y",VLOOKUP($P34, INDIRECT($Q$3),U$8,0)*INDIRECT($P$2),VLOOKUP($P34, INDIRECT($Q$3),U$8,0)),IF($E34="E",0,3))</f>
        <v>118342</v>
      </c>
      <c r="V34" s="186" cm="1">
        <f t="array" aca="1" ref="V34" ca="1">ROUND(IF($Q34="Y",VLOOKUP($P34, INDIRECT($Q$3),V$8,0)*INDIRECT($P$2),VLOOKUP($P34, INDIRECT($Q$3),V$8,0)),IF($E34="E",0,3))</f>
        <v>123075</v>
      </c>
      <c r="W34" s="186" cm="1">
        <f t="array" aca="1" ref="W34" ca="1">ROUND(IF($Q34="Y",VLOOKUP($P34, INDIRECT($Q$3),W$8,0)*INDIRECT($P$2),VLOOKUP($P34, INDIRECT($Q$3),W$8,0)),IF($E34="E",0,3))</f>
        <v>127998</v>
      </c>
      <c r="X34" s="186" cm="1">
        <f t="array" aca="1" ref="X34" ca="1">ROUND(IF($Q34="Y",VLOOKUP($P34, INDIRECT($Q$3),X$8,0)*INDIRECT($P$2),VLOOKUP($P34, INDIRECT($Q$3),X$8,0)),IF($E34="E",0,3))</f>
        <v>133117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10160C</v>
      </c>
      <c r="AC34" s="130" t="str">
        <f t="shared" si="38"/>
        <v>City Planning Manager</v>
      </c>
      <c r="AD34" s="284" t="str">
        <f t="shared" si="39"/>
        <v>105</v>
      </c>
      <c r="AE34" s="282">
        <f t="shared" ca="1" si="5"/>
        <v>54.707999999999998</v>
      </c>
      <c r="AF34" s="282">
        <f t="shared" ca="1" si="6"/>
        <v>56.896000000000001</v>
      </c>
      <c r="AG34" s="282">
        <f t="shared" ca="1" si="7"/>
        <v>59.170999999999999</v>
      </c>
      <c r="AH34" s="282">
        <f t="shared" ca="1" si="8"/>
        <v>61.537999999999997</v>
      </c>
      <c r="AI34" s="282">
        <f t="shared" ca="1" si="9"/>
        <v>63.998999999999995</v>
      </c>
      <c r="AJ34" s="282" t="str">
        <f t="shared" ca="1" si="10"/>
        <v/>
      </c>
      <c r="AK34" s="282" t="str">
        <f t="shared" ca="1" si="11"/>
        <v/>
      </c>
    </row>
    <row r="35" spans="1:37" x14ac:dyDescent="0.2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15"/>
        <v>83701</v>
      </c>
      <c r="H35" s="74">
        <f t="shared" ca="1" si="16"/>
        <v>88104</v>
      </c>
      <c r="I35" s="74">
        <f t="shared" ca="1" si="40"/>
        <v>92752</v>
      </c>
      <c r="J35" s="74">
        <f t="shared" ca="1" si="41"/>
        <v>102712</v>
      </c>
      <c r="K35" s="74">
        <f t="shared" ca="1" si="42"/>
        <v>105587</v>
      </c>
      <c r="L35" s="74">
        <f t="shared" ca="1" si="43"/>
        <v>108544</v>
      </c>
      <c r="M35" s="74">
        <f t="shared" ca="1" si="44"/>
        <v>111636</v>
      </c>
      <c r="N35" s="72"/>
      <c r="P35" s="187" t="str">
        <f t="shared" si="35"/>
        <v>08703C</v>
      </c>
      <c r="Q35" s="191" t="s">
        <v>600</v>
      </c>
      <c r="R35" s="188" t="str">
        <f t="shared" si="36"/>
        <v xml:space="preserve">City Records Manager </v>
      </c>
      <c r="S35" s="189" t="str">
        <f t="shared" si="37"/>
        <v>85</v>
      </c>
      <c r="T35" s="186" cm="1">
        <f t="array" aca="1" ref="T35" ca="1">ROUND(IF($Q35="Y",VLOOKUP($P35, INDIRECT($Q$3),T$8,0)*INDIRECT($P$2),VLOOKUP($P35, INDIRECT($Q$3),T$8,0)),IF($E35="E",0,3))</f>
        <v>83701</v>
      </c>
      <c r="U35" s="186" cm="1">
        <f t="array" aca="1" ref="U35" ca="1">ROUND(IF($Q35="Y",VLOOKUP($P35, INDIRECT($Q$3),U$8,0)*INDIRECT($P$2),VLOOKUP($P35, INDIRECT($Q$3),U$8,0)),IF($E35="E",0,3))</f>
        <v>88104</v>
      </c>
      <c r="V35" s="186" cm="1">
        <f t="array" aca="1" ref="V35" ca="1">ROUND(IF($Q35="Y",VLOOKUP($P35, INDIRECT($Q$3),V$8,0)*INDIRECT($P$2),VLOOKUP($P35, INDIRECT($Q$3),V$8,0)),IF($E35="E",0,3))</f>
        <v>92752</v>
      </c>
      <c r="W35" s="186" cm="1">
        <f t="array" aca="1" ref="W35" ca="1">ROUND(IF($Q35="Y",VLOOKUP($P35, INDIRECT($Q$3),W$8,0)*INDIRECT($P$2),VLOOKUP($P35, INDIRECT($Q$3),W$8,0)),IF($E35="E",0,3))</f>
        <v>102712</v>
      </c>
      <c r="X35" s="186" cm="1">
        <f t="array" aca="1" ref="X35" ca="1">ROUND(IF($Q35="Y",VLOOKUP($P35, INDIRECT($Q$3),X$8,0)*INDIRECT($P$2),VLOOKUP($P35, INDIRECT($Q$3),X$8,0)),IF($E35="E",0,3))</f>
        <v>105587</v>
      </c>
      <c r="Y35" s="186" cm="1">
        <f t="array" aca="1" ref="Y35" ca="1">ROUND(IF($Q35="Y",VLOOKUP($P35, INDIRECT($Q$3),Y$8,0)*INDIRECT($P$2),VLOOKUP($P35, INDIRECT($Q$3),Y$8,0)),IF($E35="E",0,3))</f>
        <v>108544</v>
      </c>
      <c r="Z35" s="186" cm="1">
        <f t="array" aca="1" ref="Z35" ca="1">ROUND(IF($Q35="Y",VLOOKUP($P35, INDIRECT($Q$3),Z$8,0)*INDIRECT($P$2),VLOOKUP($P35, INDIRECT($Q$3),Z$8,0)),IF($E35="E",0,3))</f>
        <v>111636</v>
      </c>
      <c r="AA35" s="186"/>
      <c r="AB35" s="282" t="str">
        <f t="shared" si="2"/>
        <v>08703C</v>
      </c>
      <c r="AC35" s="130" t="str">
        <f t="shared" si="38"/>
        <v xml:space="preserve">City Records Manager </v>
      </c>
      <c r="AD35" s="284" t="str">
        <f t="shared" si="39"/>
        <v>85</v>
      </c>
      <c r="AE35" s="282">
        <f t="shared" ca="1" si="5"/>
        <v>40.241</v>
      </c>
      <c r="AF35" s="282">
        <f t="shared" ca="1" si="6"/>
        <v>42.357999999999997</v>
      </c>
      <c r="AG35" s="282">
        <f t="shared" ca="1" si="7"/>
        <v>44.592999999999996</v>
      </c>
      <c r="AH35" s="282">
        <f t="shared" ca="1" si="8"/>
        <v>49.381</v>
      </c>
      <c r="AI35" s="282">
        <f t="shared" ca="1" si="9"/>
        <v>50.762999999999998</v>
      </c>
      <c r="AJ35" s="282">
        <f t="shared" ca="1" si="10"/>
        <v>52.184999999999995</v>
      </c>
      <c r="AK35" s="282">
        <f t="shared" ca="1" si="11"/>
        <v>53.671999999999997</v>
      </c>
    </row>
    <row r="36" spans="1:37" x14ac:dyDescent="0.2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15"/>
        <v>76545</v>
      </c>
      <c r="H36" s="74">
        <f t="shared" ca="1" si="16"/>
        <v>80580</v>
      </c>
      <c r="I36" s="74">
        <f t="shared" ca="1" si="40"/>
        <v>85398</v>
      </c>
      <c r="J36" s="74">
        <f t="shared" ca="1" si="41"/>
        <v>90219</v>
      </c>
      <c r="K36" s="74">
        <f t="shared" ca="1" si="42"/>
        <v>92745</v>
      </c>
      <c r="L36" s="74">
        <f t="shared" ca="1" si="43"/>
        <v>95344</v>
      </c>
      <c r="M36" s="74">
        <f t="shared" ca="1" si="44"/>
        <v>98061</v>
      </c>
      <c r="N36" s="72"/>
      <c r="P36" s="187" t="str">
        <f t="shared" si="35"/>
        <v>59403C</v>
      </c>
      <c r="Q36" s="186" t="s">
        <v>600</v>
      </c>
      <c r="R36" s="188" t="str">
        <f t="shared" si="36"/>
        <v>Civil Paralegal Program Supervisor</v>
      </c>
      <c r="S36" s="189" t="str">
        <f t="shared" si="37"/>
        <v>25</v>
      </c>
      <c r="T36" s="186" cm="1">
        <f t="array" aca="1" ref="T36" ca="1">ROUND(IF($Q36="Y",VLOOKUP($P36, INDIRECT($Q$3),T$8,0)*INDIRECT($P$2),VLOOKUP($P36, INDIRECT($Q$3),T$8,0)),IF($E36="E",0,3))</f>
        <v>76545</v>
      </c>
      <c r="U36" s="186" cm="1">
        <f t="array" aca="1" ref="U36" ca="1">ROUND(IF($Q36="Y",VLOOKUP($P36, INDIRECT($Q$3),U$8,0)*INDIRECT($P$2),VLOOKUP($P36, INDIRECT($Q$3),U$8,0)),IF($E36="E",0,3))</f>
        <v>80580</v>
      </c>
      <c r="V36" s="186" cm="1">
        <f t="array" aca="1" ref="V36" ca="1">ROUND(IF($Q36="Y",VLOOKUP($P36, INDIRECT($Q$3),V$8,0)*INDIRECT($P$2),VLOOKUP($P36, INDIRECT($Q$3),V$8,0)),IF($E36="E",0,3))</f>
        <v>85398</v>
      </c>
      <c r="W36" s="186" cm="1">
        <f t="array" aca="1" ref="W36" ca="1">ROUND(IF($Q36="Y",VLOOKUP($P36, INDIRECT($Q$3),W$8,0)*INDIRECT($P$2),VLOOKUP($P36, INDIRECT($Q$3),W$8,0)),IF($E36="E",0,3))</f>
        <v>90219</v>
      </c>
      <c r="X36" s="186" cm="1">
        <f t="array" aca="1" ref="X36" ca="1">ROUND(IF($Q36="Y",VLOOKUP($P36, INDIRECT($Q$3),X$8,0)*INDIRECT($P$2),VLOOKUP($P36, INDIRECT($Q$3),X$8,0)),IF($E36="E",0,3))</f>
        <v>92745</v>
      </c>
      <c r="Y36" s="186" cm="1">
        <f t="array" aca="1" ref="Y36" ca="1">ROUND(IF($Q36="Y",VLOOKUP($P36, INDIRECT($Q$3),Y$8,0)*INDIRECT($P$2),VLOOKUP($P36, INDIRECT($Q$3),Y$8,0)),IF($E36="E",0,3))</f>
        <v>95344</v>
      </c>
      <c r="Z36" s="186" cm="1">
        <f t="array" aca="1" ref="Z36" ca="1">ROUND(IF($Q36="Y",VLOOKUP($P36, INDIRECT($Q$3),Z$8,0)*INDIRECT($P$2),VLOOKUP($P36, INDIRECT($Q$3),Z$8,0)),IF($E36="E",0,3))</f>
        <v>98061</v>
      </c>
      <c r="AA36" s="186"/>
      <c r="AB36" s="282" t="str">
        <f t="shared" si="2"/>
        <v>59403C</v>
      </c>
      <c r="AC36" s="130" t="str">
        <f t="shared" si="38"/>
        <v>Civil Paralegal Program Supervisor</v>
      </c>
      <c r="AD36" s="284" t="str">
        <f t="shared" si="39"/>
        <v>25</v>
      </c>
      <c r="AE36" s="282">
        <f t="shared" ca="1" si="5"/>
        <v>36.800999999999995</v>
      </c>
      <c r="AF36" s="282">
        <f t="shared" ca="1" si="6"/>
        <v>38.741</v>
      </c>
      <c r="AG36" s="282">
        <f t="shared" ca="1" si="7"/>
        <v>41.056999999999995</v>
      </c>
      <c r="AH36" s="282">
        <f t="shared" ca="1" si="8"/>
        <v>43.375</v>
      </c>
      <c r="AI36" s="282">
        <f t="shared" ca="1" si="9"/>
        <v>44.588999999999999</v>
      </c>
      <c r="AJ36" s="282">
        <f t="shared" ca="1" si="10"/>
        <v>45.838999999999999</v>
      </c>
      <c r="AK36" s="282">
        <f t="shared" ca="1" si="11"/>
        <v>47.144999999999996</v>
      </c>
    </row>
    <row r="37" spans="1:37" x14ac:dyDescent="0.2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15"/>
        <v>89830</v>
      </c>
      <c r="H37" s="74">
        <f t="shared" ca="1" si="16"/>
        <v>93423</v>
      </c>
      <c r="I37" s="74">
        <f t="shared" ca="1" si="40"/>
        <v>97163</v>
      </c>
      <c r="J37" s="74">
        <f t="shared" ca="1" si="41"/>
        <v>101048</v>
      </c>
      <c r="K37" s="74">
        <f t="shared" ca="1" si="42"/>
        <v>105088</v>
      </c>
      <c r="L37" s="74">
        <f t="shared" ca="1" si="43"/>
        <v>0</v>
      </c>
      <c r="M37" s="74">
        <f t="shared" ca="1" si="44"/>
        <v>0</v>
      </c>
      <c r="N37" s="72"/>
      <c r="P37" s="187" t="str">
        <f t="shared" si="35"/>
        <v>53001C</v>
      </c>
      <c r="Q37" s="191" t="s">
        <v>600</v>
      </c>
      <c r="R37" s="188" t="str">
        <f t="shared" si="36"/>
        <v>Commty Spec Coord Supv-Hlth-C</v>
      </c>
      <c r="S37" s="189" t="str">
        <f t="shared" si="37"/>
        <v>098</v>
      </c>
      <c r="T37" s="186" cm="1">
        <f t="array" aca="1" ref="T37" ca="1">ROUND(IF($Q37="Y",VLOOKUP($P37, INDIRECT($Q$3),T$8,0)*INDIRECT($P$2),VLOOKUP($P37, INDIRECT($Q$3),T$8,0)),IF($E37="E",0,3))</f>
        <v>89830</v>
      </c>
      <c r="U37" s="186" cm="1">
        <f t="array" aca="1" ref="U37" ca="1">ROUND(IF($Q37="Y",VLOOKUP($P37, INDIRECT($Q$3),U$8,0)*INDIRECT($P$2),VLOOKUP($P37, INDIRECT($Q$3),U$8,0)),IF($E37="E",0,3))</f>
        <v>93423</v>
      </c>
      <c r="V37" s="186" cm="1">
        <f t="array" aca="1" ref="V37" ca="1">ROUND(IF($Q37="Y",VLOOKUP($P37, INDIRECT($Q$3),V$8,0)*INDIRECT($P$2),VLOOKUP($P37, INDIRECT($Q$3),V$8,0)),IF($E37="E",0,3))</f>
        <v>97163</v>
      </c>
      <c r="W37" s="186" cm="1">
        <f t="array" aca="1" ref="W37" ca="1">ROUND(IF($Q37="Y",VLOOKUP($P37, INDIRECT($Q$3),W$8,0)*INDIRECT($P$2),VLOOKUP($P37, INDIRECT($Q$3),W$8,0)),IF($E37="E",0,3))</f>
        <v>101048</v>
      </c>
      <c r="X37" s="186" cm="1">
        <f t="array" aca="1" ref="X37" ca="1">ROUND(IF($Q37="Y",VLOOKUP($P37, INDIRECT($Q$3),X$8,0)*INDIRECT($P$2),VLOOKUP($P37, INDIRECT($Q$3),X$8,0)),IF($E37="E",0,3))</f>
        <v>105088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"/>
        <v>53001C</v>
      </c>
      <c r="AC37" s="130" t="str">
        <f t="shared" si="38"/>
        <v>Commty Spec Coord Supv-Hlth-C</v>
      </c>
      <c r="AD37" s="284" t="str">
        <f t="shared" si="39"/>
        <v>098</v>
      </c>
      <c r="AE37" s="282">
        <f t="shared" ca="1" si="5"/>
        <v>43.187999999999995</v>
      </c>
      <c r="AF37" s="282">
        <f t="shared" ca="1" si="6"/>
        <v>44.914999999999999</v>
      </c>
      <c r="AG37" s="282">
        <f t="shared" ca="1" si="7"/>
        <v>46.713000000000001</v>
      </c>
      <c r="AH37" s="282">
        <f t="shared" ca="1" si="8"/>
        <v>48.580999999999996</v>
      </c>
      <c r="AI37" s="282">
        <f t="shared" ca="1" si="9"/>
        <v>50.524000000000001</v>
      </c>
      <c r="AJ37" s="282" t="str">
        <f t="shared" ca="1" si="10"/>
        <v/>
      </c>
      <c r="AK37" s="282" t="str">
        <f t="shared" ca="1" si="11"/>
        <v/>
      </c>
    </row>
    <row r="38" spans="1:37" x14ac:dyDescent="0.2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15"/>
        <v>92836</v>
      </c>
      <c r="H38" s="74">
        <f t="shared" ca="1" si="16"/>
        <v>96554</v>
      </c>
      <c r="I38" s="74">
        <f t="shared" ca="1" si="40"/>
        <v>100421</v>
      </c>
      <c r="J38" s="74">
        <f t="shared" ca="1" si="41"/>
        <v>104439</v>
      </c>
      <c r="K38" s="74">
        <f t="shared" ca="1" si="42"/>
        <v>108623</v>
      </c>
      <c r="L38" s="74">
        <f t="shared" ca="1" si="43"/>
        <v>0</v>
      </c>
      <c r="M38" s="74">
        <f t="shared" ca="1" si="44"/>
        <v>0</v>
      </c>
      <c r="N38" s="72"/>
      <c r="P38" s="187" t="str">
        <f t="shared" si="35"/>
        <v>59464C</v>
      </c>
      <c r="Q38" s="186" t="s">
        <v>600</v>
      </c>
      <c r="R38" s="188" t="str">
        <f t="shared" si="36"/>
        <v>Communications Interagency Coordinator</v>
      </c>
      <c r="S38" s="189" t="str">
        <f t="shared" si="37"/>
        <v>065</v>
      </c>
      <c r="T38" s="186" cm="1">
        <f t="array" aca="1" ref="T38" ca="1">ROUND(IF($Q38="Y",VLOOKUP($P38, INDIRECT($Q$3),T$8,0)*INDIRECT($P$2),VLOOKUP($P38, INDIRECT($Q$3),T$8,0)),IF($E38="E",0,3))</f>
        <v>92836</v>
      </c>
      <c r="U38" s="186" cm="1">
        <f t="array" aca="1" ref="U38" ca="1">ROUND(IF($Q38="Y",VLOOKUP($P38, INDIRECT($Q$3),U$8,0)*INDIRECT($P$2),VLOOKUP($P38, INDIRECT($Q$3),U$8,0)),IF($E38="E",0,3))</f>
        <v>96554</v>
      </c>
      <c r="V38" s="186" cm="1">
        <f t="array" aca="1" ref="V38" ca="1">ROUND(IF($Q38="Y",VLOOKUP($P38, INDIRECT($Q$3),V$8,0)*INDIRECT($P$2),VLOOKUP($P38, INDIRECT($Q$3),V$8,0)),IF($E38="E",0,3))</f>
        <v>100421</v>
      </c>
      <c r="W38" s="186" cm="1">
        <f t="array" aca="1" ref="W38" ca="1">ROUND(IF($Q38="Y",VLOOKUP($P38, INDIRECT($Q$3),W$8,0)*INDIRECT($P$2),VLOOKUP($P38, INDIRECT($Q$3),W$8,0)),IF($E38="E",0,3))</f>
        <v>104439</v>
      </c>
      <c r="X38" s="186" cm="1">
        <f t="array" aca="1" ref="X38" ca="1">ROUND(IF($Q38="Y",VLOOKUP($P38, INDIRECT($Q$3),X$8,0)*INDIRECT($P$2),VLOOKUP($P38, INDIRECT($Q$3),X$8,0)),IF($E38="E",0,3))</f>
        <v>108623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"/>
        <v>59464C</v>
      </c>
      <c r="AC38" s="130" t="str">
        <f t="shared" si="38"/>
        <v>Communications Interagency Coordinator</v>
      </c>
      <c r="AD38" s="284" t="str">
        <f t="shared" si="39"/>
        <v>065</v>
      </c>
      <c r="AE38" s="282">
        <f t="shared" ca="1" si="5"/>
        <v>44.632999999999996</v>
      </c>
      <c r="AF38" s="282">
        <f t="shared" ca="1" si="6"/>
        <v>46.420999999999999</v>
      </c>
      <c r="AG38" s="282">
        <f t="shared" ca="1" si="7"/>
        <v>48.28</v>
      </c>
      <c r="AH38" s="282">
        <f t="shared" ca="1" si="8"/>
        <v>50.211999999999996</v>
      </c>
      <c r="AI38" s="282">
        <f t="shared" ca="1" si="9"/>
        <v>52.222999999999999</v>
      </c>
      <c r="AJ38" s="282" t="str">
        <f t="shared" ca="1" si="10"/>
        <v/>
      </c>
      <c r="AK38" s="282" t="str">
        <f t="shared" ca="1" si="11"/>
        <v/>
      </c>
    </row>
    <row r="39" spans="1:37" x14ac:dyDescent="0.2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15"/>
        <v>80463</v>
      </c>
      <c r="H39" s="74">
        <f t="shared" ca="1" si="16"/>
        <v>84697</v>
      </c>
      <c r="I39" s="74">
        <f t="shared" ca="1" si="40"/>
        <v>89831</v>
      </c>
      <c r="J39" s="74">
        <f t="shared" ca="1" si="41"/>
        <v>94969</v>
      </c>
      <c r="K39" s="74">
        <f t="shared" ca="1" si="42"/>
        <v>97625</v>
      </c>
      <c r="L39" s="74">
        <f t="shared" ca="1" si="43"/>
        <v>100360</v>
      </c>
      <c r="M39" s="74">
        <f t="shared" ca="1" si="44"/>
        <v>103222</v>
      </c>
      <c r="N39" s="72"/>
      <c r="P39" s="187" t="str">
        <f t="shared" si="35"/>
        <v>52992C</v>
      </c>
      <c r="Q39" s="186" t="s">
        <v>600</v>
      </c>
      <c r="R39" s="188" t="str">
        <f t="shared" si="36"/>
        <v>Communications Manager - Public Health</v>
      </c>
      <c r="S39" s="189" t="str">
        <f t="shared" si="37"/>
        <v>35</v>
      </c>
      <c r="T39" s="186" cm="1">
        <f t="array" aca="1" ref="T39" ca="1">ROUND(IF($Q39="Y",VLOOKUP($P39, INDIRECT($Q$3),T$8,0)*INDIRECT($P$2),VLOOKUP($P39, INDIRECT($Q$3),T$8,0)),IF($E39="E",0,3))</f>
        <v>80463</v>
      </c>
      <c r="U39" s="186" cm="1">
        <f t="array" aca="1" ref="U39" ca="1">ROUND(IF($Q39="Y",VLOOKUP($P39, INDIRECT($Q$3),U$8,0)*INDIRECT($P$2),VLOOKUP($P39, INDIRECT($Q$3),U$8,0)),IF($E39="E",0,3))</f>
        <v>84697</v>
      </c>
      <c r="V39" s="186" cm="1">
        <f t="array" aca="1" ref="V39" ca="1">ROUND(IF($Q39="Y",VLOOKUP($P39, INDIRECT($Q$3),V$8,0)*INDIRECT($P$2),VLOOKUP($P39, INDIRECT($Q$3),V$8,0)),IF($E39="E",0,3))</f>
        <v>89831</v>
      </c>
      <c r="W39" s="186" cm="1">
        <f t="array" aca="1" ref="W39" ca="1">ROUND(IF($Q39="Y",VLOOKUP($P39, INDIRECT($Q$3),W$8,0)*INDIRECT($P$2),VLOOKUP($P39, INDIRECT($Q$3),W$8,0)),IF($E39="E",0,3))</f>
        <v>94969</v>
      </c>
      <c r="X39" s="186" cm="1">
        <f t="array" aca="1" ref="X39" ca="1">ROUND(IF($Q39="Y",VLOOKUP($P39, INDIRECT($Q$3),X$8,0)*INDIRECT($P$2),VLOOKUP($P39, INDIRECT($Q$3),X$8,0)),IF($E39="E",0,3))</f>
        <v>97625</v>
      </c>
      <c r="Y39" s="186" cm="1">
        <f t="array" aca="1" ref="Y39" ca="1">ROUND(IF($Q39="Y",VLOOKUP($P39, INDIRECT($Q$3),Y$8,0)*INDIRECT($P$2),VLOOKUP($P39, INDIRECT($Q$3),Y$8,0)),IF($E39="E",0,3))</f>
        <v>100360</v>
      </c>
      <c r="Z39" s="186" cm="1">
        <f t="array" aca="1" ref="Z39" ca="1">ROUND(IF($Q39="Y",VLOOKUP($P39, INDIRECT($Q$3),Z$8,0)*INDIRECT($P$2),VLOOKUP($P39, INDIRECT($Q$3),Z$8,0)),IF($E39="E",0,3))</f>
        <v>103222</v>
      </c>
      <c r="AA39" s="186"/>
      <c r="AB39" s="282" t="str">
        <f t="shared" si="2"/>
        <v>52992C</v>
      </c>
      <c r="AC39" s="130" t="str">
        <f t="shared" si="38"/>
        <v>Communications Manager - Public Health</v>
      </c>
      <c r="AD39" s="284" t="str">
        <f t="shared" si="39"/>
        <v>35</v>
      </c>
      <c r="AE39" s="282">
        <f t="shared" ca="1" si="5"/>
        <v>38.684999999999995</v>
      </c>
      <c r="AF39" s="282">
        <f t="shared" ca="1" si="6"/>
        <v>40.72</v>
      </c>
      <c r="AG39" s="282">
        <f t="shared" ca="1" si="7"/>
        <v>43.187999999999995</v>
      </c>
      <c r="AH39" s="282">
        <f t="shared" ca="1" si="8"/>
        <v>45.658999999999999</v>
      </c>
      <c r="AI39" s="282">
        <f t="shared" ca="1" si="9"/>
        <v>46.936</v>
      </c>
      <c r="AJ39" s="282">
        <f t="shared" ca="1" si="10"/>
        <v>48.25</v>
      </c>
      <c r="AK39" s="282">
        <f t="shared" ca="1" si="11"/>
        <v>49.625999999999998</v>
      </c>
    </row>
    <row r="40" spans="1:37" x14ac:dyDescent="0.2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15"/>
        <v>101439</v>
      </c>
      <c r="H40" s="74">
        <f t="shared" ca="1" si="16"/>
        <v>105494</v>
      </c>
      <c r="I40" s="74">
        <f t="shared" ca="1" si="40"/>
        <v>109716</v>
      </c>
      <c r="J40" s="74">
        <f t="shared" ca="1" si="41"/>
        <v>114104</v>
      </c>
      <c r="K40" s="74">
        <f t="shared" ca="1" si="42"/>
        <v>118668</v>
      </c>
      <c r="L40" s="74">
        <f t="shared" ca="1" si="43"/>
        <v>0</v>
      </c>
      <c r="M40" s="74">
        <f t="shared" ca="1" si="44"/>
        <v>0</v>
      </c>
      <c r="N40" s="72"/>
      <c r="P40" s="187" t="str">
        <f t="shared" si="35"/>
        <v>53028C</v>
      </c>
      <c r="Q40" s="186" t="s">
        <v>600</v>
      </c>
      <c r="R40" s="188" t="str">
        <f t="shared" si="36"/>
        <v>Community Safety Manager</v>
      </c>
      <c r="S40" s="189" t="str">
        <f t="shared" si="37"/>
        <v>104</v>
      </c>
      <c r="T40" s="186" cm="1">
        <f t="array" aca="1" ref="T40" ca="1">ROUND(IF($Q40="Y",VLOOKUP($P40, INDIRECT($Q$3),T$8,0)*INDIRECT($P$2),VLOOKUP($P40, INDIRECT($Q$3),T$8,0)),IF($E40="E",0,3))</f>
        <v>101439</v>
      </c>
      <c r="U40" s="186" cm="1">
        <f t="array" aca="1" ref="U40" ca="1">ROUND(IF($Q40="Y",VLOOKUP($P40, INDIRECT($Q$3),U$8,0)*INDIRECT($P$2),VLOOKUP($P40, INDIRECT($Q$3),U$8,0)),IF($E40="E",0,3))</f>
        <v>105494</v>
      </c>
      <c r="V40" s="186" cm="1">
        <f t="array" aca="1" ref="V40" ca="1">ROUND(IF($Q40="Y",VLOOKUP($P40, INDIRECT($Q$3),V$8,0)*INDIRECT($P$2),VLOOKUP($P40, INDIRECT($Q$3),V$8,0)),IF($E40="E",0,3))</f>
        <v>109716</v>
      </c>
      <c r="W40" s="186" cm="1">
        <f t="array" aca="1" ref="W40" ca="1">ROUND(IF($Q40="Y",VLOOKUP($P40, INDIRECT($Q$3),W$8,0)*INDIRECT($P$2),VLOOKUP($P40, INDIRECT($Q$3),W$8,0)),IF($E40="E",0,3))</f>
        <v>114104</v>
      </c>
      <c r="X40" s="186" cm="1">
        <f t="array" aca="1" ref="X40" ca="1">ROUND(IF($Q40="Y",VLOOKUP($P40, INDIRECT($Q$3),X$8,0)*INDIRECT($P$2),VLOOKUP($P40, INDIRECT($Q$3),X$8,0)),IF($E40="E",0,3))</f>
        <v>118668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2"/>
        <v>53028C</v>
      </c>
      <c r="AC40" s="130" t="str">
        <f t="shared" si="38"/>
        <v>Community Safety Manager</v>
      </c>
      <c r="AD40" s="284" t="str">
        <f t="shared" si="39"/>
        <v>104</v>
      </c>
      <c r="AE40" s="282">
        <f t="shared" ca="1" si="5"/>
        <v>48.768999999999998</v>
      </c>
      <c r="AF40" s="282">
        <f t="shared" ca="1" si="6"/>
        <v>50.719000000000001</v>
      </c>
      <c r="AG40" s="282">
        <f t="shared" ca="1" si="7"/>
        <v>52.748999999999995</v>
      </c>
      <c r="AH40" s="282">
        <f t="shared" ca="1" si="8"/>
        <v>54.857999999999997</v>
      </c>
      <c r="AI40" s="282">
        <f t="shared" ca="1" si="9"/>
        <v>57.052</v>
      </c>
      <c r="AJ40" s="282" t="str">
        <f t="shared" ca="1" si="10"/>
        <v/>
      </c>
      <c r="AK40" s="282" t="str">
        <f t="shared" ca="1" si="11"/>
        <v/>
      </c>
    </row>
    <row r="41" spans="1:37" x14ac:dyDescent="0.2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15"/>
        <v>86500</v>
      </c>
      <c r="H41" s="74">
        <f t="shared" ca="1" si="16"/>
        <v>90824</v>
      </c>
      <c r="I41" s="74">
        <f t="shared" ca="1" si="40"/>
        <v>95367</v>
      </c>
      <c r="J41" s="74">
        <f t="shared" ca="1" si="41"/>
        <v>102418</v>
      </c>
      <c r="K41" s="74">
        <f t="shared" ca="1" si="42"/>
        <v>105287</v>
      </c>
      <c r="L41" s="74">
        <f t="shared" ca="1" si="43"/>
        <v>108286</v>
      </c>
      <c r="M41" s="74">
        <f t="shared" ca="1" si="44"/>
        <v>0</v>
      </c>
      <c r="N41" s="72"/>
      <c r="P41" s="187" t="str">
        <f t="shared" si="35"/>
        <v>52810C</v>
      </c>
      <c r="Q41" s="191" t="s">
        <v>600</v>
      </c>
      <c r="R41" s="188" t="str">
        <f t="shared" si="36"/>
        <v xml:space="preserve">Construction Management Coordinator </v>
      </c>
      <c r="S41" s="189" t="str">
        <f t="shared" si="37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2"/>
        <v>52810C</v>
      </c>
      <c r="AC41" s="130" t="str">
        <f t="shared" si="38"/>
        <v xml:space="preserve">Construction Management Coordinator </v>
      </c>
      <c r="AD41" s="284" t="str">
        <f t="shared" si="39"/>
        <v>33</v>
      </c>
      <c r="AE41" s="282">
        <f t="shared" ca="1" si="5"/>
        <v>41.586999999999996</v>
      </c>
      <c r="AF41" s="282">
        <f t="shared" ca="1" si="6"/>
        <v>43.665999999999997</v>
      </c>
      <c r="AG41" s="282">
        <f t="shared" ca="1" si="7"/>
        <v>45.849999999999994</v>
      </c>
      <c r="AH41" s="282">
        <f t="shared" ca="1" si="8"/>
        <v>49.239999999999995</v>
      </c>
      <c r="AI41" s="282">
        <f t="shared" ca="1" si="9"/>
        <v>50.619</v>
      </c>
      <c r="AJ41" s="282">
        <f t="shared" ca="1" si="10"/>
        <v>52.061</v>
      </c>
      <c r="AK41" s="282" t="str">
        <f t="shared" ca="1" si="11"/>
        <v/>
      </c>
    </row>
    <row r="42" spans="1:37" x14ac:dyDescent="0.2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15"/>
        <v>86500</v>
      </c>
      <c r="H42" s="74">
        <f t="shared" ca="1" si="16"/>
        <v>90824</v>
      </c>
      <c r="I42" s="74">
        <f t="shared" ca="1" si="40"/>
        <v>95367</v>
      </c>
      <c r="J42" s="74">
        <f t="shared" ca="1" si="41"/>
        <v>102418</v>
      </c>
      <c r="K42" s="74">
        <f t="shared" ca="1" si="42"/>
        <v>105287</v>
      </c>
      <c r="L42" s="74">
        <f t="shared" ca="1" si="43"/>
        <v>108286</v>
      </c>
      <c r="M42" s="74">
        <f t="shared" ca="1" si="44"/>
        <v>0</v>
      </c>
      <c r="N42" s="72"/>
      <c r="P42" s="187" t="str">
        <f t="shared" si="35"/>
        <v>02618C</v>
      </c>
      <c r="Q42" s="191" t="s">
        <v>600</v>
      </c>
      <c r="R42" s="188" t="str">
        <f t="shared" si="36"/>
        <v>Construction Management Coordinator - PW</v>
      </c>
      <c r="S42" s="189" t="str">
        <f t="shared" si="37"/>
        <v>33</v>
      </c>
      <c r="T42" s="186" cm="1">
        <f t="array" aca="1" ref="T42" ca="1">ROUND(IF($Q42="Y",VLOOKUP($P42, INDIRECT($Q$3),T$8,0)*INDIRECT($P$2),VLOOKUP($P42, INDIRECT($Q$3),T$8,0)),IF($E42="E",0,3))</f>
        <v>86500</v>
      </c>
      <c r="U42" s="186" cm="1">
        <f t="array" aca="1" ref="U42" ca="1">ROUND(IF($Q42="Y",VLOOKUP($P42, INDIRECT($Q$3),U$8,0)*INDIRECT($P$2),VLOOKUP($P42, INDIRECT($Q$3),U$8,0)),IF($E42="E",0,3))</f>
        <v>90824</v>
      </c>
      <c r="V42" s="186" cm="1">
        <f t="array" aca="1" ref="V42" ca="1">ROUND(IF($Q42="Y",VLOOKUP($P42, INDIRECT($Q$3),V$8,0)*INDIRECT($P$2),VLOOKUP($P42, INDIRECT($Q$3),V$8,0)),IF($E42="E",0,3))</f>
        <v>95367</v>
      </c>
      <c r="W42" s="186" cm="1">
        <f t="array" aca="1" ref="W42" ca="1">ROUND(IF($Q42="Y",VLOOKUP($P42, INDIRECT($Q$3),W$8,0)*INDIRECT($P$2),VLOOKUP($P42, INDIRECT($Q$3),W$8,0)),IF($E42="E",0,3))</f>
        <v>102418</v>
      </c>
      <c r="X42" s="186" cm="1">
        <f t="array" aca="1" ref="X42" ca="1">ROUND(IF($Q42="Y",VLOOKUP($P42, INDIRECT($Q$3),X$8,0)*INDIRECT($P$2),VLOOKUP($P42, INDIRECT($Q$3),X$8,0)),IF($E42="E",0,3))</f>
        <v>105287</v>
      </c>
      <c r="Y42" s="186" cm="1">
        <f t="array" aca="1" ref="Y42" ca="1">ROUND(IF($Q42="Y",VLOOKUP($P42, INDIRECT($Q$3),Y$8,0)*INDIRECT($P$2),VLOOKUP($P42, INDIRECT($Q$3),Y$8,0)),IF($E42="E",0,3))</f>
        <v>108286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ref="AB42:AB73" si="45">A42</f>
        <v>02618C</v>
      </c>
      <c r="AC42" s="130" t="str">
        <f t="shared" si="38"/>
        <v>Construction Management Coordinator - PW</v>
      </c>
      <c r="AD42" s="284" t="str">
        <f t="shared" si="39"/>
        <v>33</v>
      </c>
      <c r="AE42" s="282">
        <f t="shared" ref="AE42:AE74" ca="1" si="46">IF(T42=0,"",IF($E42="E",ROUNDUP(T42/2080,3),T42))</f>
        <v>41.586999999999996</v>
      </c>
      <c r="AF42" s="282">
        <f t="shared" ref="AF42:AF74" ca="1" si="47">IF(U42=0,"",IF($E42="E",ROUNDUP(U42/2080,3),U42))</f>
        <v>43.665999999999997</v>
      </c>
      <c r="AG42" s="282">
        <f t="shared" ref="AG42:AG74" ca="1" si="48">IF(V42=0,"",IF($E42="E",ROUNDUP(V42/2080,3),V42))</f>
        <v>45.849999999999994</v>
      </c>
      <c r="AH42" s="282">
        <f t="shared" ref="AH42:AH74" ca="1" si="49">IF(W42=0,"",IF($E42="E",ROUNDUP(W42/2080,3),W42))</f>
        <v>49.239999999999995</v>
      </c>
      <c r="AI42" s="282">
        <f t="shared" ref="AI42:AI74" ca="1" si="50">IF(X42=0,"",IF($E42="E",ROUNDUP(X42/2080,3),X42))</f>
        <v>50.619</v>
      </c>
      <c r="AJ42" s="282">
        <f t="shared" ref="AJ42:AJ74" ca="1" si="51">IF(Y42=0,"",IF($E42="E",ROUNDUP(Y42/2080,3),Y42))</f>
        <v>52.061</v>
      </c>
      <c r="AK42" s="282" t="str">
        <f t="shared" ref="AK42:AK74" ca="1" si="52">IF(Z42=0,"",IF($E42="E",ROUNDUP(Z42/2080,3),Z42))</f>
        <v/>
      </c>
    </row>
    <row r="43" spans="1:37" x14ac:dyDescent="0.2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15"/>
        <v>83605</v>
      </c>
      <c r="H43" s="74">
        <f t="shared" ca="1" si="16"/>
        <v>87922</v>
      </c>
      <c r="I43" s="74">
        <f t="shared" ca="1" si="40"/>
        <v>92403</v>
      </c>
      <c r="J43" s="74">
        <f t="shared" ca="1" si="41"/>
        <v>98658</v>
      </c>
      <c r="K43" s="74">
        <f t="shared" ca="1" si="42"/>
        <v>101421</v>
      </c>
      <c r="L43" s="74">
        <f t="shared" ca="1" si="43"/>
        <v>104261</v>
      </c>
      <c r="M43" s="74">
        <f t="shared" ca="1" si="44"/>
        <v>107235</v>
      </c>
      <c r="N43" s="72"/>
      <c r="P43" s="187" t="str">
        <f t="shared" si="35"/>
        <v>02625C</v>
      </c>
      <c r="Q43" s="191" t="s">
        <v>600</v>
      </c>
      <c r="R43" s="188" t="str">
        <f t="shared" si="36"/>
        <v>Contract Administrator</v>
      </c>
      <c r="S43" s="189" t="str">
        <f t="shared" si="37"/>
        <v>34D</v>
      </c>
      <c r="T43" s="186" cm="1">
        <f t="array" aca="1" ref="T43" ca="1">ROUND(IF($Q43="Y",VLOOKUP($P43, INDIRECT($Q$3),T$8,0)*INDIRECT($P$2),VLOOKUP($P43, INDIRECT($Q$3),T$8,0)),IF($E43="E",0,3))</f>
        <v>83605</v>
      </c>
      <c r="U43" s="186" cm="1">
        <f t="array" aca="1" ref="U43" ca="1">ROUND(IF($Q43="Y",VLOOKUP($P43, INDIRECT($Q$3),U$8,0)*INDIRECT($P$2),VLOOKUP($P43, INDIRECT($Q$3),U$8,0)),IF($E43="E",0,3))</f>
        <v>87922</v>
      </c>
      <c r="V43" s="186" cm="1">
        <f t="array" aca="1" ref="V43" ca="1">ROUND(IF($Q43="Y",VLOOKUP($P43, INDIRECT($Q$3),V$8,0)*INDIRECT($P$2),VLOOKUP($P43, INDIRECT($Q$3),V$8,0)),IF($E43="E",0,3))</f>
        <v>92403</v>
      </c>
      <c r="W43" s="186" cm="1">
        <f t="array" aca="1" ref="W43" ca="1">ROUND(IF($Q43="Y",VLOOKUP($P43, INDIRECT($Q$3),W$8,0)*INDIRECT($P$2),VLOOKUP($P43, INDIRECT($Q$3),W$8,0)),IF($E43="E",0,3))</f>
        <v>98658</v>
      </c>
      <c r="X43" s="186" cm="1">
        <f t="array" aca="1" ref="X43" ca="1">ROUND(IF($Q43="Y",VLOOKUP($P43, INDIRECT($Q$3),X$8,0)*INDIRECT($P$2),VLOOKUP($P43, INDIRECT($Q$3),X$8,0)),IF($E43="E",0,3))</f>
        <v>101421</v>
      </c>
      <c r="Y43" s="186" cm="1">
        <f t="array" aca="1" ref="Y43" ca="1">ROUND(IF($Q43="Y",VLOOKUP($P43, INDIRECT($Q$3),Y$8,0)*INDIRECT($P$2),VLOOKUP($P43, INDIRECT($Q$3),Y$8,0)),IF($E43="E",0,3))</f>
        <v>104261</v>
      </c>
      <c r="Z43" s="186" cm="1">
        <f t="array" aca="1" ref="Z43" ca="1">ROUND(IF($Q43="Y",VLOOKUP($P43, INDIRECT($Q$3),Z$8,0)*INDIRECT($P$2),VLOOKUP($P43, INDIRECT($Q$3),Z$8,0)),IF($E43="E",0,3))</f>
        <v>107235</v>
      </c>
      <c r="AA43" s="186"/>
      <c r="AB43" s="282" t="str">
        <f t="shared" si="45"/>
        <v>02625C</v>
      </c>
      <c r="AC43" s="130" t="str">
        <f t="shared" si="38"/>
        <v>Contract Administrator</v>
      </c>
      <c r="AD43" s="284" t="str">
        <f t="shared" si="39"/>
        <v>34D</v>
      </c>
      <c r="AE43" s="282">
        <f t="shared" ca="1" si="46"/>
        <v>40.195</v>
      </c>
      <c r="AF43" s="282">
        <f t="shared" ca="1" si="47"/>
        <v>42.271000000000001</v>
      </c>
      <c r="AG43" s="282">
        <f t="shared" ca="1" si="48"/>
        <v>44.424999999999997</v>
      </c>
      <c r="AH43" s="282">
        <f t="shared" ca="1" si="49"/>
        <v>47.431999999999995</v>
      </c>
      <c r="AI43" s="282">
        <f t="shared" ca="1" si="50"/>
        <v>48.760999999999996</v>
      </c>
      <c r="AJ43" s="282">
        <f t="shared" ca="1" si="51"/>
        <v>50.125999999999998</v>
      </c>
      <c r="AK43" s="282">
        <f t="shared" ca="1" si="52"/>
        <v>51.555999999999997</v>
      </c>
    </row>
    <row r="44" spans="1:37" x14ac:dyDescent="0.2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ca="1" si="15"/>
        <v>72288</v>
      </c>
      <c r="H44" s="74">
        <f t="shared" ca="1" si="16"/>
        <v>76192</v>
      </c>
      <c r="I44" s="74">
        <f t="shared" ca="1" si="40"/>
        <v>80923</v>
      </c>
      <c r="J44" s="74">
        <f t="shared" ca="1" si="41"/>
        <v>85654</v>
      </c>
      <c r="K44" s="74">
        <f t="shared" ca="1" si="42"/>
        <v>88054</v>
      </c>
      <c r="L44" s="74">
        <f t="shared" ca="1" si="43"/>
        <v>90521</v>
      </c>
      <c r="M44" s="74">
        <f t="shared" ca="1" si="44"/>
        <v>93100</v>
      </c>
      <c r="N44" s="72"/>
      <c r="P44" s="187" t="str">
        <f t="shared" si="35"/>
        <v>02674C</v>
      </c>
      <c r="Q44" s="191" t="s">
        <v>600</v>
      </c>
      <c r="R44" s="188" t="str">
        <f t="shared" si="36"/>
        <v>Coordinator Health and Wellness</v>
      </c>
      <c r="S44" s="189" t="str">
        <f t="shared" si="37"/>
        <v>29</v>
      </c>
      <c r="T44" s="186" cm="1">
        <f t="array" aca="1" ref="T44" ca="1">ROUND(IF($Q44="Y",VLOOKUP($P44, INDIRECT($Q$3),T$8,0)*INDIRECT($P$2),VLOOKUP($P44, INDIRECT($Q$3),T$8,0)),IF($E44="E",0,3))</f>
        <v>72288</v>
      </c>
      <c r="U44" s="186" cm="1">
        <f t="array" aca="1" ref="U44" ca="1">ROUND(IF($Q44="Y",VLOOKUP($P44, INDIRECT($Q$3),U$8,0)*INDIRECT($P$2),VLOOKUP($P44, INDIRECT($Q$3),U$8,0)),IF($E44="E",0,3))</f>
        <v>76192</v>
      </c>
      <c r="V44" s="186" cm="1">
        <f t="array" aca="1" ref="V44" ca="1">ROUND(IF($Q44="Y",VLOOKUP($P44, INDIRECT($Q$3),V$8,0)*INDIRECT($P$2),VLOOKUP($P44, INDIRECT($Q$3),V$8,0)),IF($E44="E",0,3))</f>
        <v>80923</v>
      </c>
      <c r="W44" s="186" cm="1">
        <f t="array" aca="1" ref="W44" ca="1">ROUND(IF($Q44="Y",VLOOKUP($P44, INDIRECT($Q$3),W$8,0)*INDIRECT($P$2),VLOOKUP($P44, INDIRECT($Q$3),W$8,0)),IF($E44="E",0,3))</f>
        <v>85654</v>
      </c>
      <c r="X44" s="186" cm="1">
        <f t="array" aca="1" ref="X44" ca="1">ROUND(IF($Q44="Y",VLOOKUP($P44, INDIRECT($Q$3),X$8,0)*INDIRECT($P$2),VLOOKUP($P44, INDIRECT($Q$3),X$8,0)),IF($E44="E",0,3))</f>
        <v>88054</v>
      </c>
      <c r="Y44" s="186" cm="1">
        <f t="array" aca="1" ref="Y44" ca="1">ROUND(IF($Q44="Y",VLOOKUP($P44, INDIRECT($Q$3),Y$8,0)*INDIRECT($P$2),VLOOKUP($P44, INDIRECT($Q$3),Y$8,0)),IF($E44="E",0,3))</f>
        <v>90521</v>
      </c>
      <c r="Z44" s="186" cm="1">
        <f t="array" aca="1" ref="Z44" ca="1">ROUND(IF($Q44="Y",VLOOKUP($P44, INDIRECT($Q$3),Z$8,0)*INDIRECT($P$2),VLOOKUP($P44, INDIRECT($Q$3),Z$8,0)),IF($E44="E",0,3))</f>
        <v>93100</v>
      </c>
      <c r="AA44" s="186"/>
      <c r="AB44" s="282" t="str">
        <f t="shared" si="45"/>
        <v>02674C</v>
      </c>
      <c r="AC44" s="130" t="str">
        <f t="shared" si="38"/>
        <v>Coordinator Health and Wellness</v>
      </c>
      <c r="AD44" s="284" t="str">
        <f t="shared" si="39"/>
        <v>29</v>
      </c>
      <c r="AE44" s="282">
        <f t="shared" ca="1" si="46"/>
        <v>34.753999999999998</v>
      </c>
      <c r="AF44" s="282">
        <f t="shared" ca="1" si="47"/>
        <v>36.631</v>
      </c>
      <c r="AG44" s="282">
        <f t="shared" ca="1" si="48"/>
        <v>38.905999999999999</v>
      </c>
      <c r="AH44" s="282">
        <f t="shared" ca="1" si="49"/>
        <v>41.18</v>
      </c>
      <c r="AI44" s="282">
        <f t="shared" ca="1" si="50"/>
        <v>42.333999999999996</v>
      </c>
      <c r="AJ44" s="282">
        <f t="shared" ca="1" si="51"/>
        <v>43.519999999999996</v>
      </c>
      <c r="AK44" s="282">
        <f t="shared" ca="1" si="52"/>
        <v>44.76</v>
      </c>
    </row>
    <row r="45" spans="1:37" x14ac:dyDescent="0.2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5"/>
        <v>76545</v>
      </c>
      <c r="H45" s="74">
        <f t="shared" ca="1" si="16"/>
        <v>80580</v>
      </c>
      <c r="I45" s="74">
        <f t="shared" ca="1" si="40"/>
        <v>85398</v>
      </c>
      <c r="J45" s="74">
        <f t="shared" ca="1" si="41"/>
        <v>90219</v>
      </c>
      <c r="K45" s="74">
        <f t="shared" ca="1" si="42"/>
        <v>92745</v>
      </c>
      <c r="L45" s="74">
        <f t="shared" ca="1" si="43"/>
        <v>95344</v>
      </c>
      <c r="M45" s="74">
        <f t="shared" ca="1" si="44"/>
        <v>98061</v>
      </c>
      <c r="N45" s="72"/>
      <c r="P45" s="187" t="str">
        <f t="shared" si="35"/>
        <v>02672C</v>
      </c>
      <c r="Q45" s="191" t="s">
        <v>600</v>
      </c>
      <c r="R45" s="188" t="str">
        <f t="shared" si="36"/>
        <v>Coordinator Legal Processes</v>
      </c>
      <c r="S45" s="189" t="str">
        <f t="shared" si="37"/>
        <v>25</v>
      </c>
      <c r="T45" s="186" cm="1">
        <f t="array" aca="1" ref="T45" ca="1">ROUND(IF($Q45="Y",VLOOKUP($P45, INDIRECT($Q$3),T$8,0)*INDIRECT($P$2),VLOOKUP($P45, INDIRECT($Q$3),T$8,0)),IF($E45="E",0,3))</f>
        <v>76545</v>
      </c>
      <c r="U45" s="186" cm="1">
        <f t="array" aca="1" ref="U45" ca="1">ROUND(IF($Q45="Y",VLOOKUP($P45, INDIRECT($Q$3),U$8,0)*INDIRECT($P$2),VLOOKUP($P45, INDIRECT($Q$3),U$8,0)),IF($E45="E",0,3))</f>
        <v>80580</v>
      </c>
      <c r="V45" s="186" cm="1">
        <f t="array" aca="1" ref="V45" ca="1">ROUND(IF($Q45="Y",VLOOKUP($P45, INDIRECT($Q$3),V$8,0)*INDIRECT($P$2),VLOOKUP($P45, INDIRECT($Q$3),V$8,0)),IF($E45="E",0,3))</f>
        <v>85398</v>
      </c>
      <c r="W45" s="186" cm="1">
        <f t="array" aca="1" ref="W45" ca="1">ROUND(IF($Q45="Y",VLOOKUP($P45, INDIRECT($Q$3),W$8,0)*INDIRECT($P$2),VLOOKUP($P45, INDIRECT($Q$3),W$8,0)),IF($E45="E",0,3))</f>
        <v>90219</v>
      </c>
      <c r="X45" s="186" cm="1">
        <f t="array" aca="1" ref="X45" ca="1">ROUND(IF($Q45="Y",VLOOKUP($P45, INDIRECT($Q$3),X$8,0)*INDIRECT($P$2),VLOOKUP($P45, INDIRECT($Q$3),X$8,0)),IF($E45="E",0,3))</f>
        <v>92745</v>
      </c>
      <c r="Y45" s="186" cm="1">
        <f t="array" aca="1" ref="Y45" ca="1">ROUND(IF($Q45="Y",VLOOKUP($P45, INDIRECT($Q$3),Y$8,0)*INDIRECT($P$2),VLOOKUP($P45, INDIRECT($Q$3),Y$8,0)),IF($E45="E",0,3))</f>
        <v>95344</v>
      </c>
      <c r="Z45" s="186" cm="1">
        <f t="array" aca="1" ref="Z45" ca="1">ROUND(IF($Q45="Y",VLOOKUP($P45, INDIRECT($Q$3),Z$8,0)*INDIRECT($P$2),VLOOKUP($P45, INDIRECT($Q$3),Z$8,0)),IF($E45="E",0,3))</f>
        <v>98061</v>
      </c>
      <c r="AA45" s="186"/>
      <c r="AB45" s="282" t="str">
        <f t="shared" si="45"/>
        <v>02672C</v>
      </c>
      <c r="AC45" s="130" t="str">
        <f t="shared" si="38"/>
        <v>Coordinator Legal Processes</v>
      </c>
      <c r="AD45" s="284" t="str">
        <f t="shared" si="39"/>
        <v>25</v>
      </c>
      <c r="AE45" s="282">
        <f t="shared" ca="1" si="46"/>
        <v>36.800999999999995</v>
      </c>
      <c r="AF45" s="282">
        <f t="shared" ca="1" si="47"/>
        <v>38.741</v>
      </c>
      <c r="AG45" s="282">
        <f t="shared" ca="1" si="48"/>
        <v>41.056999999999995</v>
      </c>
      <c r="AH45" s="282">
        <f t="shared" ca="1" si="49"/>
        <v>43.375</v>
      </c>
      <c r="AI45" s="282">
        <f t="shared" ca="1" si="50"/>
        <v>44.588999999999999</v>
      </c>
      <c r="AJ45" s="282">
        <f t="shared" ca="1" si="51"/>
        <v>45.838999999999999</v>
      </c>
      <c r="AK45" s="282">
        <f t="shared" ca="1" si="52"/>
        <v>47.144999999999996</v>
      </c>
    </row>
    <row r="46" spans="1:37" x14ac:dyDescent="0.2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ref="G46:G77" ca="1" si="53">IF(E46="E",ROUND(T46,0),ROUND(T46,3))</f>
        <v>79166</v>
      </c>
      <c r="H46" s="74">
        <f t="shared" ref="H46:H77" ca="1" si="54">IF(F46="E",ROUND(U46,0),ROUND(U46,3))</f>
        <v>83145</v>
      </c>
      <c r="I46" s="74">
        <f t="shared" ca="1" si="40"/>
        <v>87638</v>
      </c>
      <c r="J46" s="74">
        <f t="shared" ca="1" si="41"/>
        <v>94958</v>
      </c>
      <c r="K46" s="74">
        <f t="shared" ca="1" si="42"/>
        <v>97619</v>
      </c>
      <c r="L46" s="74">
        <f t="shared" ca="1" si="43"/>
        <v>102732</v>
      </c>
      <c r="M46" s="74">
        <f t="shared" ca="1" si="44"/>
        <v>108623</v>
      </c>
      <c r="N46" s="72"/>
      <c r="P46" s="187" t="str">
        <f t="shared" si="35"/>
        <v>01333C</v>
      </c>
      <c r="Q46" s="186" t="s">
        <v>600</v>
      </c>
      <c r="R46" s="188" t="str">
        <f t="shared" si="36"/>
        <v>CPED Interagency Coordinator</v>
      </c>
      <c r="S46" s="189" t="str">
        <f t="shared" si="37"/>
        <v>65</v>
      </c>
      <c r="T46" s="186" cm="1">
        <f t="array" aca="1" ref="T46" ca="1">ROUND(IF($Q46="Y",VLOOKUP($P46, INDIRECT($Q$3),T$8,0)*INDIRECT($P$2),VLOOKUP($P46, INDIRECT($Q$3),T$8,0)),IF($E46="E",0,3))</f>
        <v>79166</v>
      </c>
      <c r="U46" s="186" cm="1">
        <f t="array" aca="1" ref="U46" ca="1">ROUND(IF($Q46="Y",VLOOKUP($P46, INDIRECT($Q$3),U$8,0)*INDIRECT($P$2),VLOOKUP($P46, INDIRECT($Q$3),U$8,0)),IF($E46="E",0,3))</f>
        <v>83145</v>
      </c>
      <c r="V46" s="186" cm="1">
        <f t="array" aca="1" ref="V46" ca="1">ROUND(IF($Q46="Y",VLOOKUP($P46, INDIRECT($Q$3),V$8,0)*INDIRECT($P$2),VLOOKUP($P46, INDIRECT($Q$3),V$8,0)),IF($E46="E",0,3))</f>
        <v>87638</v>
      </c>
      <c r="W46" s="186" cm="1">
        <f t="array" aca="1" ref="W46" ca="1">ROUND(IF($Q46="Y",VLOOKUP($P46, INDIRECT($Q$3),W$8,0)*INDIRECT($P$2),VLOOKUP($P46, INDIRECT($Q$3),W$8,0)),IF($E46="E",0,3))</f>
        <v>94958</v>
      </c>
      <c r="X46" s="186" cm="1">
        <f t="array" aca="1" ref="X46" ca="1">ROUND(IF($Q46="Y",VLOOKUP($P46, INDIRECT($Q$3),X$8,0)*INDIRECT($P$2),VLOOKUP($P46, INDIRECT($Q$3),X$8,0)),IF($E46="E",0,3))</f>
        <v>97619</v>
      </c>
      <c r="Y46" s="186" cm="1">
        <f t="array" aca="1" ref="Y46" ca="1">ROUND(IF($Q46="Y",VLOOKUP($P46, INDIRECT($Q$3),Y$8,0)*INDIRECT($P$2),VLOOKUP($P46, INDIRECT($Q$3),Y$8,0)),IF($E46="E",0,3))</f>
        <v>102732</v>
      </c>
      <c r="Z46" s="186" cm="1">
        <f t="array" aca="1" ref="Z46" ca="1">ROUND(IF($Q46="Y",VLOOKUP($P46, INDIRECT($Q$3),Z$8,0)*INDIRECT($P$2),VLOOKUP($P46, INDIRECT($Q$3),Z$8,0)),IF($E46="E",0,3))</f>
        <v>108623</v>
      </c>
      <c r="AA46" s="186"/>
      <c r="AB46" s="282" t="str">
        <f t="shared" si="45"/>
        <v>01333C</v>
      </c>
      <c r="AC46" s="130" t="str">
        <f t="shared" si="38"/>
        <v>CPED Interagency Coordinator</v>
      </c>
      <c r="AD46" s="284" t="str">
        <f t="shared" si="39"/>
        <v>65</v>
      </c>
      <c r="AE46" s="282">
        <f t="shared" ca="1" si="46"/>
        <v>38.061</v>
      </c>
      <c r="AF46" s="282">
        <f t="shared" ca="1" si="47"/>
        <v>39.973999999999997</v>
      </c>
      <c r="AG46" s="282">
        <f t="shared" ca="1" si="48"/>
        <v>42.134</v>
      </c>
      <c r="AH46" s="282">
        <f t="shared" ca="1" si="49"/>
        <v>45.652999999999999</v>
      </c>
      <c r="AI46" s="282">
        <f t="shared" ca="1" si="50"/>
        <v>46.933</v>
      </c>
      <c r="AJ46" s="282">
        <f t="shared" ca="1" si="51"/>
        <v>49.390999999999998</v>
      </c>
      <c r="AK46" s="282">
        <f t="shared" ca="1" si="52"/>
        <v>52.222999999999999</v>
      </c>
    </row>
    <row r="47" spans="1:37" x14ac:dyDescent="0.2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si="53"/>
        <v>99162</v>
      </c>
      <c r="H47" s="74">
        <f t="shared" si="54"/>
        <v>104098</v>
      </c>
      <c r="I47" s="74">
        <f t="shared" ref="I47:I69" si="55">IF(G47="E",ROUND(V47,0),ROUND(V47,3))</f>
        <v>109314</v>
      </c>
      <c r="J47" s="74">
        <f t="shared" ref="J47:J69" si="56">IF(H47="E",ROUND(W47,0),ROUND(W47,3))</f>
        <v>116384</v>
      </c>
      <c r="K47" s="74">
        <f t="shared" ref="K47:K69" si="57">IF(I47="E",ROUND(X47,0),ROUND(X47,3))</f>
        <v>119642</v>
      </c>
      <c r="L47" s="74">
        <f t="shared" ref="L47:L55" si="58">IF(J47="E",ROUND(Y47,0),ROUND(Y47,3))</f>
        <v>122996</v>
      </c>
      <c r="M47" s="74">
        <f t="shared" ref="M47:M55" si="59">IF(K47="E",ROUND(Z47,0),ROUND(Z47,3))</f>
        <v>126500</v>
      </c>
      <c r="N47" s="72"/>
      <c r="P47" s="187" t="str">
        <f t="shared" si="35"/>
        <v>53006C</v>
      </c>
      <c r="Q47" s="191" t="s">
        <v>600</v>
      </c>
      <c r="R47" s="188" t="str">
        <f t="shared" si="36"/>
        <v>Crime Analyst Supv-C</v>
      </c>
      <c r="S47" s="189" t="str">
        <f t="shared" si="37"/>
        <v>010</v>
      </c>
      <c r="T47" s="338">
        <v>99162</v>
      </c>
      <c r="U47" s="338">
        <v>104098</v>
      </c>
      <c r="V47" s="338">
        <v>109314</v>
      </c>
      <c r="W47" s="338">
        <v>116384</v>
      </c>
      <c r="X47" s="338">
        <v>119642</v>
      </c>
      <c r="Y47" s="338">
        <v>122996</v>
      </c>
      <c r="Z47" s="338">
        <v>126500</v>
      </c>
      <c r="AA47" s="186"/>
      <c r="AB47" s="282" t="str">
        <f t="shared" si="45"/>
        <v>53006C</v>
      </c>
      <c r="AC47" s="130" t="str">
        <f t="shared" si="38"/>
        <v>Crime Analyst Supv-C</v>
      </c>
      <c r="AD47" s="284" t="str">
        <f t="shared" si="39"/>
        <v>010</v>
      </c>
      <c r="AE47" s="282">
        <f t="shared" si="46"/>
        <v>47.674999999999997</v>
      </c>
      <c r="AF47" s="282">
        <f t="shared" si="47"/>
        <v>50.047999999999995</v>
      </c>
      <c r="AG47" s="282">
        <f t="shared" si="48"/>
        <v>52.555</v>
      </c>
      <c r="AH47" s="282">
        <f t="shared" si="49"/>
        <v>55.954000000000001</v>
      </c>
      <c r="AI47" s="282">
        <f t="shared" si="50"/>
        <v>57.521000000000001</v>
      </c>
      <c r="AJ47" s="282">
        <f t="shared" si="51"/>
        <v>59.132999999999996</v>
      </c>
      <c r="AK47" s="282">
        <f t="shared" si="52"/>
        <v>60.817999999999998</v>
      </c>
    </row>
    <row r="48" spans="1:37" x14ac:dyDescent="0.2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53"/>
        <v>110255</v>
      </c>
      <c r="H48" s="74">
        <f t="shared" ca="1" si="54"/>
        <v>114669</v>
      </c>
      <c r="I48" s="74">
        <f t="shared" ref="I48:M50" ca="1" si="60">IF(G48="E",ROUND(V48,0),ROUND(V48,3))</f>
        <v>119260</v>
      </c>
      <c r="J48" s="74">
        <f t="shared" ca="1" si="60"/>
        <v>124035</v>
      </c>
      <c r="K48" s="74">
        <f t="shared" ca="1" si="60"/>
        <v>129003</v>
      </c>
      <c r="L48" s="74">
        <f t="shared" ca="1" si="60"/>
        <v>0</v>
      </c>
      <c r="M48" s="74">
        <f t="shared" ca="1" si="60"/>
        <v>0</v>
      </c>
      <c r="N48" s="72"/>
      <c r="P48" s="187" t="str">
        <f t="shared" si="35"/>
        <v>03016C</v>
      </c>
      <c r="Q48" s="191" t="s">
        <v>600</v>
      </c>
      <c r="R48" s="188" t="str">
        <f t="shared" si="36"/>
        <v>Deputy Controller</v>
      </c>
      <c r="S48" s="189" t="str">
        <f t="shared" si="37"/>
        <v>044</v>
      </c>
      <c r="T48" s="186" cm="1">
        <f t="array" aca="1" ref="T48" ca="1">ROUND(IF($Q48="Y",VLOOKUP($P48, INDIRECT($Q$3),T$8,0)*INDIRECT($P$2),VLOOKUP($P48, INDIRECT($Q$3),T$8,0)),IF($E48="E",0,3))</f>
        <v>110255</v>
      </c>
      <c r="U48" s="186" cm="1">
        <f t="array" aca="1" ref="U48" ca="1">ROUND(IF($Q48="Y",VLOOKUP($P48, INDIRECT($Q$3),U$8,0)*INDIRECT($P$2),VLOOKUP($P48, INDIRECT($Q$3),U$8,0)),IF($E48="E",0,3))</f>
        <v>114669</v>
      </c>
      <c r="V48" s="186" cm="1">
        <f t="array" aca="1" ref="V48" ca="1">ROUND(IF($Q48="Y",VLOOKUP($P48, INDIRECT($Q$3),V$8,0)*INDIRECT($P$2),VLOOKUP($P48, INDIRECT($Q$3),V$8,0)),IF($E48="E",0,3))</f>
        <v>119260</v>
      </c>
      <c r="W48" s="186" cm="1">
        <f t="array" aca="1" ref="W48" ca="1">ROUND(IF($Q48="Y",VLOOKUP($P48, INDIRECT($Q$3),W$8,0)*INDIRECT($P$2),VLOOKUP($P48, INDIRECT($Q$3),W$8,0)),IF($E48="E",0,3))</f>
        <v>124035</v>
      </c>
      <c r="X48" s="186" cm="1">
        <f t="array" aca="1" ref="X48" ca="1">ROUND(IF($Q48="Y",VLOOKUP($P48, INDIRECT($Q$3),X$8,0)*INDIRECT($P$2),VLOOKUP($P48, INDIRECT($Q$3),X$8,0)),IF($E48="E",0,3))</f>
        <v>129003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45"/>
        <v>03016C</v>
      </c>
      <c r="AC48" s="130" t="str">
        <f t="shared" si="38"/>
        <v>Deputy Controller</v>
      </c>
      <c r="AD48" s="284" t="str">
        <f t="shared" si="39"/>
        <v>044</v>
      </c>
      <c r="AE48" s="282">
        <f t="shared" ca="1" si="46"/>
        <v>53.007999999999996</v>
      </c>
      <c r="AF48" s="282">
        <f t="shared" ca="1" si="47"/>
        <v>55.129999999999995</v>
      </c>
      <c r="AG48" s="282">
        <f t="shared" ca="1" si="48"/>
        <v>57.336999999999996</v>
      </c>
      <c r="AH48" s="282">
        <f t="shared" ca="1" si="49"/>
        <v>59.632999999999996</v>
      </c>
      <c r="AI48" s="282">
        <f t="shared" ca="1" si="50"/>
        <v>62.021000000000001</v>
      </c>
      <c r="AJ48" s="282" t="str">
        <f t="shared" ca="1" si="51"/>
        <v/>
      </c>
      <c r="AK48" s="282" t="str">
        <f t="shared" ca="1" si="52"/>
        <v/>
      </c>
    </row>
    <row r="49" spans="1:38" x14ac:dyDescent="0.2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53"/>
        <v>83605</v>
      </c>
      <c r="H49" s="74">
        <f t="shared" ca="1" si="54"/>
        <v>87922</v>
      </c>
      <c r="I49" s="74">
        <f t="shared" ca="1" si="60"/>
        <v>92403</v>
      </c>
      <c r="J49" s="74">
        <f t="shared" ca="1" si="60"/>
        <v>98658</v>
      </c>
      <c r="K49" s="74">
        <f t="shared" ca="1" si="60"/>
        <v>101421</v>
      </c>
      <c r="L49" s="74">
        <f t="shared" ca="1" si="60"/>
        <v>104261</v>
      </c>
      <c r="M49" s="74">
        <f t="shared" ca="1" si="60"/>
        <v>107235</v>
      </c>
      <c r="N49" s="72"/>
      <c r="P49" s="187" t="str">
        <f t="shared" si="35"/>
        <v>03057C</v>
      </c>
      <c r="Q49" s="191" t="s">
        <v>600</v>
      </c>
      <c r="R49" s="188" t="str">
        <f t="shared" si="36"/>
        <v>Development Coordinator III</v>
      </c>
      <c r="S49" s="189" t="str">
        <f t="shared" si="37"/>
        <v>34D</v>
      </c>
      <c r="T49" s="186" cm="1">
        <f t="array" aca="1" ref="T49" ca="1">ROUND(IF($Q49="Y",VLOOKUP($P49, INDIRECT($Q$3),T$8,0)*INDIRECT($P$2),VLOOKUP($P49, INDIRECT($Q$3),T$8,0)),IF($E49="E",0,3))</f>
        <v>83605</v>
      </c>
      <c r="U49" s="186" cm="1">
        <f t="array" aca="1" ref="U49" ca="1">ROUND(IF($Q49="Y",VLOOKUP($P49, INDIRECT($Q$3),U$8,0)*INDIRECT($P$2),VLOOKUP($P49, INDIRECT($Q$3),U$8,0)),IF($E49="E",0,3))</f>
        <v>87922</v>
      </c>
      <c r="V49" s="186" cm="1">
        <f t="array" aca="1" ref="V49" ca="1">ROUND(IF($Q49="Y",VLOOKUP($P49, INDIRECT($Q$3),V$8,0)*INDIRECT($P$2),VLOOKUP($P49, INDIRECT($Q$3),V$8,0)),IF($E49="E",0,3))</f>
        <v>92403</v>
      </c>
      <c r="W49" s="186" cm="1">
        <f t="array" aca="1" ref="W49" ca="1">ROUND(IF($Q49="Y",VLOOKUP($P49, INDIRECT($Q$3),W$8,0)*INDIRECT($P$2),VLOOKUP($P49, INDIRECT($Q$3),W$8,0)),IF($E49="E",0,3))</f>
        <v>98658</v>
      </c>
      <c r="X49" s="186" cm="1">
        <f t="array" aca="1" ref="X49" ca="1">ROUND(IF($Q49="Y",VLOOKUP($P49, INDIRECT($Q$3),X$8,0)*INDIRECT($P$2),VLOOKUP($P49, INDIRECT($Q$3),X$8,0)),IF($E49="E",0,3))</f>
        <v>101421</v>
      </c>
      <c r="Y49" s="186" cm="1">
        <f t="array" aca="1" ref="Y49" ca="1">ROUND(IF($Q49="Y",VLOOKUP($P49, INDIRECT($Q$3),Y$8,0)*INDIRECT($P$2),VLOOKUP($P49, INDIRECT($Q$3),Y$8,0)),IF($E49="E",0,3))</f>
        <v>104261</v>
      </c>
      <c r="Z49" s="186" cm="1">
        <f t="array" aca="1" ref="Z49" ca="1">ROUND(IF($Q49="Y",VLOOKUP($P49, INDIRECT($Q$3),Z$8,0)*INDIRECT($P$2),VLOOKUP($P49, INDIRECT($Q$3),Z$8,0)),IF($E49="E",0,3))</f>
        <v>107235</v>
      </c>
      <c r="AA49" s="186"/>
      <c r="AB49" s="282" t="str">
        <f t="shared" si="45"/>
        <v>03057C</v>
      </c>
      <c r="AC49" s="130" t="str">
        <f t="shared" si="38"/>
        <v>Development Coordinator III</v>
      </c>
      <c r="AD49" s="284" t="str">
        <f t="shared" si="39"/>
        <v>34D</v>
      </c>
      <c r="AE49" s="282">
        <f t="shared" ca="1" si="46"/>
        <v>40.195</v>
      </c>
      <c r="AF49" s="282">
        <f t="shared" ca="1" si="47"/>
        <v>42.271000000000001</v>
      </c>
      <c r="AG49" s="282">
        <f t="shared" ca="1" si="48"/>
        <v>44.424999999999997</v>
      </c>
      <c r="AH49" s="282">
        <f t="shared" ca="1" si="49"/>
        <v>47.431999999999995</v>
      </c>
      <c r="AI49" s="282">
        <f t="shared" ca="1" si="50"/>
        <v>48.760999999999996</v>
      </c>
      <c r="AJ49" s="282">
        <f t="shared" ca="1" si="51"/>
        <v>50.125999999999998</v>
      </c>
      <c r="AK49" s="282">
        <f t="shared" ca="1" si="52"/>
        <v>51.555999999999997</v>
      </c>
    </row>
    <row r="50" spans="1:38" x14ac:dyDescent="0.2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53"/>
        <v>18.408999999999999</v>
      </c>
      <c r="H50" s="74">
        <f t="shared" ca="1" si="54"/>
        <v>18.934000000000001</v>
      </c>
      <c r="I50" s="74">
        <f t="shared" ca="1" si="60"/>
        <v>0</v>
      </c>
      <c r="J50" s="74">
        <f t="shared" ca="1" si="60"/>
        <v>0</v>
      </c>
      <c r="K50" s="74">
        <f t="shared" ca="1" si="60"/>
        <v>0</v>
      </c>
      <c r="L50" s="74">
        <f t="shared" ca="1" si="60"/>
        <v>0</v>
      </c>
      <c r="M50" s="74">
        <f t="shared" ca="1" si="60"/>
        <v>0</v>
      </c>
      <c r="N50" s="72"/>
      <c r="P50" s="187" t="str">
        <f t="shared" si="35"/>
        <v>03800C</v>
      </c>
      <c r="Q50" s="191" t="s">
        <v>600</v>
      </c>
      <c r="R50" s="188" t="str">
        <f t="shared" si="36"/>
        <v>Election Helper</v>
      </c>
      <c r="S50" s="189" t="str">
        <f t="shared" si="37"/>
        <v>05</v>
      </c>
      <c r="T50" s="186" cm="1">
        <f t="array" aca="1" ref="T50" ca="1">ROUND(IF($Q50="Y",VLOOKUP($P50, INDIRECT($Q$3),T$8,0)*INDIRECT($P$2),VLOOKUP($P50, INDIRECT($Q$3),T$8,0)),IF($E50="E",0,3))</f>
        <v>18.408999999999999</v>
      </c>
      <c r="U50" s="186" cm="1">
        <f t="array" aca="1" ref="U50" ca="1">ROUND(IF($Q50="Y",VLOOKUP($P50, INDIRECT($Q$3),U$8,0)*INDIRECT($P$2),VLOOKUP($P50, INDIRECT($Q$3),U$8,0)),IF($E50="E",0,3))</f>
        <v>18.934000000000001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45"/>
        <v>03800C</v>
      </c>
      <c r="AC50" s="130" t="str">
        <f t="shared" si="38"/>
        <v>Election Helper</v>
      </c>
      <c r="AD50" s="284" t="str">
        <f t="shared" si="39"/>
        <v>05</v>
      </c>
      <c r="AE50" s="282">
        <f t="shared" ca="1" si="46"/>
        <v>18.408999999999999</v>
      </c>
      <c r="AF50" s="282">
        <f t="shared" ca="1" si="47"/>
        <v>18.934000000000001</v>
      </c>
      <c r="AG50" s="282" t="str">
        <f t="shared" ca="1" si="48"/>
        <v/>
      </c>
      <c r="AH50" s="282" t="str">
        <f t="shared" ca="1" si="49"/>
        <v/>
      </c>
      <c r="AI50" s="282" t="str">
        <f t="shared" ca="1" si="50"/>
        <v/>
      </c>
      <c r="AJ50" s="282" t="str">
        <f t="shared" ca="1" si="51"/>
        <v/>
      </c>
      <c r="AK50" s="282" t="str">
        <f t="shared" ca="1" si="52"/>
        <v/>
      </c>
    </row>
    <row r="51" spans="1:38" x14ac:dyDescent="0.2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si="53"/>
        <v>92882</v>
      </c>
      <c r="H51" s="74">
        <f t="shared" si="54"/>
        <v>96602</v>
      </c>
      <c r="I51" s="74">
        <f t="shared" ref="I51" si="61">IF(G51="E",ROUND(V51,0),ROUND(V51,3))</f>
        <v>100469</v>
      </c>
      <c r="J51" s="74">
        <f t="shared" ref="J51" si="62">IF(H51="E",ROUND(W51,0),ROUND(W51,3))</f>
        <v>104493</v>
      </c>
      <c r="K51" s="74">
        <f t="shared" ref="K51" si="63">IF(I51="E",ROUND(X51,0),ROUND(X51,3))</f>
        <v>108677</v>
      </c>
      <c r="L51" s="74">
        <f t="shared" ref="L51" si="64">IF(J51="E",ROUND(Y51,0),ROUND(Y51,3))</f>
        <v>0</v>
      </c>
      <c r="M51" s="74">
        <f t="shared" ref="M51" si="65">IF(K51="E",ROUND(Z51,0),ROUND(Z51,3))</f>
        <v>0</v>
      </c>
      <c r="N51" s="72"/>
      <c r="P51" s="187" t="str">
        <f t="shared" si="35"/>
        <v>59485C</v>
      </c>
      <c r="Q51" s="191" t="s">
        <v>600</v>
      </c>
      <c r="R51" s="188" t="str">
        <f t="shared" si="36"/>
        <v>Emergency Management Manager</v>
      </c>
      <c r="S51" s="189" t="str">
        <f t="shared" si="37"/>
        <v>148</v>
      </c>
      <c r="T51" s="338">
        <v>92882</v>
      </c>
      <c r="U51" s="338">
        <v>96602</v>
      </c>
      <c r="V51" s="338">
        <v>100469</v>
      </c>
      <c r="W51" s="338">
        <v>104493</v>
      </c>
      <c r="X51" s="338">
        <v>108677</v>
      </c>
      <c r="AA51" s="186"/>
      <c r="AB51" s="282" t="str">
        <f t="shared" si="45"/>
        <v>59485C</v>
      </c>
      <c r="AC51" s="130" t="str">
        <f t="shared" si="38"/>
        <v>Emergency Management Manager</v>
      </c>
      <c r="AD51" s="284" t="str">
        <f t="shared" si="39"/>
        <v>148</v>
      </c>
      <c r="AE51" s="282">
        <f t="shared" si="46"/>
        <v>44.655000000000001</v>
      </c>
      <c r="AF51" s="282">
        <f t="shared" si="47"/>
        <v>46.443999999999996</v>
      </c>
      <c r="AG51" s="282">
        <f t="shared" si="48"/>
        <v>48.302999999999997</v>
      </c>
      <c r="AH51" s="282">
        <f t="shared" si="49"/>
        <v>50.238</v>
      </c>
      <c r="AI51" s="282">
        <f t="shared" si="50"/>
        <v>52.248999999999995</v>
      </c>
      <c r="AJ51" s="282" t="str">
        <f t="shared" si="51"/>
        <v/>
      </c>
      <c r="AK51" s="282" t="str">
        <f t="shared" si="52"/>
        <v/>
      </c>
    </row>
    <row r="52" spans="1:38" x14ac:dyDescent="0.2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53"/>
        <v>92260</v>
      </c>
      <c r="H52" s="74">
        <f t="shared" ca="1" si="54"/>
        <v>97117</v>
      </c>
      <c r="I52" s="74">
        <f t="shared" ref="I52:M54" ca="1" si="66">IF(G52="E",ROUND(V52,0),ROUND(V52,3))</f>
        <v>102226</v>
      </c>
      <c r="J52" s="74">
        <f t="shared" ca="1" si="66"/>
        <v>109178</v>
      </c>
      <c r="K52" s="74">
        <f t="shared" ca="1" si="66"/>
        <v>112237</v>
      </c>
      <c r="L52" s="74">
        <f t="shared" ca="1" si="66"/>
        <v>115381</v>
      </c>
      <c r="M52" s="74">
        <f t="shared" ca="1" si="66"/>
        <v>118668</v>
      </c>
      <c r="N52" s="72"/>
      <c r="P52" s="187" t="str">
        <f t="shared" si="35"/>
        <v>03951C</v>
      </c>
      <c r="Q52" s="191" t="s">
        <v>600</v>
      </c>
      <c r="R52" s="188" t="str">
        <f t="shared" si="36"/>
        <v>Emergency Management Planning Administrative Supervisor</v>
      </c>
      <c r="S52" s="189" t="str">
        <f t="shared" si="37"/>
        <v>41C</v>
      </c>
      <c r="T52" s="186" cm="1">
        <f t="array" aca="1" ref="T52" ca="1">ROUND(IF($Q52="Y",VLOOKUP($P52, INDIRECT($Q$3),T$8,0)*INDIRECT($P$2),VLOOKUP($P52, INDIRECT($Q$3),T$8,0)),IF($E52="E",0,3))</f>
        <v>92260</v>
      </c>
      <c r="U52" s="186" cm="1">
        <f t="array" aca="1" ref="U52" ca="1">ROUND(IF($Q52="Y",VLOOKUP($P52, INDIRECT($Q$3),U$8,0)*INDIRECT($P$2),VLOOKUP($P52, INDIRECT($Q$3),U$8,0)),IF($E52="E",0,3))</f>
        <v>97117</v>
      </c>
      <c r="V52" s="186" cm="1">
        <f t="array" aca="1" ref="V52" ca="1">ROUND(IF($Q52="Y",VLOOKUP($P52, INDIRECT($Q$3),V$8,0)*INDIRECT($P$2),VLOOKUP($P52, INDIRECT($Q$3),V$8,0)),IF($E52="E",0,3))</f>
        <v>102226</v>
      </c>
      <c r="W52" s="186" cm="1">
        <f t="array" aca="1" ref="W52" ca="1">ROUND(IF($Q52="Y",VLOOKUP($P52, INDIRECT($Q$3),W$8,0)*INDIRECT($P$2),VLOOKUP($P52, INDIRECT($Q$3),W$8,0)),IF($E52="E",0,3))</f>
        <v>109178</v>
      </c>
      <c r="X52" s="186" cm="1">
        <f t="array" aca="1" ref="X52" ca="1">ROUND(IF($Q52="Y",VLOOKUP($P52, INDIRECT($Q$3),X$8,0)*INDIRECT($P$2),VLOOKUP($P52, INDIRECT($Q$3),X$8,0)),IF($E52="E",0,3))</f>
        <v>112237</v>
      </c>
      <c r="Y52" s="186" cm="1">
        <f t="array" aca="1" ref="Y52" ca="1">ROUND(IF($Q52="Y",VLOOKUP($P52, INDIRECT($Q$3),Y$8,0)*INDIRECT($P$2),VLOOKUP($P52, INDIRECT($Q$3),Y$8,0)),IF($E52="E",0,3))</f>
        <v>115381</v>
      </c>
      <c r="Z52" s="186" cm="1">
        <f t="array" aca="1" ref="Z52" ca="1">ROUND(IF($Q52="Y",VLOOKUP($P52, INDIRECT($Q$3),Z$8,0)*INDIRECT($P$2),VLOOKUP($P52, INDIRECT($Q$3),Z$8,0)),IF($E52="E",0,3))</f>
        <v>118668</v>
      </c>
      <c r="AA52" s="186"/>
      <c r="AB52" s="282" t="str">
        <f t="shared" si="45"/>
        <v>03951C</v>
      </c>
      <c r="AC52" s="130" t="str">
        <f t="shared" si="38"/>
        <v>Emergency Management Planning Administrative Supervisor</v>
      </c>
      <c r="AD52" s="284" t="str">
        <f t="shared" si="39"/>
        <v>41C</v>
      </c>
      <c r="AE52" s="282">
        <f t="shared" ca="1" si="46"/>
        <v>44.355999999999995</v>
      </c>
      <c r="AF52" s="282">
        <f t="shared" ca="1" si="47"/>
        <v>46.690999999999995</v>
      </c>
      <c r="AG52" s="282">
        <f t="shared" ca="1" si="48"/>
        <v>49.147999999999996</v>
      </c>
      <c r="AH52" s="282">
        <f t="shared" ca="1" si="49"/>
        <v>52.489999999999995</v>
      </c>
      <c r="AI52" s="282">
        <f t="shared" ca="1" si="50"/>
        <v>53.960999999999999</v>
      </c>
      <c r="AJ52" s="282">
        <f t="shared" ca="1" si="51"/>
        <v>55.471999999999994</v>
      </c>
      <c r="AK52" s="282">
        <f t="shared" ca="1" si="52"/>
        <v>57.052</v>
      </c>
    </row>
    <row r="53" spans="1:38" x14ac:dyDescent="0.2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53"/>
        <v>88615</v>
      </c>
      <c r="H53" s="74">
        <f t="shared" ca="1" si="54"/>
        <v>93278</v>
      </c>
      <c r="I53" s="74">
        <f t="shared" ca="1" si="66"/>
        <v>98187</v>
      </c>
      <c r="J53" s="74">
        <f t="shared" ca="1" si="66"/>
        <v>103356</v>
      </c>
      <c r="K53" s="74">
        <f t="shared" ca="1" si="66"/>
        <v>106246</v>
      </c>
      <c r="L53" s="74">
        <f t="shared" ca="1" si="66"/>
        <v>109225</v>
      </c>
      <c r="M53" s="74">
        <f t="shared" ca="1" si="66"/>
        <v>112338</v>
      </c>
      <c r="N53" s="72"/>
      <c r="P53" s="187" t="str">
        <f t="shared" si="35"/>
        <v>04066C</v>
      </c>
      <c r="Q53" s="191" t="s">
        <v>600</v>
      </c>
      <c r="R53" s="188" t="str">
        <f t="shared" si="36"/>
        <v>Engineering Applications Manager</v>
      </c>
      <c r="S53" s="189" t="str">
        <f t="shared" si="37"/>
        <v>83</v>
      </c>
      <c r="T53" s="186" cm="1">
        <f t="array" aca="1" ref="T53" ca="1">ROUND(IF($Q53="Y",VLOOKUP($P53, INDIRECT($Q$3),T$8,0)*INDIRECT($P$2),VLOOKUP($P53, INDIRECT($Q$3),T$8,0)),IF($E53="E",0,3))</f>
        <v>88615</v>
      </c>
      <c r="U53" s="186" cm="1">
        <f t="array" aca="1" ref="U53" ca="1">ROUND(IF($Q53="Y",VLOOKUP($P53, INDIRECT($Q$3),U$8,0)*INDIRECT($P$2),VLOOKUP($P53, INDIRECT($Q$3),U$8,0)),IF($E53="E",0,3))</f>
        <v>93278</v>
      </c>
      <c r="V53" s="186" cm="1">
        <f t="array" aca="1" ref="V53" ca="1">ROUND(IF($Q53="Y",VLOOKUP($P53, INDIRECT($Q$3),V$8,0)*INDIRECT($P$2),VLOOKUP($P53, INDIRECT($Q$3),V$8,0)),IF($E53="E",0,3))</f>
        <v>98187</v>
      </c>
      <c r="W53" s="186" cm="1">
        <f t="array" aca="1" ref="W53" ca="1">ROUND(IF($Q53="Y",VLOOKUP($P53, INDIRECT($Q$3),W$8,0)*INDIRECT($P$2),VLOOKUP($P53, INDIRECT($Q$3),W$8,0)),IF($E53="E",0,3))</f>
        <v>103356</v>
      </c>
      <c r="X53" s="186" cm="1">
        <f t="array" aca="1" ref="X53" ca="1">ROUND(IF($Q53="Y",VLOOKUP($P53, INDIRECT($Q$3),X$8,0)*INDIRECT($P$2),VLOOKUP($P53, INDIRECT($Q$3),X$8,0)),IF($E53="E",0,3))</f>
        <v>106246</v>
      </c>
      <c r="Y53" s="186" cm="1">
        <f t="array" aca="1" ref="Y53" ca="1">ROUND(IF($Q53="Y",VLOOKUP($P53, INDIRECT($Q$3),Y$8,0)*INDIRECT($P$2),VLOOKUP($P53, INDIRECT($Q$3),Y$8,0)),IF($E53="E",0,3))</f>
        <v>109225</v>
      </c>
      <c r="Z53" s="186" cm="1">
        <f t="array" aca="1" ref="Z53" ca="1">ROUND(IF($Q53="Y",VLOOKUP($P53, INDIRECT($Q$3),Z$8,0)*INDIRECT($P$2),VLOOKUP($P53, INDIRECT($Q$3),Z$8,0)),IF($E53="E",0,3))</f>
        <v>112338</v>
      </c>
      <c r="AA53" s="186"/>
      <c r="AB53" s="282" t="str">
        <f t="shared" si="45"/>
        <v>04066C</v>
      </c>
      <c r="AC53" s="130" t="str">
        <f t="shared" si="38"/>
        <v>Engineering Applications Manager</v>
      </c>
      <c r="AD53" s="284" t="str">
        <f t="shared" si="39"/>
        <v>83</v>
      </c>
      <c r="AE53" s="282">
        <f t="shared" ca="1" si="46"/>
        <v>42.603999999999999</v>
      </c>
      <c r="AF53" s="282">
        <f t="shared" ca="1" si="47"/>
        <v>44.845999999999997</v>
      </c>
      <c r="AG53" s="282">
        <f t="shared" ca="1" si="48"/>
        <v>47.205999999999996</v>
      </c>
      <c r="AH53" s="282">
        <f t="shared" ca="1" si="49"/>
        <v>49.690999999999995</v>
      </c>
      <c r="AI53" s="282">
        <f t="shared" ca="1" si="50"/>
        <v>51.08</v>
      </c>
      <c r="AJ53" s="282">
        <f t="shared" ca="1" si="51"/>
        <v>52.512999999999998</v>
      </c>
      <c r="AK53" s="282">
        <f t="shared" ca="1" si="52"/>
        <v>54.009</v>
      </c>
    </row>
    <row r="54" spans="1:38" x14ac:dyDescent="0.2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53"/>
        <v>87922</v>
      </c>
      <c r="H54" s="74">
        <f t="shared" ca="1" si="54"/>
        <v>92403</v>
      </c>
      <c r="I54" s="74">
        <f t="shared" ca="1" si="66"/>
        <v>98658</v>
      </c>
      <c r="J54" s="74">
        <f t="shared" ca="1" si="66"/>
        <v>101421</v>
      </c>
      <c r="K54" s="74">
        <f t="shared" ca="1" si="66"/>
        <v>104261</v>
      </c>
      <c r="L54" s="74">
        <f t="shared" ca="1" si="66"/>
        <v>107235</v>
      </c>
      <c r="M54" s="74">
        <f t="shared" ca="1" si="66"/>
        <v>110254</v>
      </c>
      <c r="N54" s="72"/>
      <c r="P54" s="187" t="str">
        <f t="shared" si="35"/>
        <v>04103C</v>
      </c>
      <c r="Q54" s="186" t="s">
        <v>600</v>
      </c>
      <c r="R54" s="188" t="str">
        <f t="shared" si="36"/>
        <v>Enterprise Contract Adminstrator</v>
      </c>
      <c r="S54" s="189" t="str">
        <f t="shared" si="37"/>
        <v>90</v>
      </c>
      <c r="T54" s="186" cm="1">
        <f t="array" aca="1" ref="T54" ca="1">ROUND(IF($Q54="Y",VLOOKUP($P54, INDIRECT($Q$3),T$8,0)*INDIRECT($P$2),VLOOKUP($P54, INDIRECT($Q$3),T$8,0)),IF($E54="E",0,3))</f>
        <v>87922</v>
      </c>
      <c r="U54" s="186" cm="1">
        <f t="array" aca="1" ref="U54" ca="1">ROUND(IF($Q54="Y",VLOOKUP($P54, INDIRECT($Q$3),U$8,0)*INDIRECT($P$2),VLOOKUP($P54, INDIRECT($Q$3),U$8,0)),IF($E54="E",0,3))</f>
        <v>92403</v>
      </c>
      <c r="V54" s="186" cm="1">
        <f t="array" aca="1" ref="V54" ca="1">ROUND(IF($Q54="Y",VLOOKUP($P54, INDIRECT($Q$3),V$8,0)*INDIRECT($P$2),VLOOKUP($P54, INDIRECT($Q$3),V$8,0)),IF($E54="E",0,3))</f>
        <v>98658</v>
      </c>
      <c r="W54" s="186" cm="1">
        <f t="array" aca="1" ref="W54" ca="1">ROUND(IF($Q54="Y",VLOOKUP($P54, INDIRECT($Q$3),W$8,0)*INDIRECT($P$2),VLOOKUP($P54, INDIRECT($Q$3),W$8,0)),IF($E54="E",0,3))</f>
        <v>101421</v>
      </c>
      <c r="X54" s="186" cm="1">
        <f t="array" aca="1" ref="X54" ca="1">ROUND(IF($Q54="Y",VLOOKUP($P54, INDIRECT($Q$3),X$8,0)*INDIRECT($P$2),VLOOKUP($P54, INDIRECT($Q$3),X$8,0)),IF($E54="E",0,3))</f>
        <v>104261</v>
      </c>
      <c r="Y54" s="186" cm="1">
        <f t="array" aca="1" ref="Y54" ca="1">ROUND(IF($Q54="Y",VLOOKUP($P54, INDIRECT($Q$3),Y$8,0)*INDIRECT($P$2),VLOOKUP($P54, INDIRECT($Q$3),Y$8,0)),IF($E54="E",0,3))</f>
        <v>107235</v>
      </c>
      <c r="Z54" s="186" cm="1">
        <f t="array" aca="1" ref="Z54" ca="1">ROUND(IF($Q54="Y",VLOOKUP($P54, INDIRECT($Q$3),Z$8,0)*INDIRECT($P$2),VLOOKUP($P54, INDIRECT($Q$3),Z$8,0)),IF($E54="E",0,3))</f>
        <v>110254</v>
      </c>
      <c r="AA54" s="186"/>
      <c r="AB54" s="282" t="str">
        <f t="shared" si="45"/>
        <v>04103C</v>
      </c>
      <c r="AC54" s="130" t="str">
        <f t="shared" si="38"/>
        <v>Enterprise Contract Adminstrator</v>
      </c>
      <c r="AD54" s="284" t="str">
        <f t="shared" si="39"/>
        <v>90</v>
      </c>
      <c r="AE54" s="282">
        <f t="shared" ca="1" si="46"/>
        <v>42.271000000000001</v>
      </c>
      <c r="AF54" s="282">
        <f t="shared" ca="1" si="47"/>
        <v>44.424999999999997</v>
      </c>
      <c r="AG54" s="282">
        <f t="shared" ca="1" si="48"/>
        <v>47.431999999999995</v>
      </c>
      <c r="AH54" s="282">
        <f t="shared" ca="1" si="49"/>
        <v>48.760999999999996</v>
      </c>
      <c r="AI54" s="282">
        <f t="shared" ca="1" si="50"/>
        <v>50.125999999999998</v>
      </c>
      <c r="AJ54" s="282">
        <f t="shared" ca="1" si="51"/>
        <v>51.555999999999997</v>
      </c>
      <c r="AK54" s="282">
        <f t="shared" ca="1" si="52"/>
        <v>53.006999999999998</v>
      </c>
    </row>
    <row r="55" spans="1:38" x14ac:dyDescent="0.2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si="53"/>
        <v>101439</v>
      </c>
      <c r="H55" s="74">
        <f t="shared" si="54"/>
        <v>105493</v>
      </c>
      <c r="I55" s="74">
        <f t="shared" si="55"/>
        <v>109716</v>
      </c>
      <c r="J55" s="74">
        <f t="shared" si="56"/>
        <v>114104</v>
      </c>
      <c r="K55" s="74">
        <f t="shared" si="57"/>
        <v>118668</v>
      </c>
      <c r="L55" s="74">
        <f t="shared" si="58"/>
        <v>0</v>
      </c>
      <c r="M55" s="74">
        <f t="shared" si="59"/>
        <v>0</v>
      </c>
      <c r="N55" s="72"/>
      <c r="P55" s="187" t="str">
        <f t="shared" si="35"/>
        <v>53085C</v>
      </c>
      <c r="Q55" s="186" t="s">
        <v>600</v>
      </c>
      <c r="R55" s="188" t="str">
        <f t="shared" si="36"/>
        <v>Enterprise Information Management Analyst - Supervisory</v>
      </c>
      <c r="S55" s="189" t="str">
        <f t="shared" si="37"/>
        <v>152</v>
      </c>
      <c r="T55" s="391">
        <v>101439</v>
      </c>
      <c r="U55" s="391">
        <v>105493</v>
      </c>
      <c r="V55" s="391">
        <v>109716</v>
      </c>
      <c r="W55" s="391">
        <v>114104</v>
      </c>
      <c r="X55" s="391">
        <v>118668</v>
      </c>
      <c r="AA55" s="186"/>
      <c r="AB55" s="282" t="str">
        <f t="shared" si="45"/>
        <v>53085C</v>
      </c>
      <c r="AC55" s="130" t="str">
        <f t="shared" si="38"/>
        <v>Enterprise Information Management Analyst - Supervisory</v>
      </c>
      <c r="AD55" s="284" t="str">
        <f t="shared" si="39"/>
        <v>152</v>
      </c>
      <c r="AE55" s="282">
        <f t="shared" si="46"/>
        <v>48.768999999999998</v>
      </c>
      <c r="AF55" s="282">
        <f t="shared" si="47"/>
        <v>50.717999999999996</v>
      </c>
      <c r="AG55" s="282">
        <f t="shared" si="48"/>
        <v>52.748999999999995</v>
      </c>
      <c r="AH55" s="282">
        <f t="shared" si="49"/>
        <v>54.857999999999997</v>
      </c>
      <c r="AI55" s="282">
        <f t="shared" si="50"/>
        <v>57.052</v>
      </c>
      <c r="AJ55" s="282" t="str">
        <f t="shared" si="51"/>
        <v/>
      </c>
      <c r="AK55" s="282" t="str">
        <f t="shared" si="52"/>
        <v/>
      </c>
    </row>
    <row r="56" spans="1:38" x14ac:dyDescent="0.2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53"/>
        <v>85189</v>
      </c>
      <c r="H56" s="74">
        <f t="shared" ca="1" si="54"/>
        <v>89430</v>
      </c>
      <c r="I56" s="74">
        <f t="shared" ref="I56:I65" ca="1" si="67">IF(G56="E",ROUND(V56,0),ROUND(V56,3))</f>
        <v>93913</v>
      </c>
      <c r="J56" s="74">
        <f t="shared" ca="1" si="56"/>
        <v>99986</v>
      </c>
      <c r="K56" s="74">
        <f t="shared" ca="1" si="57"/>
        <v>102783</v>
      </c>
      <c r="L56" s="74">
        <f t="shared" ref="L56:L65" ca="1" si="68">IF(J56="E",ROUND(Y56,0),ROUND(Y56,3))</f>
        <v>105664</v>
      </c>
      <c r="M56" s="74">
        <f t="shared" ref="M56:M65" ca="1" si="69">IF(K56="E",ROUND(Z56,0),ROUND(Z56,3))</f>
        <v>108676</v>
      </c>
      <c r="N56" s="72"/>
      <c r="P56" s="187" t="str">
        <f t="shared" si="35"/>
        <v>04112C</v>
      </c>
      <c r="Q56" s="191" t="s">
        <v>600</v>
      </c>
      <c r="R56" s="188" t="str">
        <f t="shared" si="36"/>
        <v>Enterprise Procurement Specialist</v>
      </c>
      <c r="S56" s="189" t="str">
        <f t="shared" si="37"/>
        <v>34M</v>
      </c>
      <c r="T56" s="186" cm="1">
        <f t="array" aca="1" ref="T56" ca="1">ROUND(IF($Q56="Y",VLOOKUP($P56, INDIRECT($Q$3),T$8,0)*INDIRECT($P$2),VLOOKUP($P56, INDIRECT($Q$3),T$8,0)),IF($E56="E",0,3))</f>
        <v>85189</v>
      </c>
      <c r="U56" s="186" cm="1">
        <f t="array" aca="1" ref="U56" ca="1">ROUND(IF($Q56="Y",VLOOKUP($P56, INDIRECT($Q$3),U$8,0)*INDIRECT($P$2),VLOOKUP($P56, INDIRECT($Q$3),U$8,0)),IF($E56="E",0,3))</f>
        <v>89430</v>
      </c>
      <c r="V56" s="186" cm="1">
        <f t="array" aca="1" ref="V56" ca="1">ROUND(IF($Q56="Y",VLOOKUP($P56, INDIRECT($Q$3),V$8,0)*INDIRECT($P$2),VLOOKUP($P56, INDIRECT($Q$3),V$8,0)),IF($E56="E",0,3))</f>
        <v>93913</v>
      </c>
      <c r="W56" s="186" cm="1">
        <f t="array" aca="1" ref="W56" ca="1">ROUND(IF($Q56="Y",VLOOKUP($P56, INDIRECT($Q$3),W$8,0)*INDIRECT($P$2),VLOOKUP($P56, INDIRECT($Q$3),W$8,0)),IF($E56="E",0,3))</f>
        <v>99986</v>
      </c>
      <c r="X56" s="186" cm="1">
        <f t="array" aca="1" ref="X56" ca="1">ROUND(IF($Q56="Y",VLOOKUP($P56, INDIRECT($Q$3),X$8,0)*INDIRECT($P$2),VLOOKUP($P56, INDIRECT($Q$3),X$8,0)),IF($E56="E",0,3))</f>
        <v>102783</v>
      </c>
      <c r="Y56" s="186" cm="1">
        <f t="array" aca="1" ref="Y56" ca="1">ROUND(IF($Q56="Y",VLOOKUP($P56, INDIRECT($Q$3),Y$8,0)*INDIRECT($P$2),VLOOKUP($P56, INDIRECT($Q$3),Y$8,0)),IF($E56="E",0,3))</f>
        <v>105664</v>
      </c>
      <c r="Z56" s="186" cm="1">
        <f t="array" aca="1" ref="Z56" ca="1">ROUND(IF($Q56="Y",VLOOKUP($P56, INDIRECT($Q$3),Z$8,0)*INDIRECT($P$2),VLOOKUP($P56, INDIRECT($Q$3),Z$8,0)),IF($E56="E",0,3))</f>
        <v>108676</v>
      </c>
      <c r="AA56" s="186"/>
      <c r="AB56" s="282" t="str">
        <f t="shared" si="45"/>
        <v>04112C</v>
      </c>
      <c r="AC56" s="130" t="str">
        <f t="shared" si="38"/>
        <v>Enterprise Procurement Specialist</v>
      </c>
      <c r="AD56" s="284" t="str">
        <f t="shared" si="39"/>
        <v>34M</v>
      </c>
      <c r="AE56" s="282">
        <f t="shared" ca="1" si="46"/>
        <v>40.957000000000001</v>
      </c>
      <c r="AF56" s="282">
        <f t="shared" ca="1" si="47"/>
        <v>42.995999999999995</v>
      </c>
      <c r="AG56" s="282">
        <f t="shared" ca="1" si="48"/>
        <v>45.150999999999996</v>
      </c>
      <c r="AH56" s="282">
        <f t="shared" ca="1" si="49"/>
        <v>48.070999999999998</v>
      </c>
      <c r="AI56" s="282">
        <f t="shared" ca="1" si="50"/>
        <v>49.414999999999999</v>
      </c>
      <c r="AJ56" s="282">
        <f t="shared" ca="1" si="51"/>
        <v>50.8</v>
      </c>
      <c r="AK56" s="282">
        <f t="shared" ca="1" si="52"/>
        <v>52.248999999999995</v>
      </c>
    </row>
    <row r="57" spans="1:38" x14ac:dyDescent="0.2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53"/>
        <v>99902</v>
      </c>
      <c r="H57" s="74">
        <f t="shared" ca="1" si="54"/>
        <v>104897</v>
      </c>
      <c r="I57" s="74">
        <f t="shared" ca="1" si="67"/>
        <v>110140</v>
      </c>
      <c r="J57" s="74">
        <f t="shared" ca="1" si="56"/>
        <v>117335</v>
      </c>
      <c r="K57" s="74">
        <f t="shared" ca="1" si="57"/>
        <v>120622</v>
      </c>
      <c r="L57" s="74">
        <f t="shared" ca="1" si="68"/>
        <v>124002</v>
      </c>
      <c r="M57" s="74">
        <f t="shared" ca="1" si="69"/>
        <v>127534</v>
      </c>
      <c r="N57" s="72"/>
      <c r="P57" s="187" t="str">
        <f t="shared" si="35"/>
        <v>52906C</v>
      </c>
      <c r="Q57" s="191" t="s">
        <v>600</v>
      </c>
      <c r="R57" s="188" t="str">
        <f t="shared" si="36"/>
        <v>Epidemiology, Research, Evaluation &amp; Emergency Response Manager</v>
      </c>
      <c r="S57" s="189" t="str">
        <f t="shared" si="37"/>
        <v>50</v>
      </c>
      <c r="T57" s="186" cm="1">
        <f t="array" aca="1" ref="T57" ca="1">ROUND(IF($Q57="Y",VLOOKUP($P57, INDIRECT($Q$3),T$8,0)*INDIRECT($P$2),VLOOKUP($P57, INDIRECT($Q$3),T$8,0)),IF($E57="E",0,3))</f>
        <v>99902</v>
      </c>
      <c r="U57" s="186" cm="1">
        <f t="array" aca="1" ref="U57" ca="1">ROUND(IF($Q57="Y",VLOOKUP($P57, INDIRECT($Q$3),U$8,0)*INDIRECT($P$2),VLOOKUP($P57, INDIRECT($Q$3),U$8,0)),IF($E57="E",0,3))</f>
        <v>104897</v>
      </c>
      <c r="V57" s="186" cm="1">
        <f t="array" aca="1" ref="V57" ca="1">ROUND(IF($Q57="Y",VLOOKUP($P57, INDIRECT($Q$3),V$8,0)*INDIRECT($P$2),VLOOKUP($P57, INDIRECT($Q$3),V$8,0)),IF($E57="E",0,3))</f>
        <v>110140</v>
      </c>
      <c r="W57" s="186" cm="1">
        <f t="array" aca="1" ref="W57" ca="1">ROUND(IF($Q57="Y",VLOOKUP($P57, INDIRECT($Q$3),W$8,0)*INDIRECT($P$2),VLOOKUP($P57, INDIRECT($Q$3),W$8,0)),IF($E57="E",0,3))</f>
        <v>117335</v>
      </c>
      <c r="X57" s="186" cm="1">
        <f t="array" aca="1" ref="X57" ca="1">ROUND(IF($Q57="Y",VLOOKUP($P57, INDIRECT($Q$3),X$8,0)*INDIRECT($P$2),VLOOKUP($P57, INDIRECT($Q$3),X$8,0)),IF($E57="E",0,3))</f>
        <v>120622</v>
      </c>
      <c r="Y57" s="186" cm="1">
        <f t="array" aca="1" ref="Y57" ca="1">ROUND(IF($Q57="Y",VLOOKUP($P57, INDIRECT($Q$3),Y$8,0)*INDIRECT($P$2),VLOOKUP($P57, INDIRECT($Q$3),Y$8,0)),IF($E57="E",0,3))</f>
        <v>124002</v>
      </c>
      <c r="Z57" s="186" cm="1">
        <f t="array" aca="1" ref="Z57" ca="1">ROUND(IF($Q57="Y",VLOOKUP($P57, INDIRECT($Q$3),Z$8,0)*INDIRECT($P$2),VLOOKUP($P57, INDIRECT($Q$3),Z$8,0)),IF($E57="E",0,3))</f>
        <v>127534</v>
      </c>
      <c r="AA57" s="186"/>
      <c r="AB57" s="282" t="str">
        <f t="shared" si="45"/>
        <v>52906C</v>
      </c>
      <c r="AC57" s="130" t="str">
        <f t="shared" si="38"/>
        <v>Epidemiology, Research, Evaluation &amp; Emergency Response Manager</v>
      </c>
      <c r="AD57" s="284" t="str">
        <f t="shared" si="39"/>
        <v>50</v>
      </c>
      <c r="AE57" s="282">
        <f t="shared" ca="1" si="46"/>
        <v>48.03</v>
      </c>
      <c r="AF57" s="282">
        <f t="shared" ca="1" si="47"/>
        <v>50.431999999999995</v>
      </c>
      <c r="AG57" s="282">
        <f t="shared" ca="1" si="48"/>
        <v>52.951999999999998</v>
      </c>
      <c r="AH57" s="282">
        <f t="shared" ca="1" si="49"/>
        <v>56.411999999999999</v>
      </c>
      <c r="AI57" s="282">
        <f t="shared" ca="1" si="50"/>
        <v>57.991999999999997</v>
      </c>
      <c r="AJ57" s="282">
        <f t="shared" ca="1" si="51"/>
        <v>59.616999999999997</v>
      </c>
      <c r="AK57" s="282">
        <f t="shared" ca="1" si="52"/>
        <v>61.314999999999998</v>
      </c>
    </row>
    <row r="58" spans="1:38" x14ac:dyDescent="0.2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53"/>
        <v>78272</v>
      </c>
      <c r="H58" s="74">
        <f t="shared" ca="1" si="54"/>
        <v>81408</v>
      </c>
      <c r="I58" s="74">
        <f t="shared" ca="1" si="67"/>
        <v>84665</v>
      </c>
      <c r="J58" s="74">
        <f t="shared" ca="1" si="56"/>
        <v>88055</v>
      </c>
      <c r="K58" s="74">
        <f t="shared" ca="1" si="57"/>
        <v>91583</v>
      </c>
      <c r="L58" s="74">
        <f t="shared" ca="1" si="68"/>
        <v>0</v>
      </c>
      <c r="M58" s="74">
        <f t="shared" ca="1" si="69"/>
        <v>0</v>
      </c>
      <c r="N58" s="72"/>
      <c r="P58" s="187" t="str">
        <f t="shared" ref="P58:P75" si="70">A58</f>
        <v>04245C</v>
      </c>
      <c r="Q58" s="186" t="s">
        <v>600</v>
      </c>
      <c r="R58" s="188" t="str">
        <f t="shared" ref="R58:R89" si="71">F58</f>
        <v xml:space="preserve">Executive Assistant to Police Chief </v>
      </c>
      <c r="S58" s="189" t="str">
        <f t="shared" ref="S58:S80" si="72">C58</f>
        <v>099</v>
      </c>
      <c r="T58" s="186" cm="1">
        <f t="array" aca="1" ref="T58" ca="1">ROUND(IF($Q58="Y",VLOOKUP($P58, INDIRECT($Q$3),T$8,0)*INDIRECT($P$2),VLOOKUP($P58, INDIRECT($Q$3),T$8,0)),IF($E58="E",0,3))</f>
        <v>78272</v>
      </c>
      <c r="U58" s="186" cm="1">
        <f t="array" aca="1" ref="U58" ca="1">ROUND(IF($Q58="Y",VLOOKUP($P58, INDIRECT($Q$3),U$8,0)*INDIRECT($P$2),VLOOKUP($P58, INDIRECT($Q$3),U$8,0)),IF($E58="E",0,3))</f>
        <v>81408</v>
      </c>
      <c r="V58" s="186" cm="1">
        <f t="array" aca="1" ref="V58" ca="1">ROUND(IF($Q58="Y",VLOOKUP($P58, INDIRECT($Q$3),V$8,0)*INDIRECT($P$2),VLOOKUP($P58, INDIRECT($Q$3),V$8,0)),IF($E58="E",0,3))</f>
        <v>84665</v>
      </c>
      <c r="W58" s="186" cm="1">
        <f t="array" aca="1" ref="W58" ca="1">ROUND(IF($Q58="Y",VLOOKUP($P58, INDIRECT($Q$3),W$8,0)*INDIRECT($P$2),VLOOKUP($P58, INDIRECT($Q$3),W$8,0)),IF($E58="E",0,3))</f>
        <v>88055</v>
      </c>
      <c r="X58" s="186" cm="1">
        <f t="array" aca="1" ref="X58" ca="1">ROUND(IF($Q58="Y",VLOOKUP($P58, INDIRECT($Q$3),X$8,0)*INDIRECT($P$2),VLOOKUP($P58, INDIRECT($Q$3),X$8,0)),IF($E58="E",0,3))</f>
        <v>91583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45"/>
        <v>04245C</v>
      </c>
      <c r="AC58" s="130" t="str">
        <f t="shared" ref="AC58:AC89" si="73">F58</f>
        <v xml:space="preserve">Executive Assistant to Police Chief </v>
      </c>
      <c r="AD58" s="284" t="str">
        <f t="shared" ref="AD58:AD89" si="74">C58</f>
        <v>099</v>
      </c>
      <c r="AE58" s="282">
        <f t="shared" ca="1" si="46"/>
        <v>37.631</v>
      </c>
      <c r="AF58" s="282">
        <f t="shared" ca="1" si="47"/>
        <v>39.138999999999996</v>
      </c>
      <c r="AG58" s="282">
        <f t="shared" ca="1" si="48"/>
        <v>40.704999999999998</v>
      </c>
      <c r="AH58" s="282">
        <f t="shared" ca="1" si="49"/>
        <v>42.335000000000001</v>
      </c>
      <c r="AI58" s="282">
        <f t="shared" ca="1" si="50"/>
        <v>44.030999999999999</v>
      </c>
      <c r="AJ58" s="282" t="str">
        <f t="shared" ca="1" si="51"/>
        <v/>
      </c>
      <c r="AK58" s="282" t="str">
        <f t="shared" ca="1" si="52"/>
        <v/>
      </c>
    </row>
    <row r="59" spans="1:38" x14ac:dyDescent="0.2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53"/>
        <v>114159</v>
      </c>
      <c r="H59" s="74">
        <f t="shared" ca="1" si="54"/>
        <v>118723</v>
      </c>
      <c r="I59" s="74">
        <f t="shared" ca="1" si="67"/>
        <v>123473</v>
      </c>
      <c r="J59" s="74">
        <f t="shared" ca="1" si="56"/>
        <v>128412</v>
      </c>
      <c r="K59" s="74">
        <f t="shared" ca="1" si="57"/>
        <v>133549</v>
      </c>
      <c r="L59" s="74">
        <f t="shared" ca="1" si="68"/>
        <v>0</v>
      </c>
      <c r="M59" s="74">
        <f t="shared" ca="1" si="69"/>
        <v>0</v>
      </c>
      <c r="N59" s="72"/>
      <c r="P59" s="187" t="str">
        <f t="shared" si="70"/>
        <v>03400C</v>
      </c>
      <c r="Q59" s="191" t="s">
        <v>600</v>
      </c>
      <c r="R59" s="188" t="str">
        <f t="shared" si="71"/>
        <v>Executive Manager Minneapolis Employment and Training Program</v>
      </c>
      <c r="S59" s="189" t="str">
        <f t="shared" si="72"/>
        <v>63</v>
      </c>
      <c r="T59" s="186" cm="1">
        <f t="array" aca="1" ref="T59" ca="1">ROUND(IF($Q59="Y",VLOOKUP($P59, INDIRECT($Q$3),T$8,0)*INDIRECT($P$2),VLOOKUP($P59, INDIRECT($Q$3),T$8,0)),IF($E59="E",0,3))</f>
        <v>114159</v>
      </c>
      <c r="U59" s="186" cm="1">
        <f t="array" aca="1" ref="U59" ca="1">ROUND(IF($Q59="Y",VLOOKUP($P59, INDIRECT($Q$3),U$8,0)*INDIRECT($P$2),VLOOKUP($P59, INDIRECT($Q$3),U$8,0)),IF($E59="E",0,3))</f>
        <v>118723</v>
      </c>
      <c r="V59" s="186" cm="1">
        <f t="array" aca="1" ref="V59" ca="1">ROUND(IF($Q59="Y",VLOOKUP($P59, INDIRECT($Q$3),V$8,0)*INDIRECT($P$2),VLOOKUP($P59, INDIRECT($Q$3),V$8,0)),IF($E59="E",0,3))</f>
        <v>123473</v>
      </c>
      <c r="W59" s="186" cm="1">
        <f t="array" aca="1" ref="W59" ca="1">ROUND(IF($Q59="Y",VLOOKUP($P59, INDIRECT($Q$3),W$8,0)*INDIRECT($P$2),VLOOKUP($P59, INDIRECT($Q$3),W$8,0)),IF($E59="E",0,3))</f>
        <v>128412</v>
      </c>
      <c r="X59" s="186" cm="1">
        <f t="array" aca="1" ref="X59" ca="1">ROUND(IF($Q59="Y",VLOOKUP($P59, INDIRECT($Q$3),X$8,0)*INDIRECT($P$2),VLOOKUP($P59, INDIRECT($Q$3),X$8,0)),IF($E59="E",0,3))</f>
        <v>133549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45"/>
        <v>03400C</v>
      </c>
      <c r="AC59" s="130" t="str">
        <f t="shared" si="73"/>
        <v>Executive Manager Minneapolis Employment and Training Program</v>
      </c>
      <c r="AD59" s="284" t="str">
        <f t="shared" si="74"/>
        <v>63</v>
      </c>
      <c r="AE59" s="282">
        <f t="shared" ca="1" si="46"/>
        <v>54.884999999999998</v>
      </c>
      <c r="AF59" s="282">
        <f t="shared" ca="1" si="47"/>
        <v>57.079000000000001</v>
      </c>
      <c r="AG59" s="282">
        <f t="shared" ca="1" si="48"/>
        <v>59.363</v>
      </c>
      <c r="AH59" s="282">
        <f t="shared" ca="1" si="49"/>
        <v>61.736999999999995</v>
      </c>
      <c r="AI59" s="282">
        <f t="shared" ca="1" si="50"/>
        <v>64.207000000000008</v>
      </c>
      <c r="AJ59" s="282" t="str">
        <f t="shared" ca="1" si="51"/>
        <v/>
      </c>
      <c r="AK59" s="282" t="str">
        <f t="shared" ca="1" si="52"/>
        <v/>
      </c>
    </row>
    <row r="60" spans="1:38" x14ac:dyDescent="0.2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53"/>
        <v>101422</v>
      </c>
      <c r="H60" s="74">
        <f t="shared" ca="1" si="54"/>
        <v>105483</v>
      </c>
      <c r="I60" s="74">
        <f t="shared" ca="1" si="67"/>
        <v>109708</v>
      </c>
      <c r="J60" s="74">
        <f t="shared" ca="1" si="56"/>
        <v>114100</v>
      </c>
      <c r="K60" s="74">
        <f t="shared" ca="1" si="57"/>
        <v>118668</v>
      </c>
      <c r="L60" s="74">
        <f t="shared" ca="1" si="68"/>
        <v>0</v>
      </c>
      <c r="M60" s="74">
        <f t="shared" ca="1" si="69"/>
        <v>0</v>
      </c>
      <c r="N60" s="72"/>
      <c r="P60" s="187" t="str">
        <f t="shared" si="70"/>
        <v>04239C</v>
      </c>
      <c r="Q60" s="191" t="s">
        <v>600</v>
      </c>
      <c r="R60" s="188" t="str">
        <f t="shared" si="71"/>
        <v>Executive Manager of Arts</v>
      </c>
      <c r="S60" s="189" t="str">
        <f t="shared" si="72"/>
        <v>041</v>
      </c>
      <c r="T60" s="186" cm="1">
        <f t="array" aca="1" ref="T60" ca="1">ROUND(IF($Q60="Y",VLOOKUP($P60, INDIRECT($Q$3),T$8,0)*INDIRECT($P$2),VLOOKUP($P60, INDIRECT($Q$3),T$8,0)),IF($E60="E",0,3))</f>
        <v>101422</v>
      </c>
      <c r="U60" s="186" cm="1">
        <f t="array" aca="1" ref="U60" ca="1">ROUND(IF($Q60="Y",VLOOKUP($P60, INDIRECT($Q$3),U$8,0)*INDIRECT($P$2),VLOOKUP($P60, INDIRECT($Q$3),U$8,0)),IF($E60="E",0,3))</f>
        <v>105483</v>
      </c>
      <c r="V60" s="186" cm="1">
        <f t="array" aca="1" ref="V60" ca="1">ROUND(IF($Q60="Y",VLOOKUP($P60, INDIRECT($Q$3),V$8,0)*INDIRECT($P$2),VLOOKUP($P60, INDIRECT($Q$3),V$8,0)),IF($E60="E",0,3))</f>
        <v>109708</v>
      </c>
      <c r="W60" s="186" cm="1">
        <f t="array" aca="1" ref="W60" ca="1">ROUND(IF($Q60="Y",VLOOKUP($P60, INDIRECT($Q$3),W$8,0)*INDIRECT($P$2),VLOOKUP($P60, INDIRECT($Q$3),W$8,0)),IF($E60="E",0,3))</f>
        <v>114100</v>
      </c>
      <c r="X60" s="186" cm="1">
        <f t="array" aca="1" ref="X60" ca="1">ROUND(IF($Q60="Y",VLOOKUP($P60, INDIRECT($Q$3),X$8,0)*INDIRECT($P$2),VLOOKUP($P60, INDIRECT($Q$3),X$8,0)),IF($E60="E",0,3))</f>
        <v>118668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45"/>
        <v>04239C</v>
      </c>
      <c r="AC60" s="130" t="str">
        <f t="shared" si="73"/>
        <v>Executive Manager of Arts</v>
      </c>
      <c r="AD60" s="284" t="str">
        <f t="shared" si="74"/>
        <v>041</v>
      </c>
      <c r="AE60" s="282">
        <f t="shared" ca="1" si="46"/>
        <v>48.760999999999996</v>
      </c>
      <c r="AF60" s="282">
        <f t="shared" ca="1" si="47"/>
        <v>50.713000000000001</v>
      </c>
      <c r="AG60" s="282">
        <f t="shared" ca="1" si="48"/>
        <v>52.744999999999997</v>
      </c>
      <c r="AH60" s="282">
        <f t="shared" ca="1" si="49"/>
        <v>54.855999999999995</v>
      </c>
      <c r="AI60" s="282">
        <f t="shared" ca="1" si="50"/>
        <v>57.052</v>
      </c>
      <c r="AJ60" s="282" t="str">
        <f t="shared" ca="1" si="51"/>
        <v/>
      </c>
      <c r="AK60" s="282" t="str">
        <f t="shared" ca="1" si="52"/>
        <v/>
      </c>
    </row>
    <row r="61" spans="1:38" x14ac:dyDescent="0.2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53"/>
        <v>114159</v>
      </c>
      <c r="H61" s="74">
        <f t="shared" ca="1" si="54"/>
        <v>118723</v>
      </c>
      <c r="I61" s="74">
        <f t="shared" ca="1" si="67"/>
        <v>123473</v>
      </c>
      <c r="J61" s="74">
        <f t="shared" ca="1" si="56"/>
        <v>128412</v>
      </c>
      <c r="K61" s="74">
        <f t="shared" ca="1" si="57"/>
        <v>133549</v>
      </c>
      <c r="L61" s="74">
        <f t="shared" ca="1" si="68"/>
        <v>0</v>
      </c>
      <c r="M61" s="74">
        <f t="shared" ca="1" si="69"/>
        <v>0</v>
      </c>
      <c r="N61" s="72"/>
      <c r="P61" s="187" t="str">
        <f t="shared" si="70"/>
        <v>04295C</v>
      </c>
      <c r="Q61" s="191" t="s">
        <v>600</v>
      </c>
      <c r="R61" s="188" t="str">
        <f t="shared" si="71"/>
        <v>Facility Manager</v>
      </c>
      <c r="S61" s="189" t="str">
        <f t="shared" si="72"/>
        <v>63</v>
      </c>
      <c r="T61" s="186" cm="1">
        <f t="array" aca="1" ref="T61" ca="1">ROUND(IF($Q61="Y",VLOOKUP($P61, INDIRECT($Q$3),T$8,0)*INDIRECT($P$2),VLOOKUP($P61, INDIRECT($Q$3),T$8,0)),IF($E61="E",0,3))</f>
        <v>114159</v>
      </c>
      <c r="U61" s="186" cm="1">
        <f t="array" aca="1" ref="U61" ca="1">ROUND(IF($Q61="Y",VLOOKUP($P61, INDIRECT($Q$3),U$8,0)*INDIRECT($P$2),VLOOKUP($P61, INDIRECT($Q$3),U$8,0)),IF($E61="E",0,3))</f>
        <v>118723</v>
      </c>
      <c r="V61" s="186" cm="1">
        <f t="array" aca="1" ref="V61" ca="1">ROUND(IF($Q61="Y",VLOOKUP($P61, INDIRECT($Q$3),V$8,0)*INDIRECT($P$2),VLOOKUP($P61, INDIRECT($Q$3),V$8,0)),IF($E61="E",0,3))</f>
        <v>123473</v>
      </c>
      <c r="W61" s="186" cm="1">
        <f t="array" aca="1" ref="W61" ca="1">ROUND(IF($Q61="Y",VLOOKUP($P61, INDIRECT($Q$3),W$8,0)*INDIRECT($P$2),VLOOKUP($P61, INDIRECT($Q$3),W$8,0)),IF($E61="E",0,3))</f>
        <v>128412</v>
      </c>
      <c r="X61" s="186" cm="1">
        <f t="array" aca="1" ref="X61" ca="1">ROUND(IF($Q61="Y",VLOOKUP($P61, INDIRECT($Q$3),X$8,0)*INDIRECT($P$2),VLOOKUP($P61, INDIRECT($Q$3),X$8,0)),IF($E61="E",0,3))</f>
        <v>133549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5"/>
        <v>04295C</v>
      </c>
      <c r="AC61" s="130" t="str">
        <f t="shared" si="73"/>
        <v>Facility Manager</v>
      </c>
      <c r="AD61" s="284" t="str">
        <f t="shared" si="74"/>
        <v>63</v>
      </c>
      <c r="AE61" s="282">
        <f t="shared" ca="1" si="46"/>
        <v>54.884999999999998</v>
      </c>
      <c r="AF61" s="282">
        <f t="shared" ca="1" si="47"/>
        <v>57.079000000000001</v>
      </c>
      <c r="AG61" s="282">
        <f t="shared" ca="1" si="48"/>
        <v>59.363</v>
      </c>
      <c r="AH61" s="282">
        <f t="shared" ca="1" si="49"/>
        <v>61.736999999999995</v>
      </c>
      <c r="AI61" s="282">
        <f t="shared" ca="1" si="50"/>
        <v>64.207000000000008</v>
      </c>
      <c r="AJ61" s="282" t="str">
        <f t="shared" ca="1" si="51"/>
        <v/>
      </c>
      <c r="AK61" s="282" t="str">
        <f t="shared" ca="1" si="52"/>
        <v/>
      </c>
    </row>
    <row r="62" spans="1:38" s="73" customFormat="1" x14ac:dyDescent="0.2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53"/>
        <v>21.63</v>
      </c>
      <c r="H62" s="74">
        <f t="shared" ca="1" si="54"/>
        <v>22.416</v>
      </c>
      <c r="I62" s="74">
        <f t="shared" ca="1" si="67"/>
        <v>23.228999999999999</v>
      </c>
      <c r="J62" s="74">
        <f t="shared" ca="1" si="56"/>
        <v>0</v>
      </c>
      <c r="K62" s="74">
        <f t="shared" ca="1" si="57"/>
        <v>0</v>
      </c>
      <c r="L62" s="74">
        <f t="shared" ca="1" si="68"/>
        <v>0</v>
      </c>
      <c r="M62" s="74">
        <f t="shared" ca="1" si="69"/>
        <v>0</v>
      </c>
      <c r="N62" s="72"/>
      <c r="O62" s="71"/>
      <c r="P62" s="187" t="str">
        <f t="shared" si="70"/>
        <v>02230C</v>
      </c>
      <c r="Q62" s="191" t="s">
        <v>600</v>
      </c>
      <c r="R62" s="188" t="str">
        <f t="shared" si="71"/>
        <v xml:space="preserve">Guest Services Ambassador </v>
      </c>
      <c r="S62" s="189" t="str">
        <f t="shared" si="72"/>
        <v>110</v>
      </c>
      <c r="T62" s="186" cm="1">
        <f t="array" aca="1" ref="T62" ca="1">ROUND(IF($Q62="Y",VLOOKUP($P62, INDIRECT($Q$3),T$8,0)*INDIRECT($P$2),VLOOKUP($P62, INDIRECT($Q$3),T$8,0)),IF($E62="E",0,3))</f>
        <v>21.63</v>
      </c>
      <c r="U62" s="186" cm="1">
        <f t="array" aca="1" ref="U62" ca="1">ROUND(IF($Q62="Y",VLOOKUP($P62, INDIRECT($Q$3),U$8,0)*INDIRECT($P$2),VLOOKUP($P62, INDIRECT($Q$3),U$8,0)),IF($E62="E",0,3))</f>
        <v>22.416</v>
      </c>
      <c r="V62" s="186" cm="1">
        <f t="array" aca="1" ref="V62" ca="1">ROUND(IF($Q62="Y",VLOOKUP($P62, INDIRECT($Q$3),V$8,0)*INDIRECT($P$2),VLOOKUP($P62, INDIRECT($Q$3),V$8,0)),IF($E62="E",0,3))</f>
        <v>23.228999999999999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5"/>
        <v>02230C</v>
      </c>
      <c r="AC62" s="130" t="str">
        <f t="shared" si="73"/>
        <v xml:space="preserve">Guest Services Ambassador </v>
      </c>
      <c r="AD62" s="284" t="str">
        <f t="shared" si="74"/>
        <v>110</v>
      </c>
      <c r="AE62" s="282">
        <f t="shared" ca="1" si="46"/>
        <v>21.63</v>
      </c>
      <c r="AF62" s="282">
        <f t="shared" ca="1" si="47"/>
        <v>22.416</v>
      </c>
      <c r="AG62" s="282">
        <f t="shared" ca="1" si="48"/>
        <v>23.228999999999999</v>
      </c>
      <c r="AH62" s="282" t="str">
        <f t="shared" ca="1" si="49"/>
        <v/>
      </c>
      <c r="AI62" s="282" t="str">
        <f t="shared" ca="1" si="50"/>
        <v/>
      </c>
      <c r="AJ62" s="282" t="str">
        <f t="shared" ca="1" si="51"/>
        <v/>
      </c>
      <c r="AK62" s="282" t="str">
        <f t="shared" ca="1" si="52"/>
        <v/>
      </c>
      <c r="AL62" s="129"/>
    </row>
    <row r="63" spans="1:38" x14ac:dyDescent="0.2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53"/>
        <v>85189</v>
      </c>
      <c r="H63" s="74">
        <f t="shared" ca="1" si="54"/>
        <v>89430</v>
      </c>
      <c r="I63" s="74">
        <f t="shared" ca="1" si="67"/>
        <v>93913</v>
      </c>
      <c r="J63" s="74">
        <f t="shared" ca="1" si="56"/>
        <v>99986</v>
      </c>
      <c r="K63" s="74">
        <f t="shared" ca="1" si="57"/>
        <v>102783</v>
      </c>
      <c r="L63" s="74">
        <f t="shared" ca="1" si="68"/>
        <v>105664</v>
      </c>
      <c r="M63" s="74">
        <f t="shared" ca="1" si="69"/>
        <v>108676</v>
      </c>
      <c r="N63" s="60"/>
      <c r="O63" s="73"/>
      <c r="P63" s="187" t="str">
        <f t="shared" si="70"/>
        <v>52991C</v>
      </c>
      <c r="Q63" s="191" t="s">
        <v>600</v>
      </c>
      <c r="R63" s="188" t="str">
        <f t="shared" si="71"/>
        <v>Health Equity Manager</v>
      </c>
      <c r="S63" s="189" t="str">
        <f t="shared" si="7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45"/>
        <v>52991C</v>
      </c>
      <c r="AC63" s="130" t="str">
        <f t="shared" si="73"/>
        <v>Health Equity Manager</v>
      </c>
      <c r="AD63" s="284" t="str">
        <f t="shared" si="74"/>
        <v>34M</v>
      </c>
      <c r="AE63" s="282">
        <f t="shared" ca="1" si="46"/>
        <v>40.957000000000001</v>
      </c>
      <c r="AF63" s="282">
        <f t="shared" ca="1" si="47"/>
        <v>42.995999999999995</v>
      </c>
      <c r="AG63" s="282">
        <f t="shared" ca="1" si="48"/>
        <v>45.150999999999996</v>
      </c>
      <c r="AH63" s="282">
        <f t="shared" ca="1" si="49"/>
        <v>48.070999999999998</v>
      </c>
      <c r="AI63" s="282">
        <f t="shared" ca="1" si="50"/>
        <v>49.414999999999999</v>
      </c>
      <c r="AJ63" s="282">
        <f t="shared" ca="1" si="51"/>
        <v>50.8</v>
      </c>
      <c r="AK63" s="282">
        <f t="shared" ca="1" si="52"/>
        <v>52.248999999999995</v>
      </c>
    </row>
    <row r="64" spans="1:38" x14ac:dyDescent="0.2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53"/>
        <v>92836</v>
      </c>
      <c r="H64" s="74">
        <f t="shared" ca="1" si="54"/>
        <v>96554</v>
      </c>
      <c r="I64" s="74">
        <f t="shared" ca="1" si="67"/>
        <v>100421</v>
      </c>
      <c r="J64" s="74">
        <f t="shared" ca="1" si="56"/>
        <v>104439</v>
      </c>
      <c r="K64" s="74">
        <f t="shared" ca="1" si="57"/>
        <v>108623</v>
      </c>
      <c r="L64" s="74">
        <f t="shared" ca="1" si="68"/>
        <v>0</v>
      </c>
      <c r="M64" s="74">
        <f t="shared" ca="1" si="69"/>
        <v>0</v>
      </c>
      <c r="N64" s="72"/>
      <c r="P64" s="187" t="str">
        <f t="shared" si="70"/>
        <v>52946C</v>
      </c>
      <c r="Q64" s="191" t="s">
        <v>600</v>
      </c>
      <c r="R64" s="188" t="str">
        <f t="shared" si="71"/>
        <v>Health Program Coordinator</v>
      </c>
      <c r="S64" s="189" t="str">
        <f t="shared" si="72"/>
        <v>065</v>
      </c>
      <c r="T64" s="186" cm="1">
        <f t="array" aca="1" ref="T64" ca="1">ROUND(IF($Q64="Y",VLOOKUP($P64, INDIRECT($Q$3),T$8,0)*INDIRECT($P$2),VLOOKUP($P64, INDIRECT($Q$3),T$8,0)),IF($E64="E",0,3))</f>
        <v>92836</v>
      </c>
      <c r="U64" s="186" cm="1">
        <f t="array" aca="1" ref="U64" ca="1">ROUND(IF($Q64="Y",VLOOKUP($P64, INDIRECT($Q$3),U$8,0)*INDIRECT($P$2),VLOOKUP($P64, INDIRECT($Q$3),U$8,0)),IF($E64="E",0,3))</f>
        <v>96554</v>
      </c>
      <c r="V64" s="186" cm="1">
        <f t="array" aca="1" ref="V64" ca="1">ROUND(IF($Q64="Y",VLOOKUP($P64, INDIRECT($Q$3),V$8,0)*INDIRECT($P$2),VLOOKUP($P64, INDIRECT($Q$3),V$8,0)),IF($E64="E",0,3))</f>
        <v>100421</v>
      </c>
      <c r="W64" s="186" cm="1">
        <f t="array" aca="1" ref="W64" ca="1">ROUND(IF($Q64="Y",VLOOKUP($P64, INDIRECT($Q$3),W$8,0)*INDIRECT($P$2),VLOOKUP($P64, INDIRECT($Q$3),W$8,0)),IF($E64="E",0,3))</f>
        <v>104439</v>
      </c>
      <c r="X64" s="186" cm="1">
        <f t="array" aca="1" ref="X64" ca="1">ROUND(IF($Q64="Y",VLOOKUP($P64, INDIRECT($Q$3),X$8,0)*INDIRECT($P$2),VLOOKUP($P64, INDIRECT($Q$3),X$8,0)),IF($E64="E",0,3))</f>
        <v>108623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5"/>
        <v>52946C</v>
      </c>
      <c r="AC64" s="130" t="str">
        <f t="shared" si="73"/>
        <v>Health Program Coordinator</v>
      </c>
      <c r="AD64" s="284" t="str">
        <f t="shared" si="74"/>
        <v>065</v>
      </c>
      <c r="AE64" s="282">
        <f t="shared" ca="1" si="46"/>
        <v>44.632999999999996</v>
      </c>
      <c r="AF64" s="282">
        <f t="shared" ca="1" si="47"/>
        <v>46.420999999999999</v>
      </c>
      <c r="AG64" s="282">
        <f t="shared" ca="1" si="48"/>
        <v>48.28</v>
      </c>
      <c r="AH64" s="282">
        <f t="shared" ca="1" si="49"/>
        <v>50.211999999999996</v>
      </c>
      <c r="AI64" s="282">
        <f t="shared" ca="1" si="50"/>
        <v>52.222999999999999</v>
      </c>
      <c r="AJ64" s="282" t="str">
        <f t="shared" ca="1" si="51"/>
        <v/>
      </c>
      <c r="AK64" s="282" t="str">
        <f t="shared" ca="1" si="52"/>
        <v/>
      </c>
    </row>
    <row r="65" spans="1:37" x14ac:dyDescent="0.2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ca="1" si="53"/>
        <v>85189</v>
      </c>
      <c r="H65" s="74">
        <f t="shared" ca="1" si="54"/>
        <v>89430</v>
      </c>
      <c r="I65" s="74">
        <f t="shared" ca="1" si="67"/>
        <v>93913</v>
      </c>
      <c r="J65" s="74">
        <f t="shared" ca="1" si="56"/>
        <v>99986</v>
      </c>
      <c r="K65" s="74">
        <f t="shared" ca="1" si="57"/>
        <v>102783</v>
      </c>
      <c r="L65" s="74">
        <f t="shared" ca="1" si="68"/>
        <v>105664</v>
      </c>
      <c r="M65" s="74">
        <f t="shared" ca="1" si="69"/>
        <v>108676</v>
      </c>
      <c r="N65" s="72"/>
      <c r="P65" s="187" t="str">
        <f t="shared" si="70"/>
        <v>05403C</v>
      </c>
      <c r="Q65" s="191" t="s">
        <v>600</v>
      </c>
      <c r="R65" s="188" t="str">
        <f t="shared" si="71"/>
        <v xml:space="preserve">Health Program Manager </v>
      </c>
      <c r="S65" s="189" t="str">
        <f t="shared" si="72"/>
        <v>34M</v>
      </c>
      <c r="T65" s="186" cm="1">
        <f t="array" aca="1" ref="T65" ca="1">ROUND(IF($Q65="Y",VLOOKUP($P65, INDIRECT($Q$3),T$8,0)*INDIRECT($P$2),VLOOKUP($P65, INDIRECT($Q$3),T$8,0)),IF($E65="E",0,3))</f>
        <v>85189</v>
      </c>
      <c r="U65" s="186" cm="1">
        <f t="array" aca="1" ref="U65" ca="1">ROUND(IF($Q65="Y",VLOOKUP($P65, INDIRECT($Q$3),U$8,0)*INDIRECT($P$2),VLOOKUP($P65, INDIRECT($Q$3),U$8,0)),IF($E65="E",0,3))</f>
        <v>89430</v>
      </c>
      <c r="V65" s="186" cm="1">
        <f t="array" aca="1" ref="V65" ca="1">ROUND(IF($Q65="Y",VLOOKUP($P65, INDIRECT($Q$3),V$8,0)*INDIRECT($P$2),VLOOKUP($P65, INDIRECT($Q$3),V$8,0)),IF($E65="E",0,3))</f>
        <v>93913</v>
      </c>
      <c r="W65" s="186" cm="1">
        <f t="array" aca="1" ref="W65" ca="1">ROUND(IF($Q65="Y",VLOOKUP($P65, INDIRECT($Q$3),W$8,0)*INDIRECT($P$2),VLOOKUP($P65, INDIRECT($Q$3),W$8,0)),IF($E65="E",0,3))</f>
        <v>99986</v>
      </c>
      <c r="X65" s="186" cm="1">
        <f t="array" aca="1" ref="X65" ca="1">ROUND(IF($Q65="Y",VLOOKUP($P65, INDIRECT($Q$3),X$8,0)*INDIRECT($P$2),VLOOKUP($P65, INDIRECT($Q$3),X$8,0)),IF($E65="E",0,3))</f>
        <v>102783</v>
      </c>
      <c r="Y65" s="186" cm="1">
        <f t="array" aca="1" ref="Y65" ca="1">ROUND(IF($Q65="Y",VLOOKUP($P65, INDIRECT($Q$3),Y$8,0)*INDIRECT($P$2),VLOOKUP($P65, INDIRECT($Q$3),Y$8,0)),IF($E65="E",0,3))</f>
        <v>105664</v>
      </c>
      <c r="Z65" s="186" cm="1">
        <f t="array" aca="1" ref="Z65" ca="1">ROUND(IF($Q65="Y",VLOOKUP($P65, INDIRECT($Q$3),Z$8,0)*INDIRECT($P$2),VLOOKUP($P65, INDIRECT($Q$3),Z$8,0)),IF($E65="E",0,3))</f>
        <v>108676</v>
      </c>
      <c r="AA65" s="186"/>
      <c r="AB65" s="282" t="str">
        <f t="shared" si="45"/>
        <v>05403C</v>
      </c>
      <c r="AC65" s="130" t="str">
        <f t="shared" si="73"/>
        <v xml:space="preserve">Health Program Manager </v>
      </c>
      <c r="AD65" s="284" t="str">
        <f t="shared" si="74"/>
        <v>34M</v>
      </c>
      <c r="AE65" s="282">
        <f t="shared" ca="1" si="46"/>
        <v>40.957000000000001</v>
      </c>
      <c r="AF65" s="282">
        <f t="shared" ca="1" si="47"/>
        <v>42.995999999999995</v>
      </c>
      <c r="AG65" s="282">
        <f t="shared" ca="1" si="48"/>
        <v>45.150999999999996</v>
      </c>
      <c r="AH65" s="282">
        <f t="shared" ca="1" si="49"/>
        <v>48.070999999999998</v>
      </c>
      <c r="AI65" s="282">
        <f t="shared" ca="1" si="50"/>
        <v>49.414999999999999</v>
      </c>
      <c r="AJ65" s="282">
        <f t="shared" ca="1" si="51"/>
        <v>50.8</v>
      </c>
      <c r="AK65" s="282">
        <f t="shared" ca="1" si="52"/>
        <v>52.248999999999995</v>
      </c>
    </row>
    <row r="66" spans="1:37" x14ac:dyDescent="0.2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si="53"/>
        <v>35.692999999999998</v>
      </c>
      <c r="H66" s="74">
        <f t="shared" si="54"/>
        <v>37.572000000000003</v>
      </c>
      <c r="I66" s="74">
        <f t="shared" ref="I66" si="75">IF(G66="E",ROUND(V66,0),ROUND(V66,3))</f>
        <v>38.624000000000002</v>
      </c>
      <c r="J66" s="74">
        <f t="shared" ref="J66" si="76">IF(H66="E",ROUND(W66,0),ROUND(W66,3))</f>
        <v>39.704999999999998</v>
      </c>
      <c r="K66" s="74">
        <f t="shared" ref="K66" si="77">IF(I66="E",ROUND(X66,0),ROUND(X66,3))</f>
        <v>41.292999999999999</v>
      </c>
      <c r="L66" s="74">
        <f t="shared" ref="L66" si="78">IF(J66="E",ROUND(Y66,0),ROUND(Y66,3))</f>
        <v>0</v>
      </c>
      <c r="M66" s="74">
        <f t="shared" ref="M66" si="79">IF(K66="E",ROUND(Z66,0),ROUND(Z66,3))</f>
        <v>0</v>
      </c>
      <c r="N66" s="72"/>
      <c r="P66" s="187" t="str">
        <f t="shared" si="70"/>
        <v>53029C</v>
      </c>
      <c r="R66" s="188" t="str">
        <f t="shared" si="71"/>
        <v>HR Administrative Specialist</v>
      </c>
      <c r="S66" s="189" t="str">
        <f t="shared" si="72"/>
        <v>108</v>
      </c>
      <c r="T66" s="186">
        <v>35.692999999999998</v>
      </c>
      <c r="U66" s="186">
        <v>37.572000000000003</v>
      </c>
      <c r="V66" s="186">
        <v>38.624000000000002</v>
      </c>
      <c r="W66" s="186">
        <v>39.704999999999998</v>
      </c>
      <c r="X66" s="186">
        <v>41.292999999999999</v>
      </c>
      <c r="AA66" s="186"/>
      <c r="AB66" s="282" t="str">
        <f t="shared" si="45"/>
        <v>53029C</v>
      </c>
      <c r="AC66" s="130" t="str">
        <f t="shared" si="73"/>
        <v>HR Administrative Specialist</v>
      </c>
      <c r="AD66" s="284" t="str">
        <f t="shared" si="74"/>
        <v>108</v>
      </c>
      <c r="AE66" s="282">
        <f t="shared" si="46"/>
        <v>35.692999999999998</v>
      </c>
      <c r="AF66" s="282">
        <f t="shared" si="47"/>
        <v>37.572000000000003</v>
      </c>
      <c r="AG66" s="282">
        <f t="shared" si="48"/>
        <v>38.624000000000002</v>
      </c>
      <c r="AH66" s="282">
        <f t="shared" si="49"/>
        <v>39.704999999999998</v>
      </c>
      <c r="AI66" s="282">
        <f t="shared" si="50"/>
        <v>41.292999999999999</v>
      </c>
      <c r="AJ66" s="282" t="str">
        <f t="shared" si="51"/>
        <v/>
      </c>
      <c r="AK66" s="282" t="str">
        <f t="shared" si="52"/>
        <v/>
      </c>
    </row>
    <row r="67" spans="1:37" x14ac:dyDescent="0.2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53"/>
        <v>35.182000000000002</v>
      </c>
      <c r="H67" s="74">
        <f t="shared" ca="1" si="54"/>
        <v>36.591000000000001</v>
      </c>
      <c r="I67" s="74">
        <f t="shared" ref="I67:M68" ca="1" si="80">IF(G67="E",ROUND(V67,0),ROUND(V67,3))</f>
        <v>38.055</v>
      </c>
      <c r="J67" s="74">
        <f t="shared" ca="1" si="80"/>
        <v>39.58</v>
      </c>
      <c r="K67" s="74">
        <f t="shared" ca="1" si="80"/>
        <v>41.162999999999997</v>
      </c>
      <c r="L67" s="74">
        <f t="shared" ca="1" si="80"/>
        <v>0</v>
      </c>
      <c r="M67" s="74">
        <f t="shared" ca="1" si="80"/>
        <v>0</v>
      </c>
      <c r="N67" s="72"/>
      <c r="P67" s="187" t="str">
        <f t="shared" si="70"/>
        <v>05416C</v>
      </c>
      <c r="Q67" s="191" t="s">
        <v>600</v>
      </c>
      <c r="R67" s="188" t="str">
        <f t="shared" si="71"/>
        <v>HR Associate Representative</v>
      </c>
      <c r="S67" s="189" t="str">
        <f t="shared" si="72"/>
        <v>059</v>
      </c>
      <c r="T67" s="186" cm="1">
        <f t="array" aca="1" ref="T67" ca="1">ROUND(IF($Q67="Y",VLOOKUP($P67, INDIRECT($Q$3),T$8,0)*INDIRECT($P$2),VLOOKUP($P67, INDIRECT($Q$3),T$8,0)),IF($E67="E",0,3))</f>
        <v>35.182000000000002</v>
      </c>
      <c r="U67" s="186" cm="1">
        <f t="array" aca="1" ref="U67" ca="1">ROUND(IF($Q67="Y",VLOOKUP($P67, INDIRECT($Q$3),U$8,0)*INDIRECT($P$2),VLOOKUP($P67, INDIRECT($Q$3),U$8,0)),IF($E67="E",0,3))</f>
        <v>36.591000000000001</v>
      </c>
      <c r="V67" s="186" cm="1">
        <f t="array" aca="1" ref="V67" ca="1">ROUND(IF($Q67="Y",VLOOKUP($P67, INDIRECT($Q$3),V$8,0)*INDIRECT($P$2),VLOOKUP($P67, INDIRECT($Q$3),V$8,0)),IF($E67="E",0,3))</f>
        <v>38.055</v>
      </c>
      <c r="W67" s="186" cm="1">
        <f t="array" aca="1" ref="W67" ca="1">ROUND(IF($Q67="Y",VLOOKUP($P67, INDIRECT($Q$3),W$8,0)*INDIRECT($P$2),VLOOKUP($P67, INDIRECT($Q$3),W$8,0)),IF($E67="E",0,3))</f>
        <v>39.58</v>
      </c>
      <c r="X67" s="186" cm="1">
        <f t="array" aca="1" ref="X67" ca="1">ROUND(IF($Q67="Y",VLOOKUP($P67, INDIRECT($Q$3),X$8,0)*INDIRECT($P$2),VLOOKUP($P67, INDIRECT($Q$3),X$8,0)),IF($E67="E",0,3))</f>
        <v>41.162999999999997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5"/>
        <v>05416C</v>
      </c>
      <c r="AC67" s="130" t="str">
        <f t="shared" si="73"/>
        <v>HR Associate Representative</v>
      </c>
      <c r="AD67" s="284" t="str">
        <f t="shared" si="74"/>
        <v>059</v>
      </c>
      <c r="AE67" s="282">
        <f t="shared" ca="1" si="46"/>
        <v>35.182000000000002</v>
      </c>
      <c r="AF67" s="282">
        <f t="shared" ca="1" si="47"/>
        <v>36.591000000000001</v>
      </c>
      <c r="AG67" s="282">
        <f t="shared" ca="1" si="48"/>
        <v>38.055</v>
      </c>
      <c r="AH67" s="282">
        <f t="shared" ca="1" si="49"/>
        <v>39.58</v>
      </c>
      <c r="AI67" s="282">
        <f t="shared" ca="1" si="50"/>
        <v>41.162999999999997</v>
      </c>
      <c r="AJ67" s="282" t="str">
        <f t="shared" ca="1" si="51"/>
        <v/>
      </c>
      <c r="AK67" s="282" t="str">
        <f t="shared" ca="1" si="52"/>
        <v/>
      </c>
    </row>
    <row r="68" spans="1:37" x14ac:dyDescent="0.2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53"/>
        <v>23.361000000000001</v>
      </c>
      <c r="H68" s="74">
        <f t="shared" ca="1" si="54"/>
        <v>24.21</v>
      </c>
      <c r="I68" s="74">
        <f t="shared" ca="1" si="80"/>
        <v>25.088000000000001</v>
      </c>
      <c r="J68" s="74">
        <f t="shared" ca="1" si="80"/>
        <v>0</v>
      </c>
      <c r="K68" s="74">
        <f t="shared" ca="1" si="80"/>
        <v>0</v>
      </c>
      <c r="L68" s="74">
        <f t="shared" ca="1" si="80"/>
        <v>0</v>
      </c>
      <c r="M68" s="74">
        <f t="shared" ca="1" si="80"/>
        <v>0</v>
      </c>
      <c r="N68" s="72"/>
      <c r="P68" s="187" t="str">
        <f t="shared" si="70"/>
        <v>52908C</v>
      </c>
      <c r="Q68" s="191" t="s">
        <v>600</v>
      </c>
      <c r="R68" s="188" t="str">
        <f t="shared" si="71"/>
        <v>HR Associate Trainee</v>
      </c>
      <c r="S68" s="189" t="str">
        <f t="shared" si="72"/>
        <v>134</v>
      </c>
      <c r="T68" s="186" cm="1">
        <f t="array" aca="1" ref="T68" ca="1">ROUND(IF($Q68="Y",VLOOKUP($P68, INDIRECT($Q$3),T$8,0)*INDIRECT($P$2),VLOOKUP($P68, INDIRECT($Q$3),T$8,0)),IF($E68="E",0,3))</f>
        <v>23.361000000000001</v>
      </c>
      <c r="U68" s="186" cm="1">
        <f t="array" aca="1" ref="U68" ca="1">ROUND(IF($Q68="Y",VLOOKUP($P68, INDIRECT($Q$3),U$8,0)*INDIRECT($P$2),VLOOKUP($P68, INDIRECT($Q$3),U$8,0)),IF($E68="E",0,3))</f>
        <v>24.21</v>
      </c>
      <c r="V68" s="186" cm="1">
        <f t="array" aca="1" ref="V68" ca="1">ROUND(IF($Q68="Y",VLOOKUP($P68, INDIRECT($Q$3),V$8,0)*INDIRECT($P$2),VLOOKUP($P68, INDIRECT($Q$3),V$8,0)),IF($E68="E",0,3))</f>
        <v>25.088000000000001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5"/>
        <v>52908C</v>
      </c>
      <c r="AC68" s="130" t="str">
        <f t="shared" si="73"/>
        <v>HR Associate Trainee</v>
      </c>
      <c r="AD68" s="284" t="str">
        <f t="shared" si="74"/>
        <v>134</v>
      </c>
      <c r="AE68" s="282">
        <f t="shared" ca="1" si="46"/>
        <v>23.361000000000001</v>
      </c>
      <c r="AF68" s="282">
        <f t="shared" ca="1" si="47"/>
        <v>24.21</v>
      </c>
      <c r="AG68" s="282">
        <f t="shared" ca="1" si="48"/>
        <v>25.088000000000001</v>
      </c>
      <c r="AH68" s="282" t="str">
        <f t="shared" ca="1" si="49"/>
        <v/>
      </c>
      <c r="AI68" s="282" t="str">
        <f t="shared" ca="1" si="50"/>
        <v/>
      </c>
      <c r="AJ68" s="282" t="str">
        <f t="shared" ca="1" si="51"/>
        <v/>
      </c>
      <c r="AK68" s="282" t="str">
        <f t="shared" ca="1" si="52"/>
        <v/>
      </c>
    </row>
    <row r="69" spans="1:37" x14ac:dyDescent="0.2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si="53"/>
        <v>109554</v>
      </c>
      <c r="H69" s="74">
        <f t="shared" si="54"/>
        <v>113933</v>
      </c>
      <c r="I69" s="74">
        <f t="shared" si="55"/>
        <v>118493</v>
      </c>
      <c r="J69" s="74">
        <f t="shared" si="56"/>
        <v>123232</v>
      </c>
      <c r="K69" s="74">
        <f t="shared" si="57"/>
        <v>128162</v>
      </c>
      <c r="L69" s="74"/>
      <c r="M69" s="74"/>
      <c r="N69" s="72"/>
      <c r="P69" s="187" t="str">
        <f t="shared" si="70"/>
        <v>52969C</v>
      </c>
      <c r="Q69" s="191" t="s">
        <v>600</v>
      </c>
      <c r="R69" s="188" t="str">
        <f t="shared" si="71"/>
        <v>HR Benefits Manager</v>
      </c>
      <c r="S69" s="189" t="str">
        <f t="shared" si="72"/>
        <v>133</v>
      </c>
      <c r="T69" s="186">
        <v>109554</v>
      </c>
      <c r="U69" s="186">
        <v>113933</v>
      </c>
      <c r="V69" s="186">
        <v>118493</v>
      </c>
      <c r="W69" s="186">
        <v>123232</v>
      </c>
      <c r="X69" s="186">
        <v>128162</v>
      </c>
      <c r="AA69" s="186"/>
      <c r="AB69" s="282" t="str">
        <f t="shared" si="45"/>
        <v>52969C</v>
      </c>
      <c r="AC69" s="130" t="str">
        <f t="shared" si="73"/>
        <v>HR Benefits Manager</v>
      </c>
      <c r="AD69" s="284" t="str">
        <f t="shared" si="74"/>
        <v>133</v>
      </c>
      <c r="AE69" s="282">
        <f t="shared" si="46"/>
        <v>52.670999999999999</v>
      </c>
      <c r="AF69" s="282">
        <f t="shared" si="47"/>
        <v>54.775999999999996</v>
      </c>
      <c r="AG69" s="282">
        <f t="shared" si="48"/>
        <v>56.967999999999996</v>
      </c>
      <c r="AH69" s="282">
        <f t="shared" si="49"/>
        <v>59.247</v>
      </c>
      <c r="AI69" s="282">
        <f t="shared" si="50"/>
        <v>61.616999999999997</v>
      </c>
      <c r="AJ69" s="282" t="str">
        <f t="shared" si="51"/>
        <v/>
      </c>
      <c r="AK69" s="282" t="str">
        <f t="shared" si="52"/>
        <v/>
      </c>
    </row>
    <row r="70" spans="1:37" x14ac:dyDescent="0.2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53"/>
        <v>35.692999999999998</v>
      </c>
      <c r="H70" s="74">
        <f t="shared" ca="1" si="54"/>
        <v>37.572000000000003</v>
      </c>
      <c r="I70" s="74">
        <f t="shared" ref="I70:M74" ca="1" si="81">IF(G70="E",ROUND(V70,0),ROUND(V70,3))</f>
        <v>38.624000000000002</v>
      </c>
      <c r="J70" s="74">
        <f t="shared" ca="1" si="81"/>
        <v>39.704999999999998</v>
      </c>
      <c r="K70" s="74">
        <f t="shared" ca="1" si="81"/>
        <v>41.292999999999999</v>
      </c>
      <c r="L70" s="74">
        <f t="shared" ca="1" si="81"/>
        <v>0</v>
      </c>
      <c r="M70" s="74">
        <f t="shared" ca="1" si="81"/>
        <v>0</v>
      </c>
      <c r="N70" s="72"/>
      <c r="P70" s="187" t="str">
        <f t="shared" si="70"/>
        <v>52952C</v>
      </c>
      <c r="Q70" s="191" t="s">
        <v>600</v>
      </c>
      <c r="R70" s="188" t="str">
        <f t="shared" si="71"/>
        <v>HR Benefits Specialist</v>
      </c>
      <c r="S70" s="189" t="str">
        <f t="shared" si="72"/>
        <v>108</v>
      </c>
      <c r="T70" s="186" cm="1">
        <f t="array" aca="1" ref="T70" ca="1">ROUND(IF($Q70="Y",VLOOKUP($P70, INDIRECT($Q$3),T$8,0)*INDIRECT($P$2),VLOOKUP($P70, INDIRECT($Q$3),T$8,0)),IF($E70="E",0,3))</f>
        <v>35.692999999999998</v>
      </c>
      <c r="U70" s="186" cm="1">
        <f t="array" aca="1" ref="U70" ca="1">ROUND(IF($Q70="Y",VLOOKUP($P70, INDIRECT($Q$3),U$8,0)*INDIRECT($P$2),VLOOKUP($P70, INDIRECT($Q$3),U$8,0)),IF($E70="E",0,3))</f>
        <v>37.572000000000003</v>
      </c>
      <c r="V70" s="186" cm="1">
        <f t="array" aca="1" ref="V70" ca="1">ROUND(IF($Q70="Y",VLOOKUP($P70, INDIRECT($Q$3),V$8,0)*INDIRECT($P$2),VLOOKUP($P70, INDIRECT($Q$3),V$8,0)),IF($E70="E",0,3))</f>
        <v>38.624000000000002</v>
      </c>
      <c r="W70" s="186" cm="1">
        <f t="array" aca="1" ref="W70" ca="1">ROUND(IF($Q70="Y",VLOOKUP($P70, INDIRECT($Q$3),W$8,0)*INDIRECT($P$2),VLOOKUP($P70, INDIRECT($Q$3),W$8,0)),IF($E70="E",0,3))</f>
        <v>39.704999999999998</v>
      </c>
      <c r="X70" s="186">
        <v>41.292999999999999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45"/>
        <v>52952C</v>
      </c>
      <c r="AC70" s="130" t="str">
        <f t="shared" si="73"/>
        <v>HR Benefits Specialist</v>
      </c>
      <c r="AD70" s="284" t="str">
        <f t="shared" si="74"/>
        <v>108</v>
      </c>
      <c r="AE70" s="282">
        <f t="shared" ca="1" si="46"/>
        <v>35.692999999999998</v>
      </c>
      <c r="AF70" s="282">
        <f t="shared" ca="1" si="47"/>
        <v>37.572000000000003</v>
      </c>
      <c r="AG70" s="282">
        <f t="shared" ca="1" si="48"/>
        <v>38.624000000000002</v>
      </c>
      <c r="AH70" s="282">
        <f t="shared" ca="1" si="49"/>
        <v>39.704999999999998</v>
      </c>
      <c r="AI70" s="282">
        <f t="shared" si="50"/>
        <v>41.292999999999999</v>
      </c>
      <c r="AJ70" s="282" t="str">
        <f t="shared" ca="1" si="51"/>
        <v/>
      </c>
      <c r="AK70" s="282" t="str">
        <f t="shared" ca="1" si="52"/>
        <v/>
      </c>
    </row>
    <row r="71" spans="1:37" x14ac:dyDescent="0.2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53"/>
        <v>102109</v>
      </c>
      <c r="H71" s="74">
        <f t="shared" ca="1" si="54"/>
        <v>104970</v>
      </c>
      <c r="I71" s="74">
        <f t="shared" ca="1" si="81"/>
        <v>107908</v>
      </c>
      <c r="J71" s="74">
        <f t="shared" ca="1" si="81"/>
        <v>110929</v>
      </c>
      <c r="K71" s="74">
        <f t="shared" ca="1" si="81"/>
        <v>114034</v>
      </c>
      <c r="L71" s="74">
        <f t="shared" ca="1" si="81"/>
        <v>117232</v>
      </c>
      <c r="M71" s="74">
        <f t="shared" ca="1" si="81"/>
        <v>120568</v>
      </c>
      <c r="N71" s="72"/>
      <c r="P71" s="187" t="str">
        <f t="shared" si="70"/>
        <v>05420C</v>
      </c>
      <c r="Q71" s="191" t="s">
        <v>600</v>
      </c>
      <c r="R71" s="188" t="str">
        <f t="shared" si="71"/>
        <v>HR Business Partner</v>
      </c>
      <c r="S71" s="189" t="str">
        <f t="shared" si="72"/>
        <v>135</v>
      </c>
      <c r="T71" s="186" cm="1">
        <f t="array" aca="1" ref="T71" ca="1">ROUND(IF($Q71="Y",VLOOKUP($P71, INDIRECT($Q$3),T$8,0)*INDIRECT($P$2),VLOOKUP($P71, INDIRECT($Q$3),T$8,0)),IF($E71="E",0,3))</f>
        <v>102109</v>
      </c>
      <c r="U71" s="186" cm="1">
        <f t="array" aca="1" ref="U71" ca="1">ROUND(IF($Q71="Y",VLOOKUP($P71, INDIRECT($Q$3),U$8,0)*INDIRECT($P$2),VLOOKUP($P71, INDIRECT($Q$3),U$8,0)),IF($E71="E",0,3))</f>
        <v>104970</v>
      </c>
      <c r="V71" s="186" cm="1">
        <f t="array" aca="1" ref="V71" ca="1">ROUND(IF($Q71="Y",VLOOKUP($P71, INDIRECT($Q$3),V$8,0)*INDIRECT($P$2),VLOOKUP($P71, INDIRECT($Q$3),V$8,0)),IF($E71="E",0,3))</f>
        <v>107908</v>
      </c>
      <c r="W71" s="186" cm="1">
        <f t="array" aca="1" ref="W71" ca="1">ROUND(IF($Q71="Y",VLOOKUP($P71, INDIRECT($Q$3),W$8,0)*INDIRECT($P$2),VLOOKUP($P71, INDIRECT($Q$3),W$8,0)),IF($E71="E",0,3))</f>
        <v>110929</v>
      </c>
      <c r="X71" s="186" cm="1">
        <f t="array" aca="1" ref="X71" ca="1">ROUND(IF($Q71="Y",VLOOKUP($P71, INDIRECT($Q$3),X$8,0)*INDIRECT($P$2),VLOOKUP($P71, INDIRECT($Q$3),X$8,0)),IF($E71="E",0,3))</f>
        <v>114034</v>
      </c>
      <c r="Y71" s="186" cm="1">
        <f t="array" aca="1" ref="Y71" ca="1">ROUND(IF($Q71="Y",VLOOKUP($P71, INDIRECT($Q$3),Y$8,0)*INDIRECT($P$2),VLOOKUP($P71, INDIRECT($Q$3),Y$8,0)),IF($E71="E",0,3))</f>
        <v>117232</v>
      </c>
      <c r="Z71" s="186" cm="1">
        <f t="array" aca="1" ref="Z71" ca="1">ROUND(IF($Q71="Y",VLOOKUP($P71, INDIRECT($Q$3),Z$8,0)*INDIRECT($P$2),VLOOKUP($P71, INDIRECT($Q$3),Z$8,0)),IF($E71="E",0,3))</f>
        <v>120568</v>
      </c>
      <c r="AA71" s="186"/>
      <c r="AB71" s="282" t="str">
        <f t="shared" si="45"/>
        <v>05420C</v>
      </c>
      <c r="AC71" s="130" t="str">
        <f t="shared" si="73"/>
        <v>HR Business Partner</v>
      </c>
      <c r="AD71" s="284" t="str">
        <f t="shared" si="74"/>
        <v>135</v>
      </c>
      <c r="AE71" s="282">
        <f t="shared" ca="1" si="46"/>
        <v>49.091000000000001</v>
      </c>
      <c r="AF71" s="282">
        <f t="shared" ca="1" si="47"/>
        <v>50.466999999999999</v>
      </c>
      <c r="AG71" s="282">
        <f t="shared" ca="1" si="48"/>
        <v>51.878999999999998</v>
      </c>
      <c r="AH71" s="282">
        <f t="shared" ca="1" si="49"/>
        <v>53.332000000000001</v>
      </c>
      <c r="AI71" s="282">
        <f t="shared" ca="1" si="50"/>
        <v>54.824999999999996</v>
      </c>
      <c r="AJ71" s="282">
        <f t="shared" ca="1" si="51"/>
        <v>56.361999999999995</v>
      </c>
      <c r="AK71" s="282">
        <f t="shared" ca="1" si="52"/>
        <v>57.966000000000001</v>
      </c>
    </row>
    <row r="72" spans="1:37" x14ac:dyDescent="0.2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53"/>
        <v>86541</v>
      </c>
      <c r="H72" s="74">
        <f t="shared" ca="1" si="54"/>
        <v>90006</v>
      </c>
      <c r="I72" s="74">
        <f t="shared" ca="1" si="81"/>
        <v>93609</v>
      </c>
      <c r="J72" s="74">
        <f t="shared" ca="1" si="81"/>
        <v>97359</v>
      </c>
      <c r="K72" s="74">
        <f t="shared" ca="1" si="81"/>
        <v>101257</v>
      </c>
      <c r="L72" s="74">
        <f t="shared" ca="1" si="81"/>
        <v>0</v>
      </c>
      <c r="M72" s="74">
        <f t="shared" ca="1" si="81"/>
        <v>0</v>
      </c>
      <c r="N72" s="72"/>
      <c r="P72" s="187" t="str">
        <f t="shared" si="70"/>
        <v>53008C</v>
      </c>
      <c r="Q72" s="191" t="s">
        <v>600</v>
      </c>
      <c r="R72" s="188" t="str">
        <f t="shared" si="71"/>
        <v>HR Classification &amp; Compensation Anlyst I</v>
      </c>
      <c r="S72" s="189" t="str">
        <f t="shared" si="72"/>
        <v>112</v>
      </c>
      <c r="T72" s="186" cm="1">
        <f t="array" aca="1" ref="T72" ca="1">ROUND(IF($Q72="Y",VLOOKUP($P72, INDIRECT($Q$3),T$8,0)*INDIRECT($P$2),VLOOKUP($P72, INDIRECT($Q$3),T$8,0)),IF($E72="E",0,3))</f>
        <v>86541</v>
      </c>
      <c r="U72" s="186" cm="1">
        <f t="array" aca="1" ref="U72" ca="1">ROUND(IF($Q72="Y",VLOOKUP($P72, INDIRECT($Q$3),U$8,0)*INDIRECT($P$2),VLOOKUP($P72, INDIRECT($Q$3),U$8,0)),IF($E72="E",0,3))</f>
        <v>90006</v>
      </c>
      <c r="V72" s="186" cm="1">
        <f t="array" aca="1" ref="V72" ca="1">ROUND(IF($Q72="Y",VLOOKUP($P72, INDIRECT($Q$3),V$8,0)*INDIRECT($P$2),VLOOKUP($P72, INDIRECT($Q$3),V$8,0)),IF($E72="E",0,3))</f>
        <v>93609</v>
      </c>
      <c r="W72" s="186" cm="1">
        <f t="array" aca="1" ref="W72" ca="1">ROUND(IF($Q72="Y",VLOOKUP($P72, INDIRECT($Q$3),W$8,0)*INDIRECT($P$2),VLOOKUP($P72, INDIRECT($Q$3),W$8,0)),IF($E72="E",0,3))</f>
        <v>97359</v>
      </c>
      <c r="X72" s="186" cm="1">
        <f t="array" aca="1" ref="X72" ca="1">ROUND(IF($Q72="Y",VLOOKUP($P72, INDIRECT($Q$3),X$8,0)*INDIRECT($P$2),VLOOKUP($P72, INDIRECT($Q$3),X$8,0)),IF($E72="E",0,3))</f>
        <v>101257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5"/>
        <v>53008C</v>
      </c>
      <c r="AC72" s="130" t="str">
        <f t="shared" si="73"/>
        <v>HR Classification &amp; Compensation Anlyst I</v>
      </c>
      <c r="AD72" s="284" t="str">
        <f t="shared" si="74"/>
        <v>112</v>
      </c>
      <c r="AE72" s="282">
        <f t="shared" ca="1" si="46"/>
        <v>41.606999999999999</v>
      </c>
      <c r="AF72" s="282">
        <f t="shared" ca="1" si="47"/>
        <v>43.272999999999996</v>
      </c>
      <c r="AG72" s="282">
        <f t="shared" ca="1" si="48"/>
        <v>45.004999999999995</v>
      </c>
      <c r="AH72" s="282">
        <f t="shared" ca="1" si="49"/>
        <v>46.808</v>
      </c>
      <c r="AI72" s="282">
        <f t="shared" ca="1" si="50"/>
        <v>48.681999999999995</v>
      </c>
      <c r="AJ72" s="282" t="str">
        <f t="shared" ca="1" si="51"/>
        <v/>
      </c>
      <c r="AK72" s="282" t="str">
        <f t="shared" ca="1" si="52"/>
        <v/>
      </c>
    </row>
    <row r="73" spans="1:37" x14ac:dyDescent="0.2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53"/>
        <v>100263</v>
      </c>
      <c r="H73" s="74">
        <f t="shared" ca="1" si="54"/>
        <v>104278</v>
      </c>
      <c r="I73" s="74">
        <f t="shared" ca="1" si="81"/>
        <v>108455</v>
      </c>
      <c r="J73" s="74">
        <f t="shared" ca="1" si="81"/>
        <v>112795</v>
      </c>
      <c r="K73" s="74">
        <f t="shared" ca="1" si="81"/>
        <v>117312</v>
      </c>
      <c r="L73" s="74">
        <f t="shared" ca="1" si="81"/>
        <v>0</v>
      </c>
      <c r="M73" s="74">
        <f t="shared" ca="1" si="81"/>
        <v>0</v>
      </c>
      <c r="N73" s="72"/>
      <c r="P73" s="187" t="str">
        <f t="shared" si="70"/>
        <v>52966C</v>
      </c>
      <c r="Q73" s="191" t="s">
        <v>600</v>
      </c>
      <c r="R73" s="188" t="str">
        <f t="shared" si="71"/>
        <v>HR Classification &amp; Compensation Anlyst II</v>
      </c>
      <c r="S73" s="189" t="str">
        <f t="shared" si="72"/>
        <v>131</v>
      </c>
      <c r="T73" s="186" cm="1">
        <f t="array" aca="1" ref="T73" ca="1">ROUND(IF($Q73="Y",VLOOKUP($P73, INDIRECT($Q$3),T$8,0)*INDIRECT($P$2),VLOOKUP($P73, INDIRECT($Q$3),T$8,0)),IF($E73="E",0,3))</f>
        <v>100263</v>
      </c>
      <c r="U73" s="186" cm="1">
        <f t="array" aca="1" ref="U73" ca="1">ROUND(IF($Q73="Y",VLOOKUP($P73, INDIRECT($Q$3),U$8,0)*INDIRECT($P$2),VLOOKUP($P73, INDIRECT($Q$3),U$8,0)),IF($E73="E",0,3))</f>
        <v>104278</v>
      </c>
      <c r="V73" s="186" cm="1">
        <f t="array" aca="1" ref="V73" ca="1">ROUND(IF($Q73="Y",VLOOKUP($P73, INDIRECT($Q$3),V$8,0)*INDIRECT($P$2),VLOOKUP($P73, INDIRECT($Q$3),V$8,0)),IF($E73="E",0,3))</f>
        <v>108455</v>
      </c>
      <c r="W73" s="186" cm="1">
        <f t="array" aca="1" ref="W73" ca="1">ROUND(IF($Q73="Y",VLOOKUP($P73, INDIRECT($Q$3),W$8,0)*INDIRECT($P$2),VLOOKUP($P73, INDIRECT($Q$3),W$8,0)),IF($E73="E",0,3))</f>
        <v>112795</v>
      </c>
      <c r="X73" s="186" cm="1">
        <f t="array" aca="1" ref="X73" ca="1">ROUND(IF($Q73="Y",VLOOKUP($P73, INDIRECT($Q$3),X$8,0)*INDIRECT($P$2),VLOOKUP($P73, INDIRECT($Q$3),X$8,0)),IF($E73="E",0,3))</f>
        <v>117312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5"/>
        <v>52966C</v>
      </c>
      <c r="AC73" s="130" t="str">
        <f t="shared" si="73"/>
        <v>HR Classification &amp; Compensation Anlyst II</v>
      </c>
      <c r="AD73" s="284" t="str">
        <f t="shared" si="74"/>
        <v>131</v>
      </c>
      <c r="AE73" s="282">
        <f t="shared" ca="1" si="46"/>
        <v>48.204000000000001</v>
      </c>
      <c r="AF73" s="282">
        <f t="shared" ca="1" si="47"/>
        <v>50.134</v>
      </c>
      <c r="AG73" s="282">
        <f t="shared" ca="1" si="48"/>
        <v>52.141999999999996</v>
      </c>
      <c r="AH73" s="282">
        <f t="shared" ca="1" si="49"/>
        <v>54.228999999999999</v>
      </c>
      <c r="AI73" s="282">
        <f t="shared" ca="1" si="50"/>
        <v>56.4</v>
      </c>
      <c r="AJ73" s="282" t="str">
        <f t="shared" ca="1" si="51"/>
        <v/>
      </c>
      <c r="AK73" s="282" t="str">
        <f t="shared" ca="1" si="52"/>
        <v/>
      </c>
    </row>
    <row r="74" spans="1:37" x14ac:dyDescent="0.2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53"/>
        <v>117719</v>
      </c>
      <c r="H74" s="74">
        <f t="shared" ca="1" si="54"/>
        <v>122433</v>
      </c>
      <c r="I74" s="74">
        <f t="shared" ca="1" si="81"/>
        <v>127335</v>
      </c>
      <c r="J74" s="74">
        <f t="shared" ca="1" si="81"/>
        <v>132434</v>
      </c>
      <c r="K74" s="74">
        <f t="shared" ca="1" si="81"/>
        <v>137737</v>
      </c>
      <c r="L74" s="74">
        <f t="shared" ca="1" si="81"/>
        <v>0</v>
      </c>
      <c r="M74" s="74">
        <f t="shared" ca="1" si="81"/>
        <v>0</v>
      </c>
      <c r="N74" s="72"/>
      <c r="P74" s="187" t="str">
        <f t="shared" si="70"/>
        <v>52967C</v>
      </c>
      <c r="Q74" s="191" t="s">
        <v>600</v>
      </c>
      <c r="R74" s="188" t="str">
        <f t="shared" si="71"/>
        <v>HR Classification &amp; Compensation Manager</v>
      </c>
      <c r="S74" s="189" t="str">
        <f t="shared" si="72"/>
        <v>129</v>
      </c>
      <c r="T74" s="186" cm="1">
        <f t="array" aca="1" ref="T74" ca="1">ROUND(IF($Q74="Y",VLOOKUP($P74, INDIRECT($Q$3),T$8,0)*INDIRECT($P$2),VLOOKUP($P74, INDIRECT($Q$3),T$8,0)),IF($E74="E",0,3))</f>
        <v>117719</v>
      </c>
      <c r="U74" s="186" cm="1">
        <f t="array" aca="1" ref="U74" ca="1">ROUND(IF($Q74="Y",VLOOKUP($P74, INDIRECT($Q$3),U$8,0)*INDIRECT($P$2),VLOOKUP($P74, INDIRECT($Q$3),U$8,0)),IF($E74="E",0,3))</f>
        <v>122433</v>
      </c>
      <c r="V74" s="186" cm="1">
        <f t="array" aca="1" ref="V74" ca="1">ROUND(IF($Q74="Y",VLOOKUP($P74, INDIRECT($Q$3),V$8,0)*INDIRECT($P$2),VLOOKUP($P74, INDIRECT($Q$3),V$8,0)),IF($E74="E",0,3))</f>
        <v>127335</v>
      </c>
      <c r="W74" s="186" cm="1">
        <f t="array" aca="1" ref="W74" ca="1">ROUND(IF($Q74="Y",VLOOKUP($P74, INDIRECT($Q$3),W$8,0)*INDIRECT($P$2),VLOOKUP($P74, INDIRECT($Q$3),W$8,0)),IF($E74="E",0,3))</f>
        <v>132434</v>
      </c>
      <c r="X74" s="186" cm="1">
        <f t="array" aca="1" ref="X74" ca="1">ROUND(IF($Q74="Y",VLOOKUP($P74, INDIRECT($Q$3),X$8,0)*INDIRECT($P$2),VLOOKUP($P74, INDIRECT($Q$3),X$8,0)),IF($E74="E",0,3))</f>
        <v>137737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ref="AB74:AB105" si="82">A74</f>
        <v>52967C</v>
      </c>
      <c r="AC74" s="130" t="str">
        <f t="shared" si="73"/>
        <v>HR Classification &amp; Compensation Manager</v>
      </c>
      <c r="AD74" s="284" t="str">
        <f t="shared" si="74"/>
        <v>129</v>
      </c>
      <c r="AE74" s="282">
        <f t="shared" ca="1" si="46"/>
        <v>56.595999999999997</v>
      </c>
      <c r="AF74" s="282">
        <f t="shared" ca="1" si="47"/>
        <v>58.863</v>
      </c>
      <c r="AG74" s="282">
        <f t="shared" ca="1" si="48"/>
        <v>61.219000000000001</v>
      </c>
      <c r="AH74" s="282">
        <f t="shared" ca="1" si="49"/>
        <v>63.670999999999999</v>
      </c>
      <c r="AI74" s="282">
        <f t="shared" ca="1" si="50"/>
        <v>66.22</v>
      </c>
      <c r="AJ74" s="282" t="str">
        <f t="shared" ca="1" si="51"/>
        <v/>
      </c>
      <c r="AK74" s="282" t="str">
        <f t="shared" ca="1" si="52"/>
        <v/>
      </c>
    </row>
    <row r="75" spans="1:37" x14ac:dyDescent="0.2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ca="1" si="53"/>
        <v>109555</v>
      </c>
      <c r="H75" s="74">
        <f t="shared" ca="1" si="54"/>
        <v>113934</v>
      </c>
      <c r="I75" s="74">
        <f t="shared" ref="I75:K76" ca="1" si="83">IF(G75="E",ROUND(V75,0),ROUND(V75,3))</f>
        <v>118494</v>
      </c>
      <c r="J75" s="74">
        <f t="shared" ca="1" si="83"/>
        <v>123233</v>
      </c>
      <c r="K75" s="74">
        <f t="shared" ca="1" si="83"/>
        <v>128162</v>
      </c>
      <c r="L75" s="74"/>
      <c r="M75" s="74"/>
      <c r="N75" s="72"/>
      <c r="P75" s="187" t="str">
        <f t="shared" si="70"/>
        <v>53060C</v>
      </c>
      <c r="Q75" s="191" t="s">
        <v>600</v>
      </c>
      <c r="R75" s="188" t="str">
        <f t="shared" si="71"/>
        <v>HR Classification &amp; Compensation Principal Consultant</v>
      </c>
      <c r="S75" s="189" t="str">
        <f t="shared" si="72"/>
        <v>140</v>
      </c>
      <c r="T75" s="186" cm="1">
        <f t="array" aca="1" ref="T75" ca="1">ROUND(IF($Q75="Y",VLOOKUP($P75, INDIRECT($Q$3),T$8,0)*INDIRECT($P$2),VLOOKUP($P75, INDIRECT($Q$3),T$8,0)),IF($E75="E",0,3))</f>
        <v>109555</v>
      </c>
      <c r="U75" s="186" cm="1">
        <f t="array" aca="1" ref="U75" ca="1">ROUND(IF($Q75="Y",VLOOKUP($P75, INDIRECT($Q$3),U$8,0)*INDIRECT($P$2),VLOOKUP($P75, INDIRECT($Q$3),U$8,0)),IF($E75="E",0,3))</f>
        <v>113934</v>
      </c>
      <c r="V75" s="186" cm="1">
        <f t="array" aca="1" ref="V75" ca="1">ROUND(IF($Q75="Y",VLOOKUP($P75, INDIRECT($Q$3),V$8,0)*INDIRECT($P$2),VLOOKUP($P75, INDIRECT($Q$3),V$8,0)),IF($E75="E",0,3))</f>
        <v>118494</v>
      </c>
      <c r="W75" s="186" cm="1">
        <f t="array" aca="1" ref="W75" ca="1">ROUND(IF($Q75="Y",VLOOKUP($P75, INDIRECT($Q$3),W$8,0)*INDIRECT($P$2),VLOOKUP($P75, INDIRECT($Q$3),W$8,0)),IF($E75="E",0,3))</f>
        <v>123233</v>
      </c>
      <c r="X75" s="186" cm="1">
        <f t="array" aca="1" ref="X75" ca="1">ROUND(IF($Q75="Y",VLOOKUP($P75, INDIRECT($Q$3),X$8,0)*INDIRECT($P$2),VLOOKUP($P75, INDIRECT($Q$3),X$8,0)),IF($E75="E",0,3))</f>
        <v>128162</v>
      </c>
      <c r="AA75" s="186"/>
      <c r="AB75" s="282" t="str">
        <f t="shared" si="82"/>
        <v>53060C</v>
      </c>
      <c r="AC75" s="130" t="str">
        <f t="shared" si="73"/>
        <v>HR Classification &amp; Compensation Principal Consultant</v>
      </c>
      <c r="AD75" s="284" t="str">
        <f t="shared" si="74"/>
        <v>140</v>
      </c>
      <c r="AE75" s="282">
        <f t="shared" ref="AE75:AE106" ca="1" si="84">IF(T75=0,"",IF($E75="E",ROUNDUP(T75/2080,3),T75))</f>
        <v>52.670999999999999</v>
      </c>
      <c r="AF75" s="282">
        <f t="shared" ref="AF75:AF106" ca="1" si="85">IF(U75=0,"",IF($E75="E",ROUNDUP(U75/2080,3),U75))</f>
        <v>54.775999999999996</v>
      </c>
      <c r="AG75" s="282">
        <f t="shared" ref="AG75:AG106" ca="1" si="86">IF(V75=0,"",IF($E75="E",ROUNDUP(V75/2080,3),V75))</f>
        <v>56.969000000000001</v>
      </c>
      <c r="AH75" s="282">
        <f t="shared" ref="AH75:AH106" ca="1" si="87">IF(W75=0,"",IF($E75="E",ROUNDUP(W75/2080,3),W75))</f>
        <v>59.247</v>
      </c>
      <c r="AI75" s="282">
        <f t="shared" ref="AI75:AI106" ca="1" si="88">IF(X75=0,"",IF($E75="E",ROUNDUP(X75/2080,3),X75))</f>
        <v>61.616999999999997</v>
      </c>
      <c r="AJ75" s="282"/>
      <c r="AK75" s="282"/>
    </row>
    <row r="76" spans="1:37" x14ac:dyDescent="0.2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53"/>
        <v>81309</v>
      </c>
      <c r="H76" s="74">
        <f t="shared" ca="1" si="54"/>
        <v>85589</v>
      </c>
      <c r="I76" s="74">
        <f t="shared" ca="1" si="83"/>
        <v>90234</v>
      </c>
      <c r="J76" s="74">
        <f t="shared" ca="1" si="83"/>
        <v>94835</v>
      </c>
      <c r="K76" s="74">
        <f t="shared" ca="1" si="83"/>
        <v>99826</v>
      </c>
      <c r="L76" s="74">
        <f ca="1">IF(J76="E",ROUND(Y76,0),ROUND(Y76,3))</f>
        <v>105243</v>
      </c>
      <c r="M76" s="74">
        <f ca="1">IF(K76="E",ROUND(Z76,0),ROUND(Z76,3))</f>
        <v>110661</v>
      </c>
      <c r="N76" s="72"/>
      <c r="P76" s="187" t="s">
        <v>948</v>
      </c>
      <c r="Q76" s="191" t="s">
        <v>600</v>
      </c>
      <c r="R76" s="188" t="str">
        <f t="shared" si="71"/>
        <v>HR Communications Coordinator</v>
      </c>
      <c r="S76" s="189" t="str">
        <f t="shared" si="72"/>
        <v>138</v>
      </c>
      <c r="T76" s="186" cm="1">
        <f t="array" aca="1" ref="T76" ca="1">ROUND(IF($Q76="Y",VLOOKUP($P76, INDIRECT($Q$3),T$8,0)*INDIRECT($P$2),VLOOKUP($P76, INDIRECT($Q$3),T$8,0)),IF($E76="E",0,3))</f>
        <v>81309</v>
      </c>
      <c r="U76" s="186" cm="1">
        <f t="array" aca="1" ref="U76" ca="1">ROUND(IF($Q76="Y",VLOOKUP($P76, INDIRECT($Q$3),U$8,0)*INDIRECT($P$2),VLOOKUP($P76, INDIRECT($Q$3),U$8,0)),IF($E76="E",0,3))</f>
        <v>85589</v>
      </c>
      <c r="V76" s="186" cm="1">
        <f t="array" aca="1" ref="V76" ca="1">ROUND(IF($Q76="Y",VLOOKUP($P76, INDIRECT($Q$3),V$8,0)*INDIRECT($P$2),VLOOKUP($P76, INDIRECT($Q$3),V$8,0)),IF($E76="E",0,3))</f>
        <v>90234</v>
      </c>
      <c r="W76" s="186" cm="1">
        <f t="array" aca="1" ref="W76" ca="1">ROUND(IF($Q76="Y",VLOOKUP($P76, INDIRECT($Q$3),W$8,0)*INDIRECT($P$2),VLOOKUP($P76, INDIRECT($Q$3),W$8,0)),IF($E76="E",0,3))</f>
        <v>94835</v>
      </c>
      <c r="X76" s="186" cm="1">
        <f t="array" aca="1" ref="X76" ca="1">ROUND(IF($Q76="Y",VLOOKUP($P76, INDIRECT($Q$3),X$8,0)*INDIRECT($P$2),VLOOKUP($P76, INDIRECT($Q$3),X$8,0)),IF($E76="E",0,3))</f>
        <v>99826</v>
      </c>
      <c r="Y76" s="186" cm="1">
        <f t="array" aca="1" ref="Y76" ca="1">ROUND(IF($Q76="Y",VLOOKUP($P76, INDIRECT($Q$3),Y$8,0)*INDIRECT($P$2),VLOOKUP($P76, INDIRECT($Q$3),Y$8,0)),IF($E76="E",0,3))</f>
        <v>105243</v>
      </c>
      <c r="Z76" s="186" cm="1">
        <f t="array" aca="1" ref="Z76" ca="1">ROUND(IF($Q76="Y",VLOOKUP($P76, INDIRECT($Q$3),Z$8,0)*INDIRECT($P$2),VLOOKUP($P76, INDIRECT($Q$3),Z$8,0)),IF($E76="E",0,3))</f>
        <v>110661</v>
      </c>
      <c r="AA76" s="186"/>
      <c r="AB76" s="282" t="str">
        <f t="shared" si="82"/>
        <v>53046C</v>
      </c>
      <c r="AC76" s="130" t="str">
        <f t="shared" si="73"/>
        <v>HR Communications Coordinator</v>
      </c>
      <c r="AD76" s="284" t="str">
        <f t="shared" si="74"/>
        <v>138</v>
      </c>
      <c r="AE76" s="282">
        <f t="shared" ca="1" si="84"/>
        <v>39.091000000000001</v>
      </c>
      <c r="AF76" s="282">
        <f t="shared" ca="1" si="85"/>
        <v>41.149000000000001</v>
      </c>
      <c r="AG76" s="282">
        <f t="shared" ca="1" si="86"/>
        <v>43.381999999999998</v>
      </c>
      <c r="AH76" s="282">
        <f t="shared" ca="1" si="87"/>
        <v>45.594000000000001</v>
      </c>
      <c r="AI76" s="282">
        <f t="shared" ca="1" si="88"/>
        <v>47.994</v>
      </c>
      <c r="AJ76" s="282">
        <f t="shared" ref="AJ76:AJ107" ca="1" si="89">IF(Y76=0,"",IF($E76="E",ROUNDUP(Y76/2080,3),Y76))</f>
        <v>50.597999999999999</v>
      </c>
      <c r="AK76" s="282">
        <f t="shared" ref="AK76:AK107" ca="1" si="90">IF(Z76=0,"",IF($E76="E",ROUNDUP(Z76/2080,3),Z76))</f>
        <v>53.202999999999996</v>
      </c>
    </row>
    <row r="77" spans="1:37" x14ac:dyDescent="0.2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si="53"/>
        <v>34.155999999999999</v>
      </c>
      <c r="H77" s="74">
        <f t="shared" si="54"/>
        <v>35.954000000000001</v>
      </c>
      <c r="I77" s="74">
        <f t="shared" ref="I77" si="91">IF(G77="E",ROUND(V77,0),ROUND(V77,3))</f>
        <v>36.960999999999999</v>
      </c>
      <c r="J77" s="74">
        <f t="shared" ref="J77" si="92">IF(H77="E",ROUND(W77,0),ROUND(W77,3))</f>
        <v>37.994999999999997</v>
      </c>
      <c r="K77" s="74">
        <f t="shared" ref="K77" si="93">IF(I77="E",ROUND(X77,0),ROUND(X77,3))</f>
        <v>39.079000000000001</v>
      </c>
      <c r="L77" s="74">
        <f t="shared" ref="L77" si="94">IF(J77="E",ROUND(Y77,0),ROUND(Y77,3))</f>
        <v>0</v>
      </c>
      <c r="M77" s="74">
        <f t="shared" ref="M77" si="95">IF(K77="E",ROUND(Z77,0),ROUND(Z77,3))</f>
        <v>0</v>
      </c>
      <c r="N77" s="72"/>
      <c r="P77" s="186" t="s">
        <v>510</v>
      </c>
      <c r="Q77" s="191" t="s">
        <v>600</v>
      </c>
      <c r="R77" s="188" t="str">
        <f t="shared" si="71"/>
        <v>HR Coordinator</v>
      </c>
      <c r="S77" s="189" t="str">
        <f t="shared" si="72"/>
        <v>081</v>
      </c>
      <c r="T77" s="186">
        <v>34.155999999999999</v>
      </c>
      <c r="U77" s="186">
        <v>35.954000000000001</v>
      </c>
      <c r="V77" s="186">
        <v>36.960999999999999</v>
      </c>
      <c r="W77" s="186">
        <v>37.994999999999997</v>
      </c>
      <c r="X77" s="186">
        <v>39.079000000000001</v>
      </c>
      <c r="AA77" s="186"/>
      <c r="AB77" s="282" t="str">
        <f t="shared" si="82"/>
        <v>52955C</v>
      </c>
      <c r="AC77" s="130" t="str">
        <f t="shared" si="73"/>
        <v>HR Coordinator</v>
      </c>
      <c r="AD77" s="284" t="str">
        <f t="shared" si="74"/>
        <v>081</v>
      </c>
      <c r="AE77" s="282">
        <f t="shared" si="84"/>
        <v>34.155999999999999</v>
      </c>
      <c r="AF77" s="282">
        <f t="shared" si="85"/>
        <v>35.954000000000001</v>
      </c>
      <c r="AG77" s="282">
        <f t="shared" si="86"/>
        <v>36.960999999999999</v>
      </c>
      <c r="AH77" s="282">
        <f t="shared" si="87"/>
        <v>37.994999999999997</v>
      </c>
      <c r="AI77" s="282">
        <f t="shared" si="88"/>
        <v>39.079000000000001</v>
      </c>
      <c r="AJ77" s="282" t="str">
        <f t="shared" si="89"/>
        <v/>
      </c>
      <c r="AK77" s="282" t="str">
        <f t="shared" si="90"/>
        <v/>
      </c>
    </row>
    <row r="78" spans="1:37" x14ac:dyDescent="0.2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ref="G78:G109" ca="1" si="96">IF(E78="E",ROUND(T78,0),ROUND(T78,3))</f>
        <v>35.692999999999998</v>
      </c>
      <c r="H78" s="74">
        <f t="shared" ref="H78:H109" ca="1" si="97">IF(F78="E",ROUND(U78,0),ROUND(U78,3))</f>
        <v>37.572000000000003</v>
      </c>
      <c r="I78" s="74">
        <f t="shared" ref="I78:I89" ca="1" si="98">IF(G78="E",ROUND(V78,0),ROUND(V78,3))</f>
        <v>38.624000000000002</v>
      </c>
      <c r="J78" s="74">
        <f t="shared" ref="J78:J89" ca="1" si="99">IF(H78="E",ROUND(W78,0),ROUND(W78,3))</f>
        <v>39.704999999999998</v>
      </c>
      <c r="K78" s="74">
        <f t="shared" ref="K78:K89" ca="1" si="100">IF(I78="E",ROUND(X78,0),ROUND(X78,3))</f>
        <v>41.292999999999999</v>
      </c>
      <c r="L78" s="74">
        <f t="shared" ref="L78:L89" ca="1" si="101">IF(J78="E",ROUND(Y78,0),ROUND(Y78,3))</f>
        <v>0</v>
      </c>
      <c r="M78" s="74">
        <f t="shared" ref="M78:M89" ca="1" si="102">IF(K78="E",ROUND(Z78,0),ROUND(Z78,3))</f>
        <v>0</v>
      </c>
      <c r="N78" s="72"/>
      <c r="P78" s="187" t="str">
        <f t="shared" ref="P78:P109" si="103">A78</f>
        <v>52989C</v>
      </c>
      <c r="Q78" s="191" t="s">
        <v>600</v>
      </c>
      <c r="R78" s="188" t="str">
        <f t="shared" si="71"/>
        <v>HR Investigations Specialist</v>
      </c>
      <c r="S78" s="189" t="str">
        <f t="shared" si="72"/>
        <v>108</v>
      </c>
      <c r="T78" s="186" cm="1">
        <f t="array" aca="1" ref="T78" ca="1">ROUND(IF($Q78="Y",VLOOKUP($P78, INDIRECT($Q$3),T$8,0)*INDIRECT($P$2),VLOOKUP($P78, INDIRECT($Q$3),T$8,0)),IF($E78="E",0,3))</f>
        <v>35.692999999999998</v>
      </c>
      <c r="U78" s="186" cm="1">
        <f t="array" aca="1" ref="U78" ca="1">ROUND(IF($Q78="Y",VLOOKUP($P78, INDIRECT($Q$3),U$8,0)*INDIRECT($P$2),VLOOKUP($P78, INDIRECT($Q$3),U$8,0)),IF($E78="E",0,3))</f>
        <v>37.572000000000003</v>
      </c>
      <c r="V78" s="186" cm="1">
        <f t="array" aca="1" ref="V78" ca="1">ROUND(IF($Q78="Y",VLOOKUP($P78, INDIRECT($Q$3),V$8,0)*INDIRECT($P$2),VLOOKUP($P78, INDIRECT($Q$3),V$8,0)),IF($E78="E",0,3))</f>
        <v>38.624000000000002</v>
      </c>
      <c r="W78" s="186" cm="1">
        <f t="array" aca="1" ref="W78" ca="1">ROUND(IF($Q78="Y",VLOOKUP($P78, INDIRECT($Q$3),W$8,0)*INDIRECT($P$2),VLOOKUP($P78, INDIRECT($Q$3),W$8,0)),IF($E78="E",0,3))</f>
        <v>39.704999999999998</v>
      </c>
      <c r="X78" s="186">
        <v>41.292999999999999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82"/>
        <v>52989C</v>
      </c>
      <c r="AC78" s="130" t="str">
        <f t="shared" si="73"/>
        <v>HR Investigations Specialist</v>
      </c>
      <c r="AD78" s="284" t="str">
        <f t="shared" si="74"/>
        <v>108</v>
      </c>
      <c r="AE78" s="282">
        <f t="shared" ca="1" si="84"/>
        <v>35.692999999999998</v>
      </c>
      <c r="AF78" s="282">
        <f t="shared" ca="1" si="85"/>
        <v>37.572000000000003</v>
      </c>
      <c r="AG78" s="282">
        <f t="shared" ca="1" si="86"/>
        <v>38.624000000000002</v>
      </c>
      <c r="AH78" s="282">
        <f t="shared" ca="1" si="87"/>
        <v>39.704999999999998</v>
      </c>
      <c r="AI78" s="282">
        <f t="shared" si="88"/>
        <v>41.292999999999999</v>
      </c>
      <c r="AJ78" s="282" t="str">
        <f t="shared" ca="1" si="89"/>
        <v/>
      </c>
      <c r="AK78" s="282" t="str">
        <f t="shared" ca="1" si="90"/>
        <v/>
      </c>
    </row>
    <row r="79" spans="1:37" x14ac:dyDescent="0.2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96"/>
        <v>79912</v>
      </c>
      <c r="H79" s="74">
        <f t="shared" ca="1" si="97"/>
        <v>83111</v>
      </c>
      <c r="I79" s="74">
        <f t="shared" ca="1" si="98"/>
        <v>86439</v>
      </c>
      <c r="J79" s="74">
        <f t="shared" ca="1" si="99"/>
        <v>89901</v>
      </c>
      <c r="K79" s="74">
        <f t="shared" ca="1" si="100"/>
        <v>93500</v>
      </c>
      <c r="L79" s="74">
        <f t="shared" ca="1" si="101"/>
        <v>0</v>
      </c>
      <c r="M79" s="74">
        <f t="shared" ca="1" si="102"/>
        <v>0</v>
      </c>
      <c r="N79" s="72"/>
      <c r="P79" s="187" t="str">
        <f t="shared" si="103"/>
        <v>53036C</v>
      </c>
      <c r="Q79" s="191" t="s">
        <v>600</v>
      </c>
      <c r="R79" s="188" t="str">
        <f t="shared" si="71"/>
        <v>HR Investigator I</v>
      </c>
      <c r="S79" s="189" t="str">
        <f t="shared" si="72"/>
        <v>124</v>
      </c>
      <c r="T79" s="186" cm="1">
        <f t="array" aca="1" ref="T79" ca="1">ROUND(IF($Q79="Y",VLOOKUP($P79, INDIRECT($Q$3),T$8,0)*INDIRECT($P$2),VLOOKUP($P79, INDIRECT($Q$3),T$8,0)),IF($E79="E",0,3))</f>
        <v>79912</v>
      </c>
      <c r="U79" s="186" cm="1">
        <f t="array" aca="1" ref="U79" ca="1">ROUND(IF($Q79="Y",VLOOKUP($P79, INDIRECT($Q$3),U$8,0)*INDIRECT($P$2),VLOOKUP($P79, INDIRECT($Q$3),U$8,0)),IF($E79="E",0,3))</f>
        <v>83111</v>
      </c>
      <c r="V79" s="186" cm="1">
        <f t="array" aca="1" ref="V79" ca="1">ROUND(IF($Q79="Y",VLOOKUP($P79, INDIRECT($Q$3),V$8,0)*INDIRECT($P$2),VLOOKUP($P79, INDIRECT($Q$3),V$8,0)),IF($E79="E",0,3))</f>
        <v>86439</v>
      </c>
      <c r="W79" s="186" cm="1">
        <f t="array" aca="1" ref="W79" ca="1">ROUND(IF($Q79="Y",VLOOKUP($P79, INDIRECT($Q$3),W$8,0)*INDIRECT($P$2),VLOOKUP($P79, INDIRECT($Q$3),W$8,0)),IF($E79="E",0,3))</f>
        <v>89901</v>
      </c>
      <c r="X79" s="186" cm="1">
        <f t="array" aca="1" ref="X79" ca="1">ROUND(IF($Q79="Y",VLOOKUP($P79, INDIRECT($Q$3),X$8,0)*INDIRECT($P$2),VLOOKUP($P79, INDIRECT($Q$3),X$8,0)),IF($E79="E",0,3))</f>
        <v>93500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82"/>
        <v>53036C</v>
      </c>
      <c r="AC79" s="130" t="str">
        <f t="shared" si="73"/>
        <v>HR Investigator I</v>
      </c>
      <c r="AD79" s="284" t="str">
        <f t="shared" si="74"/>
        <v>124</v>
      </c>
      <c r="AE79" s="282">
        <f t="shared" ca="1" si="84"/>
        <v>38.419999999999995</v>
      </c>
      <c r="AF79" s="282">
        <f t="shared" ca="1" si="85"/>
        <v>39.957999999999998</v>
      </c>
      <c r="AG79" s="282">
        <f t="shared" ca="1" si="86"/>
        <v>41.558</v>
      </c>
      <c r="AH79" s="282">
        <f t="shared" ca="1" si="87"/>
        <v>43.221999999999994</v>
      </c>
      <c r="AI79" s="282">
        <f t="shared" ca="1" si="88"/>
        <v>44.951999999999998</v>
      </c>
      <c r="AJ79" s="282" t="str">
        <f t="shared" ca="1" si="89"/>
        <v/>
      </c>
      <c r="AK79" s="282" t="str">
        <f t="shared" ca="1" si="90"/>
        <v/>
      </c>
    </row>
    <row r="80" spans="1:37" x14ac:dyDescent="0.2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96"/>
        <v>84533</v>
      </c>
      <c r="H80" s="74">
        <f t="shared" ca="1" si="97"/>
        <v>87920</v>
      </c>
      <c r="I80" s="74">
        <f t="shared" ca="1" si="98"/>
        <v>91438</v>
      </c>
      <c r="J80" s="74">
        <f t="shared" ca="1" si="99"/>
        <v>95099</v>
      </c>
      <c r="K80" s="74">
        <f t="shared" ca="1" si="100"/>
        <v>98909</v>
      </c>
      <c r="L80" s="74">
        <f t="shared" ca="1" si="101"/>
        <v>0</v>
      </c>
      <c r="M80" s="74">
        <f t="shared" ca="1" si="102"/>
        <v>0</v>
      </c>
      <c r="N80" s="72"/>
      <c r="P80" s="187" t="str">
        <f t="shared" si="103"/>
        <v>52954C</v>
      </c>
      <c r="Q80" s="191" t="s">
        <v>600</v>
      </c>
      <c r="R80" s="188" t="str">
        <f t="shared" si="71"/>
        <v>HR Investigator II</v>
      </c>
      <c r="S80" s="189" t="str">
        <f t="shared" si="72"/>
        <v>132</v>
      </c>
      <c r="T80" s="186" cm="1">
        <f t="array" aca="1" ref="T80" ca="1">ROUND(IF($Q80="Y",VLOOKUP($P80, INDIRECT($Q$3),T$8,0)*INDIRECT($P$2),VLOOKUP($P80, INDIRECT($Q$3),T$8,0)),IF($E80="E",0,3))</f>
        <v>84533</v>
      </c>
      <c r="U80" s="186" cm="1">
        <f t="array" aca="1" ref="U80" ca="1">ROUND(IF($Q80="Y",VLOOKUP($P80, INDIRECT($Q$3),U$8,0)*INDIRECT($P$2),VLOOKUP($P80, INDIRECT($Q$3),U$8,0)),IF($E80="E",0,3))</f>
        <v>87920</v>
      </c>
      <c r="V80" s="186" cm="1">
        <f t="array" aca="1" ref="V80" ca="1">ROUND(IF($Q80="Y",VLOOKUP($P80, INDIRECT($Q$3),V$8,0)*INDIRECT($P$2),VLOOKUP($P80, INDIRECT($Q$3),V$8,0)),IF($E80="E",0,3))</f>
        <v>91438</v>
      </c>
      <c r="W80" s="186" cm="1">
        <f t="array" aca="1" ref="W80" ca="1">ROUND(IF($Q80="Y",VLOOKUP($P80, INDIRECT($Q$3),W$8,0)*INDIRECT($P$2),VLOOKUP($P80, INDIRECT($Q$3),W$8,0)),IF($E80="E",0,3))</f>
        <v>95099</v>
      </c>
      <c r="X80" s="186" cm="1">
        <f t="array" aca="1" ref="X80" ca="1">ROUND(IF($Q80="Y",VLOOKUP($P80, INDIRECT($Q$3),X$8,0)*INDIRECT($P$2),VLOOKUP($P80, INDIRECT($Q$3),X$8,0)),IF($E80="E",0,3))</f>
        <v>98909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82"/>
        <v>52954C</v>
      </c>
      <c r="AC80" s="130" t="str">
        <f t="shared" si="73"/>
        <v>HR Investigator II</v>
      </c>
      <c r="AD80" s="284" t="str">
        <f t="shared" si="74"/>
        <v>132</v>
      </c>
      <c r="AE80" s="282">
        <f t="shared" ca="1" si="84"/>
        <v>40.640999999999998</v>
      </c>
      <c r="AF80" s="282">
        <f t="shared" ca="1" si="85"/>
        <v>42.269999999999996</v>
      </c>
      <c r="AG80" s="282">
        <f t="shared" ca="1" si="86"/>
        <v>43.960999999999999</v>
      </c>
      <c r="AH80" s="282">
        <f t="shared" ca="1" si="87"/>
        <v>45.720999999999997</v>
      </c>
      <c r="AI80" s="282">
        <f t="shared" ca="1" si="88"/>
        <v>47.552999999999997</v>
      </c>
      <c r="AJ80" s="282" t="str">
        <f t="shared" ca="1" si="89"/>
        <v/>
      </c>
      <c r="AK80" s="282" t="str">
        <f t="shared" ca="1" si="90"/>
        <v/>
      </c>
    </row>
    <row r="81" spans="1:37" x14ac:dyDescent="0.2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96"/>
        <v>87454</v>
      </c>
      <c r="H81" s="74">
        <f t="shared" ca="1" si="97"/>
        <v>90956</v>
      </c>
      <c r="I81" s="74">
        <f t="shared" ca="1" si="98"/>
        <v>94598</v>
      </c>
      <c r="J81" s="74">
        <f t="shared" ca="1" si="99"/>
        <v>98385</v>
      </c>
      <c r="K81" s="74">
        <f t="shared" ca="1" si="100"/>
        <v>102324</v>
      </c>
      <c r="L81" s="74">
        <f t="shared" ca="1" si="101"/>
        <v>0</v>
      </c>
      <c r="M81" s="74">
        <f t="shared" ca="1" si="102"/>
        <v>0</v>
      </c>
      <c r="N81" s="72"/>
      <c r="P81" s="187" t="str">
        <f t="shared" si="103"/>
        <v>59454C</v>
      </c>
      <c r="Q81" s="191" t="s">
        <v>600</v>
      </c>
      <c r="R81" s="188" t="str">
        <f t="shared" si="71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87454</v>
      </c>
      <c r="U81" s="186" cm="1">
        <f t="array" aca="1" ref="U81" ca="1">ROUND(IF($Q81="Y",VLOOKUP($P81, INDIRECT($Q$3),U$8,0)*INDIRECT($P$2),VLOOKUP($P81, INDIRECT($Q$3),U$8,0)),IF($E81="E",0,3))</f>
        <v>90956</v>
      </c>
      <c r="V81" s="186" cm="1">
        <f t="array" aca="1" ref="V81" ca="1">ROUND(IF($Q81="Y",VLOOKUP($P81, INDIRECT($Q$3),V$8,0)*INDIRECT($P$2),VLOOKUP($P81, INDIRECT($Q$3),V$8,0)),IF($E81="E",0,3))</f>
        <v>94598</v>
      </c>
      <c r="W81" s="186" cm="1">
        <f t="array" aca="1" ref="W81" ca="1">ROUND(IF($Q81="Y",VLOOKUP($P81, INDIRECT($Q$3),W$8,0)*INDIRECT($P$2),VLOOKUP($P81, INDIRECT($Q$3),W$8,0)),IF($E81="E",0,3))</f>
        <v>98385</v>
      </c>
      <c r="X81" s="186" cm="1">
        <f t="array" aca="1" ref="X81" ca="1">ROUND(IF($Q81="Y",VLOOKUP($P81, INDIRECT($Q$3),X$8,0)*INDIRECT($P$2),VLOOKUP($P81, INDIRECT($Q$3),X$8,0)),IF($E81="E",0,3))</f>
        <v>102324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82"/>
        <v>59454C</v>
      </c>
      <c r="AC81" s="130" t="str">
        <f t="shared" si="73"/>
        <v>HR Investigator III</v>
      </c>
      <c r="AD81" s="284" t="str">
        <f t="shared" si="74"/>
        <v>120</v>
      </c>
      <c r="AE81" s="282">
        <f t="shared" ca="1" si="84"/>
        <v>42.045999999999999</v>
      </c>
      <c r="AF81" s="282">
        <f t="shared" ca="1" si="85"/>
        <v>43.728999999999999</v>
      </c>
      <c r="AG81" s="282">
        <f t="shared" ca="1" si="86"/>
        <v>45.48</v>
      </c>
      <c r="AH81" s="282">
        <f t="shared" ca="1" si="87"/>
        <v>47.300999999999995</v>
      </c>
      <c r="AI81" s="282">
        <f t="shared" ca="1" si="88"/>
        <v>49.195</v>
      </c>
      <c r="AJ81" s="282" t="str">
        <f t="shared" ca="1" si="89"/>
        <v/>
      </c>
      <c r="AK81" s="282" t="str">
        <f t="shared" ca="1" si="90"/>
        <v/>
      </c>
    </row>
    <row r="82" spans="1:37" x14ac:dyDescent="0.2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96"/>
        <v>86541</v>
      </c>
      <c r="H82" s="74">
        <f t="shared" ca="1" si="97"/>
        <v>90006</v>
      </c>
      <c r="I82" s="74">
        <f t="shared" ca="1" si="98"/>
        <v>93609</v>
      </c>
      <c r="J82" s="74">
        <f t="shared" ca="1" si="99"/>
        <v>97359</v>
      </c>
      <c r="K82" s="74">
        <f t="shared" ca="1" si="100"/>
        <v>101257</v>
      </c>
      <c r="L82" s="74">
        <f t="shared" ca="1" si="101"/>
        <v>0</v>
      </c>
      <c r="M82" s="74">
        <f t="shared" ca="1" si="102"/>
        <v>0</v>
      </c>
      <c r="N82" s="72"/>
      <c r="P82" s="187" t="str">
        <f t="shared" si="103"/>
        <v>59434C</v>
      </c>
      <c r="Q82" s="191" t="s">
        <v>600</v>
      </c>
      <c r="R82" s="188" t="str">
        <f t="shared" si="71"/>
        <v>HR Labor Relations Associate</v>
      </c>
      <c r="S82" s="189" t="str">
        <f t="shared" ref="S82:S113" si="104">C82</f>
        <v>112</v>
      </c>
      <c r="T82" s="186" cm="1">
        <f t="array" aca="1" ref="T82" ca="1">ROUND(IF($Q82="Y",VLOOKUP($P82, INDIRECT($Q$3),T$8,0)*INDIRECT($P$2),VLOOKUP($P82, INDIRECT($Q$3),T$8,0)),IF($E82="E",0,3))</f>
        <v>86541</v>
      </c>
      <c r="U82" s="186" cm="1">
        <f t="array" aca="1" ref="U82" ca="1">ROUND(IF($Q82="Y",VLOOKUP($P82, INDIRECT($Q$3),U$8,0)*INDIRECT($P$2),VLOOKUP($P82, INDIRECT($Q$3),U$8,0)),IF($E82="E",0,3))</f>
        <v>90006</v>
      </c>
      <c r="V82" s="186" cm="1">
        <f t="array" aca="1" ref="V82" ca="1">ROUND(IF($Q82="Y",VLOOKUP($P82, INDIRECT($Q$3),V$8,0)*INDIRECT($P$2),VLOOKUP($P82, INDIRECT($Q$3),V$8,0)),IF($E82="E",0,3))</f>
        <v>93609</v>
      </c>
      <c r="W82" s="186" cm="1">
        <f t="array" aca="1" ref="W82" ca="1">ROUND(IF($Q82="Y",VLOOKUP($P82, INDIRECT($Q$3),W$8,0)*INDIRECT($P$2),VLOOKUP($P82, INDIRECT($Q$3),W$8,0)),IF($E82="E",0,3))</f>
        <v>97359</v>
      </c>
      <c r="X82" s="186" cm="1">
        <f t="array" aca="1" ref="X82" ca="1">ROUND(IF($Q82="Y",VLOOKUP($P82, INDIRECT($Q$3),X$8,0)*INDIRECT($P$2),VLOOKUP($P82, INDIRECT($Q$3),X$8,0)),IF($E82="E",0,3))</f>
        <v>101257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82"/>
        <v>59434C</v>
      </c>
      <c r="AC82" s="130" t="str">
        <f t="shared" si="73"/>
        <v>HR Labor Relations Associate</v>
      </c>
      <c r="AD82" s="284" t="str">
        <f t="shared" si="74"/>
        <v>112</v>
      </c>
      <c r="AE82" s="282">
        <f t="shared" ca="1" si="84"/>
        <v>41.606999999999999</v>
      </c>
      <c r="AF82" s="282">
        <f t="shared" ca="1" si="85"/>
        <v>43.272999999999996</v>
      </c>
      <c r="AG82" s="282">
        <f t="shared" ca="1" si="86"/>
        <v>45.004999999999995</v>
      </c>
      <c r="AH82" s="282">
        <f t="shared" ca="1" si="87"/>
        <v>46.808</v>
      </c>
      <c r="AI82" s="282">
        <f t="shared" ca="1" si="88"/>
        <v>48.681999999999995</v>
      </c>
      <c r="AJ82" s="282" t="str">
        <f t="shared" ca="1" si="89"/>
        <v/>
      </c>
      <c r="AK82" s="282" t="str">
        <f t="shared" ca="1" si="90"/>
        <v/>
      </c>
    </row>
    <row r="83" spans="1:37" x14ac:dyDescent="0.2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96"/>
        <v>35.692999999999998</v>
      </c>
      <c r="H83" s="74">
        <f t="shared" ca="1" si="97"/>
        <v>37.572000000000003</v>
      </c>
      <c r="I83" s="74">
        <f t="shared" ca="1" si="98"/>
        <v>38.624000000000002</v>
      </c>
      <c r="J83" s="74">
        <f t="shared" ca="1" si="99"/>
        <v>39.704999999999998</v>
      </c>
      <c r="K83" s="74">
        <f t="shared" ca="1" si="100"/>
        <v>41.292999999999999</v>
      </c>
      <c r="L83" s="74">
        <f t="shared" ca="1" si="101"/>
        <v>0</v>
      </c>
      <c r="M83" s="74">
        <f t="shared" ca="1" si="102"/>
        <v>0</v>
      </c>
      <c r="N83" s="72"/>
      <c r="P83" s="187" t="str">
        <f t="shared" si="103"/>
        <v>52961C</v>
      </c>
      <c r="Q83" s="191" t="s">
        <v>600</v>
      </c>
      <c r="R83" s="188" t="str">
        <f t="shared" si="71"/>
        <v>HR Labor Relations Specialist</v>
      </c>
      <c r="S83" s="189" t="str">
        <f t="shared" si="104"/>
        <v>108</v>
      </c>
      <c r="T83" s="186" cm="1">
        <f t="array" aca="1" ref="T83" ca="1">ROUND(IF($Q83="Y",VLOOKUP($P83, INDIRECT($Q$3),T$8,0)*INDIRECT($P$2),VLOOKUP($P83, INDIRECT($Q$3),T$8,0)),IF($E83="E",0,3))</f>
        <v>35.692999999999998</v>
      </c>
      <c r="U83" s="186" cm="1">
        <f t="array" aca="1" ref="U83" ca="1">ROUND(IF($Q83="Y",VLOOKUP($P83, INDIRECT($Q$3),U$8,0)*INDIRECT($P$2),VLOOKUP($P83, INDIRECT($Q$3),U$8,0)),IF($E83="E",0,3))</f>
        <v>37.572000000000003</v>
      </c>
      <c r="V83" s="186" cm="1">
        <f t="array" aca="1" ref="V83" ca="1">ROUND(IF($Q83="Y",VLOOKUP($P83, INDIRECT($Q$3),V$8,0)*INDIRECT($P$2),VLOOKUP($P83, INDIRECT($Q$3),V$8,0)),IF($E83="E",0,3))</f>
        <v>38.624000000000002</v>
      </c>
      <c r="W83" s="186" cm="1">
        <f t="array" aca="1" ref="W83" ca="1">ROUND(IF($Q83="Y",VLOOKUP($P83, INDIRECT($Q$3),W$8,0)*INDIRECT($P$2),VLOOKUP($P83, INDIRECT($Q$3),W$8,0)),IF($E83="E",0,3))</f>
        <v>39.704999999999998</v>
      </c>
      <c r="X83" s="186">
        <v>41.292999999999999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82"/>
        <v>52961C</v>
      </c>
      <c r="AC83" s="130" t="str">
        <f t="shared" si="73"/>
        <v>HR Labor Relations Specialist</v>
      </c>
      <c r="AD83" s="284" t="str">
        <f t="shared" si="74"/>
        <v>108</v>
      </c>
      <c r="AE83" s="282">
        <f t="shared" ca="1" si="84"/>
        <v>35.692999999999998</v>
      </c>
      <c r="AF83" s="282">
        <f t="shared" ca="1" si="85"/>
        <v>37.572000000000003</v>
      </c>
      <c r="AG83" s="282">
        <f t="shared" ca="1" si="86"/>
        <v>38.624000000000002</v>
      </c>
      <c r="AH83" s="282">
        <f t="shared" ca="1" si="87"/>
        <v>39.704999999999998</v>
      </c>
      <c r="AI83" s="282">
        <f t="shared" si="88"/>
        <v>41.292999999999999</v>
      </c>
      <c r="AJ83" s="282" t="str">
        <f t="shared" ca="1" si="89"/>
        <v/>
      </c>
      <c r="AK83" s="282" t="str">
        <f t="shared" ca="1" si="90"/>
        <v/>
      </c>
    </row>
    <row r="84" spans="1:37" x14ac:dyDescent="0.2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96"/>
        <v>99641</v>
      </c>
      <c r="H84" s="74">
        <f t="shared" ca="1" si="97"/>
        <v>104886</v>
      </c>
      <c r="I84" s="74">
        <f t="shared" ca="1" si="98"/>
        <v>110404</v>
      </c>
      <c r="J84" s="74">
        <f t="shared" ca="1" si="99"/>
        <v>117913</v>
      </c>
      <c r="K84" s="74">
        <f t="shared" ca="1" si="100"/>
        <v>121216</v>
      </c>
      <c r="L84" s="74">
        <f t="shared" ca="1" si="101"/>
        <v>124611</v>
      </c>
      <c r="M84" s="74">
        <f t="shared" ca="1" si="102"/>
        <v>128162</v>
      </c>
      <c r="N84" s="72"/>
      <c r="P84" s="187" t="str">
        <f t="shared" si="103"/>
        <v>06063C</v>
      </c>
      <c r="Q84" s="191" t="s">
        <v>600</v>
      </c>
      <c r="R84" s="188" t="str">
        <f t="shared" si="71"/>
        <v>HR Leadership &amp; Change Manager</v>
      </c>
      <c r="S84" s="189" t="str">
        <f t="shared" si="104"/>
        <v>136</v>
      </c>
      <c r="T84" s="186" cm="1">
        <f t="array" aca="1" ref="T84" ca="1">ROUND(IF($Q84="Y",VLOOKUP($P84, INDIRECT($Q$3),T$8,0)*INDIRECT($P$2),VLOOKUP($P84, INDIRECT($Q$3),T$8,0)),IF($E84="E",0,3))</f>
        <v>99641</v>
      </c>
      <c r="U84" s="186" cm="1">
        <f t="array" aca="1" ref="U84" ca="1">ROUND(IF($Q84="Y",VLOOKUP($P84, INDIRECT($Q$3),U$8,0)*INDIRECT($P$2),VLOOKUP($P84, INDIRECT($Q$3),U$8,0)),IF($E84="E",0,3))</f>
        <v>104886</v>
      </c>
      <c r="V84" s="186" cm="1">
        <f t="array" aca="1" ref="V84" ca="1">ROUND(IF($Q84="Y",VLOOKUP($P84, INDIRECT($Q$3),V$8,0)*INDIRECT($P$2),VLOOKUP($P84, INDIRECT($Q$3),V$8,0)),IF($E84="E",0,3))</f>
        <v>110404</v>
      </c>
      <c r="W84" s="186" cm="1">
        <f t="array" aca="1" ref="W84" ca="1">ROUND(IF($Q84="Y",VLOOKUP($P84, INDIRECT($Q$3),W$8,0)*INDIRECT($P$2),VLOOKUP($P84, INDIRECT($Q$3),W$8,0)),IF($E84="E",0,3))</f>
        <v>117913</v>
      </c>
      <c r="X84" s="186" cm="1">
        <f t="array" aca="1" ref="X84" ca="1">ROUND(IF($Q84="Y",VLOOKUP($P84, INDIRECT($Q$3),X$8,0)*INDIRECT($P$2),VLOOKUP($P84, INDIRECT($Q$3),X$8,0)),IF($E84="E",0,3))</f>
        <v>121216</v>
      </c>
      <c r="Y84" s="186" cm="1">
        <f t="array" aca="1" ref="Y84" ca="1">ROUND(IF($Q84="Y",VLOOKUP($P84, INDIRECT($Q$3),Y$8,0)*INDIRECT($P$2),VLOOKUP($P84, INDIRECT($Q$3),Y$8,0)),IF($E84="E",0,3))</f>
        <v>124611</v>
      </c>
      <c r="Z84" s="186" cm="1">
        <f t="array" aca="1" ref="Z84" ca="1">ROUND(IF($Q84="Y",VLOOKUP($P84, INDIRECT($Q$3),Z$8,0)*INDIRECT($P$2),VLOOKUP($P84, INDIRECT($Q$3),Z$8,0)),IF($E84="E",0,3))</f>
        <v>128162</v>
      </c>
      <c r="AA84" s="186"/>
      <c r="AB84" s="282" t="str">
        <f t="shared" si="82"/>
        <v>06063C</v>
      </c>
      <c r="AC84" s="130" t="str">
        <f t="shared" si="73"/>
        <v>HR Leadership &amp; Change Manager</v>
      </c>
      <c r="AD84" s="284" t="str">
        <f t="shared" si="74"/>
        <v>136</v>
      </c>
      <c r="AE84" s="282">
        <f t="shared" ca="1" si="84"/>
        <v>47.905000000000001</v>
      </c>
      <c r="AF84" s="282">
        <f t="shared" ca="1" si="85"/>
        <v>50.425999999999995</v>
      </c>
      <c r="AG84" s="282">
        <f t="shared" ca="1" si="86"/>
        <v>53.079000000000001</v>
      </c>
      <c r="AH84" s="282">
        <f t="shared" ca="1" si="87"/>
        <v>56.689</v>
      </c>
      <c r="AI84" s="282">
        <f t="shared" ca="1" si="88"/>
        <v>58.277000000000001</v>
      </c>
      <c r="AJ84" s="282">
        <f t="shared" ca="1" si="89"/>
        <v>59.91</v>
      </c>
      <c r="AK84" s="282">
        <f t="shared" ca="1" si="90"/>
        <v>61.616999999999997</v>
      </c>
    </row>
    <row r="85" spans="1:37" x14ac:dyDescent="0.2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96"/>
        <v>100263</v>
      </c>
      <c r="H85" s="74">
        <f t="shared" ca="1" si="97"/>
        <v>104278</v>
      </c>
      <c r="I85" s="74">
        <f t="shared" ca="1" si="98"/>
        <v>108455</v>
      </c>
      <c r="J85" s="74">
        <f t="shared" ca="1" si="99"/>
        <v>112795</v>
      </c>
      <c r="K85" s="74">
        <f t="shared" ca="1" si="100"/>
        <v>117312</v>
      </c>
      <c r="L85" s="74">
        <f t="shared" ca="1" si="101"/>
        <v>0</v>
      </c>
      <c r="M85" s="74">
        <f t="shared" ca="1" si="102"/>
        <v>0</v>
      </c>
      <c r="N85" s="72"/>
      <c r="P85" s="187" t="str">
        <f t="shared" si="103"/>
        <v>52963C</v>
      </c>
      <c r="Q85" s="191" t="s">
        <v>600</v>
      </c>
      <c r="R85" s="188" t="str">
        <f t="shared" si="71"/>
        <v>HR Learning Technologies Specialist</v>
      </c>
      <c r="S85" s="189" t="str">
        <f t="shared" si="104"/>
        <v>131</v>
      </c>
      <c r="T85" s="186" cm="1">
        <f t="array" aca="1" ref="T85" ca="1">ROUND(IF($Q85="Y",VLOOKUP($P85, INDIRECT($Q$3),T$8,0)*INDIRECT($P$2),VLOOKUP($P85, INDIRECT($Q$3),T$8,0)),IF($E85="E",0,3))</f>
        <v>100263</v>
      </c>
      <c r="U85" s="186" cm="1">
        <f t="array" aca="1" ref="U85" ca="1">ROUND(IF($Q85="Y",VLOOKUP($P85, INDIRECT($Q$3),U$8,0)*INDIRECT($P$2),VLOOKUP($P85, INDIRECT($Q$3),U$8,0)),IF($E85="E",0,3))</f>
        <v>104278</v>
      </c>
      <c r="V85" s="186" cm="1">
        <f t="array" aca="1" ref="V85" ca="1">ROUND(IF($Q85="Y",VLOOKUP($P85, INDIRECT($Q$3),V$8,0)*INDIRECT($P$2),VLOOKUP($P85, INDIRECT($Q$3),V$8,0)),IF($E85="E",0,3))</f>
        <v>108455</v>
      </c>
      <c r="W85" s="186" cm="1">
        <f t="array" aca="1" ref="W85" ca="1">ROUND(IF($Q85="Y",VLOOKUP($P85, INDIRECT($Q$3),W$8,0)*INDIRECT($P$2),VLOOKUP($P85, INDIRECT($Q$3),W$8,0)),IF($E85="E",0,3))</f>
        <v>112795</v>
      </c>
      <c r="X85" s="186" cm="1">
        <f t="array" aca="1" ref="X85" ca="1">ROUND(IF($Q85="Y",VLOOKUP($P85, INDIRECT($Q$3),X$8,0)*INDIRECT($P$2),VLOOKUP($P85, INDIRECT($Q$3),X$8,0)),IF($E85="E",0,3))</f>
        <v>117312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82"/>
        <v>52963C</v>
      </c>
      <c r="AC85" s="130" t="str">
        <f t="shared" si="73"/>
        <v>HR Learning Technologies Specialist</v>
      </c>
      <c r="AD85" s="284" t="str">
        <f t="shared" si="74"/>
        <v>131</v>
      </c>
      <c r="AE85" s="282">
        <f t="shared" ca="1" si="84"/>
        <v>48.204000000000001</v>
      </c>
      <c r="AF85" s="282">
        <f t="shared" ca="1" si="85"/>
        <v>50.134</v>
      </c>
      <c r="AG85" s="282">
        <f t="shared" ca="1" si="86"/>
        <v>52.141999999999996</v>
      </c>
      <c r="AH85" s="282">
        <f t="shared" ca="1" si="87"/>
        <v>54.228999999999999</v>
      </c>
      <c r="AI85" s="282">
        <f t="shared" ca="1" si="88"/>
        <v>56.4</v>
      </c>
      <c r="AJ85" s="282" t="str">
        <f t="shared" ca="1" si="89"/>
        <v/>
      </c>
      <c r="AK85" s="282" t="str">
        <f t="shared" ca="1" si="90"/>
        <v/>
      </c>
    </row>
    <row r="86" spans="1:37" x14ac:dyDescent="0.2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96"/>
        <v>110185</v>
      </c>
      <c r="H86" s="74">
        <f t="shared" ca="1" si="97"/>
        <v>114591</v>
      </c>
      <c r="I86" s="74">
        <f t="shared" ca="1" si="98"/>
        <v>119176</v>
      </c>
      <c r="J86" s="74">
        <f t="shared" ca="1" si="99"/>
        <v>123944</v>
      </c>
      <c r="K86" s="74">
        <f t="shared" ca="1" si="100"/>
        <v>128902</v>
      </c>
      <c r="L86" s="74">
        <f t="shared" ca="1" si="101"/>
        <v>0</v>
      </c>
      <c r="M86" s="74">
        <f t="shared" ca="1" si="102"/>
        <v>0</v>
      </c>
      <c r="N86" s="72"/>
      <c r="P86" s="187" t="str">
        <f t="shared" si="103"/>
        <v>53004C</v>
      </c>
      <c r="Q86" s="191" t="s">
        <v>600</v>
      </c>
      <c r="R86" s="188" t="str">
        <f t="shared" si="71"/>
        <v>HR Project Mgr-Confidential-C</v>
      </c>
      <c r="S86" s="189" t="str">
        <f t="shared" si="104"/>
        <v>137</v>
      </c>
      <c r="T86" s="186" cm="1">
        <f t="array" aca="1" ref="T86" ca="1">ROUND(IF($Q86="Y",VLOOKUP($P86, INDIRECT($Q$3),T$8,0)*INDIRECT($P$2),VLOOKUP($P86, INDIRECT($Q$3),T$8,0)),IF($E86="E",0,3))</f>
        <v>110185</v>
      </c>
      <c r="U86" s="186" cm="1">
        <f t="array" aca="1" ref="U86" ca="1">ROUND(IF($Q86="Y",VLOOKUP($P86, INDIRECT($Q$3),U$8,0)*INDIRECT($P$2),VLOOKUP($P86, INDIRECT($Q$3),U$8,0)),IF($E86="E",0,3))</f>
        <v>114591</v>
      </c>
      <c r="V86" s="186" cm="1">
        <f t="array" aca="1" ref="V86" ca="1">ROUND(IF($Q86="Y",VLOOKUP($P86, INDIRECT($Q$3),V$8,0)*INDIRECT($P$2),VLOOKUP($P86, INDIRECT($Q$3),V$8,0)),IF($E86="E",0,3))</f>
        <v>119176</v>
      </c>
      <c r="W86" s="186" cm="1">
        <f t="array" aca="1" ref="W86" ca="1">ROUND(IF($Q86="Y",VLOOKUP($P86, INDIRECT($Q$3),W$8,0)*INDIRECT($P$2),VLOOKUP($P86, INDIRECT($Q$3),W$8,0)),IF($E86="E",0,3))</f>
        <v>123944</v>
      </c>
      <c r="X86" s="186" cm="1">
        <f t="array" aca="1" ref="X86" ca="1">ROUND(IF($Q86="Y",VLOOKUP($P86, INDIRECT($Q$3),X$8,0)*INDIRECT($P$2),VLOOKUP($P86, INDIRECT($Q$3),X$8,0)),IF($E86="E",0,3))</f>
        <v>128902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82"/>
        <v>53004C</v>
      </c>
      <c r="AC86" s="130" t="str">
        <f t="shared" si="73"/>
        <v>HR Project Mgr-Confidential-C</v>
      </c>
      <c r="AD86" s="284" t="str">
        <f t="shared" si="74"/>
        <v>137</v>
      </c>
      <c r="AE86" s="282">
        <f t="shared" ca="1" si="84"/>
        <v>52.973999999999997</v>
      </c>
      <c r="AF86" s="282">
        <f t="shared" ca="1" si="85"/>
        <v>55.091999999999999</v>
      </c>
      <c r="AG86" s="282">
        <f t="shared" ca="1" si="86"/>
        <v>57.296999999999997</v>
      </c>
      <c r="AH86" s="282">
        <f t="shared" ca="1" si="87"/>
        <v>59.588999999999999</v>
      </c>
      <c r="AI86" s="282">
        <f t="shared" ca="1" si="88"/>
        <v>61.972999999999999</v>
      </c>
      <c r="AJ86" s="282" t="str">
        <f t="shared" ca="1" si="89"/>
        <v/>
      </c>
      <c r="AK86" s="282" t="str">
        <f t="shared" ca="1" si="90"/>
        <v/>
      </c>
    </row>
    <row r="87" spans="1:37" x14ac:dyDescent="0.2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96"/>
        <v>84533</v>
      </c>
      <c r="H87" s="74">
        <f t="shared" ca="1" si="97"/>
        <v>87919</v>
      </c>
      <c r="I87" s="74">
        <f t="shared" ca="1" si="98"/>
        <v>91438</v>
      </c>
      <c r="J87" s="74">
        <f t="shared" ca="1" si="99"/>
        <v>95099</v>
      </c>
      <c r="K87" s="74">
        <f t="shared" ca="1" si="100"/>
        <v>98908</v>
      </c>
      <c r="L87" s="74">
        <f t="shared" ca="1" si="101"/>
        <v>0</v>
      </c>
      <c r="M87" s="74">
        <f t="shared" ca="1" si="102"/>
        <v>0</v>
      </c>
      <c r="N87" s="72"/>
      <c r="P87" s="187" t="str">
        <f t="shared" si="103"/>
        <v>52959C</v>
      </c>
      <c r="Q87" s="186" t="s">
        <v>600</v>
      </c>
      <c r="R87" s="188" t="str">
        <f t="shared" si="71"/>
        <v>HR Recruiter</v>
      </c>
      <c r="S87" s="189" t="str">
        <f t="shared" si="104"/>
        <v>109</v>
      </c>
      <c r="T87" s="186" cm="1">
        <f t="array" aca="1" ref="T87" ca="1">ROUND(IF($Q87="Y",VLOOKUP($P87, INDIRECT($Q$3),T$8,0)*INDIRECT($P$2),VLOOKUP($P87, INDIRECT($Q$3),T$8,0)),IF($E87="E",0,3))</f>
        <v>84533</v>
      </c>
      <c r="U87" s="186" cm="1">
        <f t="array" aca="1" ref="U87" ca="1">ROUND(IF($Q87="Y",VLOOKUP($P87, INDIRECT($Q$3),U$8,0)*INDIRECT($P$2),VLOOKUP($P87, INDIRECT($Q$3),U$8,0)),IF($E87="E",0,3))</f>
        <v>87919</v>
      </c>
      <c r="V87" s="186" cm="1">
        <f t="array" aca="1" ref="V87" ca="1">ROUND(IF($Q87="Y",VLOOKUP($P87, INDIRECT($Q$3),V$8,0)*INDIRECT($P$2),VLOOKUP($P87, INDIRECT($Q$3),V$8,0)),IF($E87="E",0,3))</f>
        <v>91438</v>
      </c>
      <c r="W87" s="186" cm="1">
        <f t="array" aca="1" ref="W87" ca="1">ROUND(IF($Q87="Y",VLOOKUP($P87, INDIRECT($Q$3),W$8,0)*INDIRECT($P$2),VLOOKUP($P87, INDIRECT($Q$3),W$8,0)),IF($E87="E",0,3))</f>
        <v>95099</v>
      </c>
      <c r="X87" s="186" cm="1">
        <f t="array" aca="1" ref="X87" ca="1">ROUND(IF($Q87="Y",VLOOKUP($P87, INDIRECT($Q$3),X$8,0)*INDIRECT($P$2),VLOOKUP($P87, INDIRECT($Q$3),X$8,0)),IF($E87="E",0,3))</f>
        <v>98908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82"/>
        <v>52959C</v>
      </c>
      <c r="AC87" s="130" t="str">
        <f t="shared" si="73"/>
        <v>HR Recruiter</v>
      </c>
      <c r="AD87" s="284" t="str">
        <f t="shared" si="74"/>
        <v>109</v>
      </c>
      <c r="AE87" s="282">
        <f t="shared" ca="1" si="84"/>
        <v>40.640999999999998</v>
      </c>
      <c r="AF87" s="282">
        <f t="shared" ca="1" si="85"/>
        <v>42.268999999999998</v>
      </c>
      <c r="AG87" s="282">
        <f t="shared" ca="1" si="86"/>
        <v>43.960999999999999</v>
      </c>
      <c r="AH87" s="282">
        <f t="shared" ca="1" si="87"/>
        <v>45.720999999999997</v>
      </c>
      <c r="AI87" s="282">
        <f t="shared" ca="1" si="88"/>
        <v>47.552</v>
      </c>
      <c r="AJ87" s="282" t="str">
        <f t="shared" ca="1" si="89"/>
        <v/>
      </c>
      <c r="AK87" s="282" t="str">
        <f t="shared" ca="1" si="90"/>
        <v/>
      </c>
    </row>
    <row r="88" spans="1:37" x14ac:dyDescent="0.2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96"/>
        <v>73217</v>
      </c>
      <c r="H88" s="74">
        <f t="shared" ca="1" si="97"/>
        <v>77237</v>
      </c>
      <c r="I88" s="74">
        <f t="shared" ca="1" si="98"/>
        <v>81251</v>
      </c>
      <c r="J88" s="74">
        <f t="shared" ca="1" si="99"/>
        <v>85549</v>
      </c>
      <c r="K88" s="74">
        <f t="shared" ca="1" si="100"/>
        <v>90069</v>
      </c>
      <c r="L88" s="74">
        <f t="shared" ca="1" si="101"/>
        <v>95664</v>
      </c>
      <c r="M88" s="74">
        <f t="shared" ca="1" si="102"/>
        <v>101257</v>
      </c>
      <c r="N88" s="72"/>
      <c r="P88" s="187" t="str">
        <f t="shared" si="103"/>
        <v>05418C</v>
      </c>
      <c r="Q88" s="191" t="s">
        <v>600</v>
      </c>
      <c r="R88" s="188" t="str">
        <f t="shared" si="71"/>
        <v>HR Representative</v>
      </c>
      <c r="S88" s="189" t="str">
        <f t="shared" si="104"/>
        <v>60M</v>
      </c>
      <c r="T88" s="186" cm="1">
        <f t="array" aca="1" ref="T88" ca="1">ROUND(IF($Q88="Y",VLOOKUP($P88, INDIRECT($Q$3),T$8,0)*INDIRECT($P$2),VLOOKUP($P88, INDIRECT($Q$3),T$8,0)),IF($E88="E",0,3))</f>
        <v>73217</v>
      </c>
      <c r="U88" s="186" cm="1">
        <f t="array" aca="1" ref="U88" ca="1">ROUND(IF($Q88="Y",VLOOKUP($P88, INDIRECT($Q$3),U$8,0)*INDIRECT($P$2),VLOOKUP($P88, INDIRECT($Q$3),U$8,0)),IF($E88="E",0,3))</f>
        <v>77237</v>
      </c>
      <c r="V88" s="186" cm="1">
        <f t="array" aca="1" ref="V88" ca="1">ROUND(IF($Q88="Y",VLOOKUP($P88, INDIRECT($Q$3),V$8,0)*INDIRECT($P$2),VLOOKUP($P88, INDIRECT($Q$3),V$8,0)),IF($E88="E",0,3))</f>
        <v>81251</v>
      </c>
      <c r="W88" s="186" cm="1">
        <f t="array" aca="1" ref="W88" ca="1">ROUND(IF($Q88="Y",VLOOKUP($P88, INDIRECT($Q$3),W$8,0)*INDIRECT($P$2),VLOOKUP($P88, INDIRECT($Q$3),W$8,0)),IF($E88="E",0,3))</f>
        <v>85549</v>
      </c>
      <c r="X88" s="186" cm="1">
        <f t="array" aca="1" ref="X88" ca="1">ROUND(IF($Q88="Y",VLOOKUP($P88, INDIRECT($Q$3),X$8,0)*INDIRECT($P$2),VLOOKUP($P88, INDIRECT($Q$3),X$8,0)),IF($E88="E",0,3))</f>
        <v>90069</v>
      </c>
      <c r="Y88" s="186" cm="1">
        <f t="array" aca="1" ref="Y88" ca="1">ROUND(IF($Q88="Y",VLOOKUP($P88, INDIRECT($Q$3),Y$8,0)*INDIRECT($P$2),VLOOKUP($P88, INDIRECT($Q$3),Y$8,0)),IF($E88="E",0,3))</f>
        <v>95664</v>
      </c>
      <c r="Z88" s="186" cm="1">
        <f t="array" aca="1" ref="Z88" ca="1">ROUND(IF($Q88="Y",VLOOKUP($P88, INDIRECT($Q$3),Z$8,0)*INDIRECT($P$2),VLOOKUP($P88, INDIRECT($Q$3),Z$8,0)),IF($E88="E",0,3))</f>
        <v>101257</v>
      </c>
      <c r="AA88" s="186"/>
      <c r="AB88" s="282" t="str">
        <f t="shared" si="82"/>
        <v>05418C</v>
      </c>
      <c r="AC88" s="130" t="str">
        <f t="shared" si="73"/>
        <v>HR Representative</v>
      </c>
      <c r="AD88" s="284" t="str">
        <f t="shared" si="74"/>
        <v>60M</v>
      </c>
      <c r="AE88" s="282">
        <f t="shared" ca="1" si="84"/>
        <v>35.201000000000001</v>
      </c>
      <c r="AF88" s="282">
        <f t="shared" ca="1" si="85"/>
        <v>37.134</v>
      </c>
      <c r="AG88" s="282">
        <f t="shared" ca="1" si="86"/>
        <v>39.062999999999995</v>
      </c>
      <c r="AH88" s="282">
        <f t="shared" ca="1" si="87"/>
        <v>41.129999999999995</v>
      </c>
      <c r="AI88" s="282">
        <f t="shared" ca="1" si="88"/>
        <v>43.302999999999997</v>
      </c>
      <c r="AJ88" s="282">
        <f t="shared" ca="1" si="89"/>
        <v>45.992999999999995</v>
      </c>
      <c r="AK88" s="282">
        <f t="shared" ca="1" si="90"/>
        <v>48.681999999999995</v>
      </c>
    </row>
    <row r="89" spans="1:37" x14ac:dyDescent="0.2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96"/>
        <v>30.882000000000001</v>
      </c>
      <c r="H89" s="74">
        <f t="shared" ca="1" si="97"/>
        <v>32.426000000000002</v>
      </c>
      <c r="I89" s="74">
        <f t="shared" ca="1" si="98"/>
        <v>34.048000000000002</v>
      </c>
      <c r="J89" s="74">
        <f t="shared" ca="1" si="99"/>
        <v>35.75</v>
      </c>
      <c r="K89" s="74">
        <f t="shared" ca="1" si="100"/>
        <v>37.536999999999999</v>
      </c>
      <c r="L89" s="74">
        <f t="shared" ca="1" si="101"/>
        <v>39.414000000000001</v>
      </c>
      <c r="M89" s="74">
        <f t="shared" ca="1" si="102"/>
        <v>0</v>
      </c>
      <c r="N89" s="72"/>
      <c r="P89" s="187" t="str">
        <f t="shared" si="103"/>
        <v>05426C</v>
      </c>
      <c r="Q89" s="191" t="s">
        <v>600</v>
      </c>
      <c r="R89" s="188" t="str">
        <f t="shared" si="71"/>
        <v>HR Sr Associate</v>
      </c>
      <c r="S89" s="189" t="str">
        <f t="shared" si="104"/>
        <v>04</v>
      </c>
      <c r="T89" s="186" cm="1">
        <f t="array" aca="1" ref="T89" ca="1">ROUND(IF($Q89="Y",VLOOKUP($P89, INDIRECT($Q$3),T$8,0)*INDIRECT($P$2),VLOOKUP($P89, INDIRECT($Q$3),T$8,0)),IF($E89="E",0,3))</f>
        <v>30.882000000000001</v>
      </c>
      <c r="U89" s="186" cm="1">
        <f t="array" aca="1" ref="U89" ca="1">ROUND(IF($Q89="Y",VLOOKUP($P89, INDIRECT($Q$3),U$8,0)*INDIRECT($P$2),VLOOKUP($P89, INDIRECT($Q$3),U$8,0)),IF($E89="E",0,3))</f>
        <v>32.426000000000002</v>
      </c>
      <c r="V89" s="186" cm="1">
        <f t="array" aca="1" ref="V89" ca="1">ROUND(IF($Q89="Y",VLOOKUP($P89, INDIRECT($Q$3),V$8,0)*INDIRECT($P$2),VLOOKUP($P89, INDIRECT($Q$3),V$8,0)),IF($E89="E",0,3))</f>
        <v>34.048000000000002</v>
      </c>
      <c r="W89" s="186" cm="1">
        <f t="array" aca="1" ref="W89" ca="1">ROUND(IF($Q89="Y",VLOOKUP($P89, INDIRECT($Q$3),W$8,0)*INDIRECT($P$2),VLOOKUP($P89, INDIRECT($Q$3),W$8,0)),IF($E89="E",0,3))</f>
        <v>35.75</v>
      </c>
      <c r="X89" s="186" cm="1">
        <f t="array" aca="1" ref="X89" ca="1">ROUND(IF($Q89="Y",VLOOKUP($P89, INDIRECT($Q$3),X$8,0)*INDIRECT($P$2),VLOOKUP($P89, INDIRECT($Q$3),X$8,0)),IF($E89="E",0,3))</f>
        <v>37.536999999999999</v>
      </c>
      <c r="Y89" s="186" cm="1">
        <f t="array" aca="1" ref="Y89" ca="1">ROUND(IF($Q89="Y",VLOOKUP($P89, INDIRECT($Q$3),Y$8,0)*INDIRECT($P$2),VLOOKUP($P89, INDIRECT($Q$3),Y$8,0)),IF($E89="E",0,3))</f>
        <v>39.414000000000001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82"/>
        <v>05426C</v>
      </c>
      <c r="AC89" s="130" t="str">
        <f t="shared" si="73"/>
        <v>HR Sr Associate</v>
      </c>
      <c r="AD89" s="284" t="str">
        <f t="shared" si="74"/>
        <v>04</v>
      </c>
      <c r="AE89" s="282">
        <f t="shared" ca="1" si="84"/>
        <v>30.882000000000001</v>
      </c>
      <c r="AF89" s="282">
        <f t="shared" ca="1" si="85"/>
        <v>32.426000000000002</v>
      </c>
      <c r="AG89" s="282">
        <f t="shared" ca="1" si="86"/>
        <v>34.048000000000002</v>
      </c>
      <c r="AH89" s="282">
        <f t="shared" ca="1" si="87"/>
        <v>35.75</v>
      </c>
      <c r="AI89" s="282">
        <f t="shared" ca="1" si="88"/>
        <v>37.536999999999999</v>
      </c>
      <c r="AJ89" s="282">
        <f t="shared" ca="1" si="89"/>
        <v>39.414000000000001</v>
      </c>
      <c r="AK89" s="282" t="str">
        <f t="shared" ca="1" si="90"/>
        <v/>
      </c>
    </row>
    <row r="90" spans="1:37" x14ac:dyDescent="0.2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si="96"/>
        <v>92394</v>
      </c>
      <c r="H90" s="74">
        <f t="shared" si="97"/>
        <v>96095.16</v>
      </c>
      <c r="I90" s="74">
        <f t="shared" ref="I90" si="105">IF(G90="E",ROUND(V90,0),ROUND(V90,3))</f>
        <v>99943.2</v>
      </c>
      <c r="J90" s="74">
        <f t="shared" ref="J90" si="106">IF(H90="E",ROUND(W90,0),ROUND(W90,3))</f>
        <v>103942.44</v>
      </c>
      <c r="K90" s="74">
        <f t="shared" ref="K90" si="107">IF(I90="E",ROUND(X90,0),ROUND(X90,3))</f>
        <v>108103.67999999999</v>
      </c>
      <c r="L90" s="74">
        <f t="shared" ref="L90" si="108">IF(J90="E",ROUND(Y90,0),ROUND(Y90,3))</f>
        <v>0</v>
      </c>
      <c r="M90" s="74">
        <f t="shared" ref="M90" si="109">IF(K90="E",ROUND(Z90,0),ROUND(Z90,3))</f>
        <v>0</v>
      </c>
      <c r="N90" s="72"/>
      <c r="P90" s="187" t="str">
        <f t="shared" si="103"/>
        <v>53077C</v>
      </c>
      <c r="Q90" s="191" t="s">
        <v>600</v>
      </c>
      <c r="R90" s="188" t="str">
        <f t="shared" ref="R90:R121" si="110">F90</f>
        <v>HR Sr Benefits Spec-C</v>
      </c>
      <c r="S90" s="189" t="str">
        <f t="shared" si="104"/>
        <v>144</v>
      </c>
      <c r="T90" s="186">
        <v>92394</v>
      </c>
      <c r="U90" s="186">
        <v>96095.16</v>
      </c>
      <c r="V90" s="186">
        <v>99943.200000000012</v>
      </c>
      <c r="W90" s="186">
        <v>103942.44</v>
      </c>
      <c r="X90" s="186">
        <v>108103.68000000001</v>
      </c>
      <c r="AA90" s="186"/>
      <c r="AB90" s="282" t="str">
        <f t="shared" si="82"/>
        <v>53077C</v>
      </c>
      <c r="AC90" s="130" t="str">
        <f t="shared" ref="AC90:AC121" si="111">F90</f>
        <v>HR Sr Benefits Spec-C</v>
      </c>
      <c r="AD90" s="284" t="str">
        <f t="shared" ref="AD90:AD121" si="112">C90</f>
        <v>144</v>
      </c>
      <c r="AE90" s="282">
        <f t="shared" si="84"/>
        <v>44.420999999999999</v>
      </c>
      <c r="AF90" s="282">
        <f t="shared" si="85"/>
        <v>46.199999999999996</v>
      </c>
      <c r="AG90" s="282">
        <f t="shared" si="86"/>
        <v>48.05</v>
      </c>
      <c r="AH90" s="282">
        <f t="shared" si="87"/>
        <v>49.972999999999999</v>
      </c>
      <c r="AI90" s="282">
        <f t="shared" si="88"/>
        <v>51.972999999999999</v>
      </c>
      <c r="AJ90" s="282" t="str">
        <f t="shared" si="89"/>
        <v/>
      </c>
      <c r="AK90" s="282" t="str">
        <f t="shared" si="90"/>
        <v/>
      </c>
    </row>
    <row r="91" spans="1:37" x14ac:dyDescent="0.2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96"/>
        <v>100263</v>
      </c>
      <c r="H91" s="74">
        <f t="shared" ca="1" si="97"/>
        <v>104278</v>
      </c>
      <c r="I91" s="74">
        <f t="shared" ref="I91:I112" ca="1" si="113">IF(G91="E",ROUND(V91,0),ROUND(V91,3))</f>
        <v>108455</v>
      </c>
      <c r="J91" s="74">
        <f t="shared" ref="J91:J112" ca="1" si="114">IF(H91="E",ROUND(W91,0),ROUND(W91,3))</f>
        <v>112795</v>
      </c>
      <c r="K91" s="74">
        <f t="shared" ref="K91:K112" ca="1" si="115">IF(I91="E",ROUND(X91,0),ROUND(X91,3))</f>
        <v>117312</v>
      </c>
      <c r="L91" s="74">
        <f t="shared" ref="L91:L112" ca="1" si="116">IF(J91="E",ROUND(Y91,0),ROUND(Y91,3))</f>
        <v>0</v>
      </c>
      <c r="M91" s="74">
        <f t="shared" ref="M91:M112" ca="1" si="117">IF(K91="E",ROUND(Z91,0),ROUND(Z91,3))</f>
        <v>0</v>
      </c>
      <c r="N91" s="72"/>
      <c r="P91" s="187" t="str">
        <f t="shared" si="103"/>
        <v>52968C</v>
      </c>
      <c r="Q91" s="191" t="s">
        <v>600</v>
      </c>
      <c r="R91" s="188" t="str">
        <f t="shared" si="110"/>
        <v>HR Sr Health &amp; Wellness Representative</v>
      </c>
      <c r="S91" s="189" t="str">
        <f t="shared" si="104"/>
        <v>131</v>
      </c>
      <c r="T91" s="186" cm="1">
        <f t="array" aca="1" ref="T91" ca="1">ROUND(IF($Q91="Y",VLOOKUP($P91, INDIRECT($Q$3),T$8,0)*INDIRECT($P$2),VLOOKUP($P91, INDIRECT($Q$3),T$8,0)),IF($E91="E",0,3))</f>
        <v>100263</v>
      </c>
      <c r="U91" s="186" cm="1">
        <f t="array" aca="1" ref="U91" ca="1">ROUND(IF($Q91="Y",VLOOKUP($P91, INDIRECT($Q$3),U$8,0)*INDIRECT($P$2),VLOOKUP($P91, INDIRECT($Q$3),U$8,0)),IF($E91="E",0,3))</f>
        <v>104278</v>
      </c>
      <c r="V91" s="186" cm="1">
        <f t="array" aca="1" ref="V91" ca="1">ROUND(IF($Q91="Y",VLOOKUP($P91, INDIRECT($Q$3),V$8,0)*INDIRECT($P$2),VLOOKUP($P91, INDIRECT($Q$3),V$8,0)),IF($E91="E",0,3))</f>
        <v>108455</v>
      </c>
      <c r="W91" s="186" cm="1">
        <f t="array" aca="1" ref="W91" ca="1">ROUND(IF($Q91="Y",VLOOKUP($P91, INDIRECT($Q$3),W$8,0)*INDIRECT($P$2),VLOOKUP($P91, INDIRECT($Q$3),W$8,0)),IF($E91="E",0,3))</f>
        <v>112795</v>
      </c>
      <c r="X91" s="186" cm="1">
        <f t="array" aca="1" ref="X91" ca="1">ROUND(IF($Q91="Y",VLOOKUP($P91, INDIRECT($Q$3),X$8,0)*INDIRECT($P$2),VLOOKUP($P91, INDIRECT($Q$3),X$8,0)),IF($E91="E",0,3))</f>
        <v>117312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82"/>
        <v>52968C</v>
      </c>
      <c r="AC91" s="130" t="str">
        <f t="shared" si="111"/>
        <v>HR Sr Health &amp; Wellness Representative</v>
      </c>
      <c r="AD91" s="284" t="str">
        <f t="shared" si="112"/>
        <v>131</v>
      </c>
      <c r="AE91" s="282">
        <f t="shared" ca="1" si="84"/>
        <v>48.204000000000001</v>
      </c>
      <c r="AF91" s="282">
        <f t="shared" ca="1" si="85"/>
        <v>50.134</v>
      </c>
      <c r="AG91" s="282">
        <f t="shared" ca="1" si="86"/>
        <v>52.141999999999996</v>
      </c>
      <c r="AH91" s="282">
        <f t="shared" ca="1" si="87"/>
        <v>54.228999999999999</v>
      </c>
      <c r="AI91" s="282">
        <f t="shared" ca="1" si="88"/>
        <v>56.4</v>
      </c>
      <c r="AJ91" s="282" t="str">
        <f t="shared" ca="1" si="89"/>
        <v/>
      </c>
      <c r="AK91" s="282" t="str">
        <f t="shared" ca="1" si="90"/>
        <v/>
      </c>
    </row>
    <row r="92" spans="1:37" x14ac:dyDescent="0.2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96"/>
        <v>100263</v>
      </c>
      <c r="H92" s="74">
        <f t="shared" ca="1" si="97"/>
        <v>104278</v>
      </c>
      <c r="I92" s="74">
        <f t="shared" ca="1" si="113"/>
        <v>108455</v>
      </c>
      <c r="J92" s="74">
        <f t="shared" ca="1" si="114"/>
        <v>112795</v>
      </c>
      <c r="K92" s="74">
        <f t="shared" ca="1" si="115"/>
        <v>117312</v>
      </c>
      <c r="L92" s="74">
        <f t="shared" ca="1" si="116"/>
        <v>0</v>
      </c>
      <c r="M92" s="74">
        <f t="shared" ca="1" si="117"/>
        <v>0</v>
      </c>
      <c r="N92" s="72"/>
      <c r="P92" s="187" t="str">
        <f t="shared" si="103"/>
        <v>52962C</v>
      </c>
      <c r="Q92" s="191" t="s">
        <v>600</v>
      </c>
      <c r="R92" s="188" t="str">
        <f t="shared" si="110"/>
        <v>HR Sr Learning Specialist</v>
      </c>
      <c r="S92" s="189" t="str">
        <f t="shared" si="104"/>
        <v>131</v>
      </c>
      <c r="T92" s="186" cm="1">
        <f t="array" aca="1" ref="T92" ca="1">ROUND(IF($Q92="Y",VLOOKUP($P92, INDIRECT($Q$3),T$8,0)*INDIRECT($P$2),VLOOKUP($P92, INDIRECT($Q$3),T$8,0)),IF($E92="E",0,3))</f>
        <v>100263</v>
      </c>
      <c r="U92" s="186" cm="1">
        <f t="array" aca="1" ref="U92" ca="1">ROUND(IF($Q92="Y",VLOOKUP($P92, INDIRECT($Q$3),U$8,0)*INDIRECT($P$2),VLOOKUP($P92, INDIRECT($Q$3),U$8,0)),IF($E92="E",0,3))</f>
        <v>104278</v>
      </c>
      <c r="V92" s="186" cm="1">
        <f t="array" aca="1" ref="V92" ca="1">ROUND(IF($Q92="Y",VLOOKUP($P92, INDIRECT($Q$3),V$8,0)*INDIRECT($P$2),VLOOKUP($P92, INDIRECT($Q$3),V$8,0)),IF($E92="E",0,3))</f>
        <v>108455</v>
      </c>
      <c r="W92" s="186" cm="1">
        <f t="array" aca="1" ref="W92" ca="1">ROUND(IF($Q92="Y",VLOOKUP($P92, INDIRECT($Q$3),W$8,0)*INDIRECT($P$2),VLOOKUP($P92, INDIRECT($Q$3),W$8,0)),IF($E92="E",0,3))</f>
        <v>112795</v>
      </c>
      <c r="X92" s="186" cm="1">
        <f t="array" aca="1" ref="X92" ca="1">ROUND(IF($Q92="Y",VLOOKUP($P92, INDIRECT($Q$3),X$8,0)*INDIRECT($P$2),VLOOKUP($P92, INDIRECT($Q$3),X$8,0)),IF($E92="E",0,3))</f>
        <v>117312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82"/>
        <v>52962C</v>
      </c>
      <c r="AC92" s="130" t="str">
        <f t="shared" si="111"/>
        <v>HR Sr Learning Specialist</v>
      </c>
      <c r="AD92" s="284" t="str">
        <f t="shared" si="112"/>
        <v>131</v>
      </c>
      <c r="AE92" s="282">
        <f t="shared" ca="1" si="84"/>
        <v>48.204000000000001</v>
      </c>
      <c r="AF92" s="282">
        <f t="shared" ca="1" si="85"/>
        <v>50.134</v>
      </c>
      <c r="AG92" s="282">
        <f t="shared" ca="1" si="86"/>
        <v>52.141999999999996</v>
      </c>
      <c r="AH92" s="282">
        <f t="shared" ca="1" si="87"/>
        <v>54.228999999999999</v>
      </c>
      <c r="AI92" s="282">
        <f t="shared" ca="1" si="88"/>
        <v>56.4</v>
      </c>
      <c r="AJ92" s="282" t="str">
        <f t="shared" ca="1" si="89"/>
        <v/>
      </c>
      <c r="AK92" s="282" t="str">
        <f t="shared" ca="1" si="90"/>
        <v/>
      </c>
    </row>
    <row r="93" spans="1:37" x14ac:dyDescent="0.2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96"/>
        <v>122894</v>
      </c>
      <c r="H93" s="74">
        <f t="shared" ca="1" si="97"/>
        <v>127809</v>
      </c>
      <c r="I93" s="74">
        <f t="shared" ca="1" si="113"/>
        <v>132921</v>
      </c>
      <c r="J93" s="74">
        <f t="shared" ca="1" si="114"/>
        <v>138238</v>
      </c>
      <c r="K93" s="74">
        <f t="shared" ca="1" si="115"/>
        <v>143767</v>
      </c>
      <c r="L93" s="74">
        <f t="shared" ca="1" si="116"/>
        <v>0</v>
      </c>
      <c r="M93" s="74">
        <f t="shared" ca="1" si="117"/>
        <v>0</v>
      </c>
      <c r="N93" s="72"/>
      <c r="P93" s="187" t="str">
        <f t="shared" si="103"/>
        <v>53048C</v>
      </c>
      <c r="Q93" s="191" t="s">
        <v>600</v>
      </c>
      <c r="R93" s="188" t="str">
        <f t="shared" si="110"/>
        <v>HR Sr Project Manager</v>
      </c>
      <c r="S93" s="189" t="str">
        <f t="shared" si="104"/>
        <v>139</v>
      </c>
      <c r="T93" s="186" cm="1">
        <f t="array" aca="1" ref="T93" ca="1">ROUND(IF($Q93="Y",VLOOKUP($P93, INDIRECT($Q$3),T$8,0)*INDIRECT($P$2),VLOOKUP($P93, INDIRECT($Q$3),T$8,0)),IF($E93="E",0,3))</f>
        <v>122894</v>
      </c>
      <c r="U93" s="186" cm="1">
        <f t="array" aca="1" ref="U93" ca="1">ROUND(IF($Q93="Y",VLOOKUP($P93, INDIRECT($Q$3),U$8,0)*INDIRECT($P$2),VLOOKUP($P93, INDIRECT($Q$3),U$8,0)),IF($E93="E",0,3))</f>
        <v>127809</v>
      </c>
      <c r="V93" s="186" cm="1">
        <f t="array" aca="1" ref="V93" ca="1">ROUND(IF($Q93="Y",VLOOKUP($P93, INDIRECT($Q$3),V$8,0)*INDIRECT($P$2),VLOOKUP($P93, INDIRECT($Q$3),V$8,0)),IF($E93="E",0,3))</f>
        <v>132921</v>
      </c>
      <c r="W93" s="186" cm="1">
        <f t="array" aca="1" ref="W93" ca="1">ROUND(IF($Q93="Y",VLOOKUP($P93, INDIRECT($Q$3),W$8,0)*INDIRECT($P$2),VLOOKUP($P93, INDIRECT($Q$3),W$8,0)),IF($E93="E",0,3))</f>
        <v>138238</v>
      </c>
      <c r="X93" s="186" cm="1">
        <f t="array" aca="1" ref="X93" ca="1">ROUND(IF($Q93="Y",VLOOKUP($P93, INDIRECT($Q$3),X$8,0)*INDIRECT($P$2),VLOOKUP($P93, INDIRECT($Q$3),X$8,0)),IF($E93="E",0,3))</f>
        <v>143767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82"/>
        <v>53048C</v>
      </c>
      <c r="AC93" s="130" t="str">
        <f t="shared" si="111"/>
        <v>HR Sr Project Manager</v>
      </c>
      <c r="AD93" s="284" t="str">
        <f t="shared" si="112"/>
        <v>139</v>
      </c>
      <c r="AE93" s="282">
        <f t="shared" ca="1" si="84"/>
        <v>59.083999999999996</v>
      </c>
      <c r="AF93" s="282">
        <f t="shared" ca="1" si="85"/>
        <v>61.446999999999996</v>
      </c>
      <c r="AG93" s="282">
        <f t="shared" ca="1" si="86"/>
        <v>63.905000000000001</v>
      </c>
      <c r="AH93" s="282">
        <f t="shared" ca="1" si="87"/>
        <v>66.460999999999999</v>
      </c>
      <c r="AI93" s="282">
        <f t="shared" ca="1" si="88"/>
        <v>69.119</v>
      </c>
      <c r="AJ93" s="282" t="str">
        <f t="shared" ca="1" si="89"/>
        <v/>
      </c>
      <c r="AK93" s="282" t="str">
        <f t="shared" ca="1" si="90"/>
        <v/>
      </c>
    </row>
    <row r="94" spans="1:37" x14ac:dyDescent="0.2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96"/>
        <v>35.182000000000002</v>
      </c>
      <c r="H94" s="74">
        <f t="shared" ca="1" si="97"/>
        <v>36.591000000000001</v>
      </c>
      <c r="I94" s="74">
        <f t="shared" ca="1" si="113"/>
        <v>38.055</v>
      </c>
      <c r="J94" s="74">
        <f t="shared" ca="1" si="114"/>
        <v>39.58</v>
      </c>
      <c r="K94" s="74">
        <f t="shared" ca="1" si="115"/>
        <v>41.162999999999997</v>
      </c>
      <c r="L94" s="74">
        <f t="shared" ca="1" si="116"/>
        <v>0</v>
      </c>
      <c r="M94" s="74">
        <f t="shared" ca="1" si="117"/>
        <v>0</v>
      </c>
      <c r="N94" s="72"/>
      <c r="P94" s="187" t="str">
        <f t="shared" si="103"/>
        <v>52958C</v>
      </c>
      <c r="Q94" s="191" t="s">
        <v>600</v>
      </c>
      <c r="R94" s="188" t="str">
        <f t="shared" si="110"/>
        <v>HR Staffing Specialist</v>
      </c>
      <c r="S94" s="189" t="str">
        <f t="shared" si="104"/>
        <v>059</v>
      </c>
      <c r="T94" s="186" cm="1">
        <f t="array" aca="1" ref="T94" ca="1">ROUND(IF($Q94="Y",VLOOKUP($P94, INDIRECT($Q$3),T$8,0)*INDIRECT($P$2),VLOOKUP($P94, INDIRECT($Q$3),T$8,0)),IF($E94="E",0,3))</f>
        <v>35.182000000000002</v>
      </c>
      <c r="U94" s="186" cm="1">
        <f t="array" aca="1" ref="U94" ca="1">ROUND(IF($Q94="Y",VLOOKUP($P94, INDIRECT($Q$3),U$8,0)*INDIRECT($P$2),VLOOKUP($P94, INDIRECT($Q$3),U$8,0)),IF($E94="E",0,3))</f>
        <v>36.591000000000001</v>
      </c>
      <c r="V94" s="186" cm="1">
        <f t="array" aca="1" ref="V94" ca="1">ROUND(IF($Q94="Y",VLOOKUP($P94, INDIRECT($Q$3),V$8,0)*INDIRECT($P$2),VLOOKUP($P94, INDIRECT($Q$3),V$8,0)),IF($E94="E",0,3))</f>
        <v>38.055</v>
      </c>
      <c r="W94" s="186" cm="1">
        <f t="array" aca="1" ref="W94" ca="1">ROUND(IF($Q94="Y",VLOOKUP($P94, INDIRECT($Q$3),W$8,0)*INDIRECT($P$2),VLOOKUP($P94, INDIRECT($Q$3),W$8,0)),IF($E94="E",0,3))</f>
        <v>39.58</v>
      </c>
      <c r="X94" s="186" cm="1">
        <f t="array" aca="1" ref="X94" ca="1">ROUND(IF($Q94="Y",VLOOKUP($P94, INDIRECT($Q$3),X$8,0)*INDIRECT($P$2),VLOOKUP($P94, INDIRECT($Q$3),X$8,0)),IF($E94="E",0,3))</f>
        <v>41.162999999999997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82"/>
        <v>52958C</v>
      </c>
      <c r="AC94" s="130" t="str">
        <f t="shared" si="111"/>
        <v>HR Staffing Specialist</v>
      </c>
      <c r="AD94" s="284" t="str">
        <f t="shared" si="112"/>
        <v>059</v>
      </c>
      <c r="AE94" s="282">
        <f t="shared" ca="1" si="84"/>
        <v>35.182000000000002</v>
      </c>
      <c r="AF94" s="282">
        <f t="shared" ca="1" si="85"/>
        <v>36.591000000000001</v>
      </c>
      <c r="AG94" s="282">
        <f t="shared" ca="1" si="86"/>
        <v>38.055</v>
      </c>
      <c r="AH94" s="282">
        <f t="shared" ca="1" si="87"/>
        <v>39.58</v>
      </c>
      <c r="AI94" s="282">
        <f t="shared" ca="1" si="88"/>
        <v>41.162999999999997</v>
      </c>
      <c r="AJ94" s="282" t="str">
        <f t="shared" ca="1" si="89"/>
        <v/>
      </c>
      <c r="AK94" s="282" t="str">
        <f t="shared" ca="1" si="90"/>
        <v/>
      </c>
    </row>
    <row r="95" spans="1:37" x14ac:dyDescent="0.2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96"/>
        <v>33.688000000000002</v>
      </c>
      <c r="H95" s="74">
        <f t="shared" ca="1" si="97"/>
        <v>35.034999999999997</v>
      </c>
      <c r="I95" s="74">
        <f t="shared" ca="1" si="113"/>
        <v>36.439</v>
      </c>
      <c r="J95" s="74">
        <f t="shared" ca="1" si="114"/>
        <v>37.898000000000003</v>
      </c>
      <c r="K95" s="74">
        <f t="shared" ca="1" si="115"/>
        <v>39.414999999999999</v>
      </c>
      <c r="L95" s="74">
        <f t="shared" ca="1" si="116"/>
        <v>0</v>
      </c>
      <c r="M95" s="74">
        <f t="shared" ca="1" si="117"/>
        <v>0</v>
      </c>
      <c r="N95" s="72"/>
      <c r="P95" s="187" t="str">
        <f t="shared" si="103"/>
        <v>52970C</v>
      </c>
      <c r="Q95" s="191" t="s">
        <v>600</v>
      </c>
      <c r="R95" s="188" t="str">
        <f t="shared" si="110"/>
        <v>HR Training Coordinator</v>
      </c>
      <c r="S95" s="189" t="str">
        <f t="shared" si="104"/>
        <v>040</v>
      </c>
      <c r="T95" s="186" cm="1">
        <f t="array" aca="1" ref="T95" ca="1">ROUND(IF($Q95="Y",VLOOKUP($P95, INDIRECT($Q$3),T$8,0)*INDIRECT($P$2),VLOOKUP($P95, INDIRECT($Q$3),T$8,0)),IF($E95="E",0,3))</f>
        <v>33.688000000000002</v>
      </c>
      <c r="U95" s="186" cm="1">
        <f t="array" aca="1" ref="U95" ca="1">ROUND(IF($Q95="Y",VLOOKUP($P95, INDIRECT($Q$3),U$8,0)*INDIRECT($P$2),VLOOKUP($P95, INDIRECT($Q$3),U$8,0)),IF($E95="E",0,3))</f>
        <v>35.034999999999997</v>
      </c>
      <c r="V95" s="186" cm="1">
        <f t="array" aca="1" ref="V95" ca="1">ROUND(IF($Q95="Y",VLOOKUP($P95, INDIRECT($Q$3),V$8,0)*INDIRECT($P$2),VLOOKUP($P95, INDIRECT($Q$3),V$8,0)),IF($E95="E",0,3))</f>
        <v>36.439</v>
      </c>
      <c r="W95" s="186" cm="1">
        <f t="array" aca="1" ref="W95" ca="1">ROUND(IF($Q95="Y",VLOOKUP($P95, INDIRECT($Q$3),W$8,0)*INDIRECT($P$2),VLOOKUP($P95, INDIRECT($Q$3),W$8,0)),IF($E95="E",0,3))</f>
        <v>37.898000000000003</v>
      </c>
      <c r="X95" s="186" cm="1">
        <f t="array" aca="1" ref="X95" ca="1">ROUND(IF($Q95="Y",VLOOKUP($P95, INDIRECT($Q$3),X$8,0)*INDIRECT($P$2),VLOOKUP($P95, INDIRECT($Q$3),X$8,0)),IF($E95="E",0,3))</f>
        <v>39.414999999999999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82"/>
        <v>52970C</v>
      </c>
      <c r="AC95" s="130" t="str">
        <f t="shared" si="111"/>
        <v>HR Training Coordinator</v>
      </c>
      <c r="AD95" s="284" t="str">
        <f t="shared" si="112"/>
        <v>040</v>
      </c>
      <c r="AE95" s="282">
        <f t="shared" ca="1" si="84"/>
        <v>33.688000000000002</v>
      </c>
      <c r="AF95" s="282">
        <f t="shared" ca="1" si="85"/>
        <v>35.034999999999997</v>
      </c>
      <c r="AG95" s="282">
        <f t="shared" ca="1" si="86"/>
        <v>36.439</v>
      </c>
      <c r="AH95" s="282">
        <f t="shared" ca="1" si="87"/>
        <v>37.898000000000003</v>
      </c>
      <c r="AI95" s="282">
        <f t="shared" ca="1" si="88"/>
        <v>39.414999999999999</v>
      </c>
      <c r="AJ95" s="282" t="str">
        <f t="shared" ca="1" si="89"/>
        <v/>
      </c>
      <c r="AK95" s="282" t="str">
        <f t="shared" ca="1" si="90"/>
        <v/>
      </c>
    </row>
    <row r="96" spans="1:37" x14ac:dyDescent="0.2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96"/>
        <v>86541</v>
      </c>
      <c r="H96" s="74">
        <f t="shared" ca="1" si="97"/>
        <v>90006</v>
      </c>
      <c r="I96" s="74">
        <f t="shared" ca="1" si="113"/>
        <v>93609</v>
      </c>
      <c r="J96" s="74">
        <f t="shared" ca="1" si="114"/>
        <v>97359</v>
      </c>
      <c r="K96" s="74">
        <f t="shared" ca="1" si="115"/>
        <v>101257</v>
      </c>
      <c r="L96" s="74">
        <f t="shared" ca="1" si="116"/>
        <v>0</v>
      </c>
      <c r="M96" s="74">
        <f t="shared" ca="1" si="117"/>
        <v>0</v>
      </c>
      <c r="N96" s="72"/>
      <c r="P96" s="187" t="str">
        <f t="shared" si="103"/>
        <v>59420C</v>
      </c>
      <c r="Q96" s="191" t="s">
        <v>600</v>
      </c>
      <c r="R96" s="188" t="str">
        <f t="shared" si="110"/>
        <v>HR Wellness Specialist</v>
      </c>
      <c r="S96" s="189" t="str">
        <f t="shared" si="104"/>
        <v>112</v>
      </c>
      <c r="T96" s="186" cm="1">
        <f t="array" aca="1" ref="T96" ca="1">ROUND(IF($Q96="Y",VLOOKUP($P96, INDIRECT($Q$3),T$8,0)*INDIRECT($P$2),VLOOKUP($P96, INDIRECT($Q$3),T$8,0)),IF($E96="E",0,3))</f>
        <v>86541</v>
      </c>
      <c r="U96" s="186" cm="1">
        <f t="array" aca="1" ref="U96" ca="1">ROUND(IF($Q96="Y",VLOOKUP($P96, INDIRECT($Q$3),U$8,0)*INDIRECT($P$2),VLOOKUP($P96, INDIRECT($Q$3),U$8,0)),IF($E96="E",0,3))</f>
        <v>90006</v>
      </c>
      <c r="V96" s="186" cm="1">
        <f t="array" aca="1" ref="V96" ca="1">ROUND(IF($Q96="Y",VLOOKUP($P96, INDIRECT($Q$3),V$8,0)*INDIRECT($P$2),VLOOKUP($P96, INDIRECT($Q$3),V$8,0)),IF($E96="E",0,3))</f>
        <v>93609</v>
      </c>
      <c r="W96" s="186" cm="1">
        <f t="array" aca="1" ref="W96" ca="1">ROUND(IF($Q96="Y",VLOOKUP($P96, INDIRECT($Q$3),W$8,0)*INDIRECT($P$2),VLOOKUP($P96, INDIRECT($Q$3),W$8,0)),IF($E96="E",0,3))</f>
        <v>97359</v>
      </c>
      <c r="X96" s="186" cm="1">
        <f t="array" aca="1" ref="X96" ca="1">ROUND(IF($Q96="Y",VLOOKUP($P96, INDIRECT($Q$3),X$8,0)*INDIRECT($P$2),VLOOKUP($P96, INDIRECT($Q$3),X$8,0)),IF($E96="E",0,3))</f>
        <v>101257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82"/>
        <v>59420C</v>
      </c>
      <c r="AC96" s="130" t="str">
        <f t="shared" si="111"/>
        <v>HR Wellness Specialist</v>
      </c>
      <c r="AD96" s="284" t="str">
        <f t="shared" si="112"/>
        <v>112</v>
      </c>
      <c r="AE96" s="282">
        <f t="shared" ca="1" si="84"/>
        <v>41.606999999999999</v>
      </c>
      <c r="AF96" s="282">
        <f t="shared" ca="1" si="85"/>
        <v>43.272999999999996</v>
      </c>
      <c r="AG96" s="282">
        <f t="shared" ca="1" si="86"/>
        <v>45.004999999999995</v>
      </c>
      <c r="AH96" s="282">
        <f t="shared" ca="1" si="87"/>
        <v>46.808</v>
      </c>
      <c r="AI96" s="282">
        <f t="shared" ca="1" si="88"/>
        <v>48.681999999999995</v>
      </c>
      <c r="AJ96" s="282" t="str">
        <f t="shared" ca="1" si="89"/>
        <v/>
      </c>
      <c r="AK96" s="282" t="str">
        <f t="shared" ca="1" si="90"/>
        <v/>
      </c>
    </row>
    <row r="97" spans="1:38" x14ac:dyDescent="0.2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96"/>
        <v>100312</v>
      </c>
      <c r="H97" s="74">
        <f t="shared" ca="1" si="97"/>
        <v>104330</v>
      </c>
      <c r="I97" s="74">
        <f t="shared" ca="1" si="113"/>
        <v>108507</v>
      </c>
      <c r="J97" s="74">
        <f t="shared" ca="1" si="114"/>
        <v>112852</v>
      </c>
      <c r="K97" s="74">
        <f t="shared" ca="1" si="115"/>
        <v>117371</v>
      </c>
      <c r="L97" s="74">
        <f t="shared" ca="1" si="116"/>
        <v>0</v>
      </c>
      <c r="M97" s="74">
        <f t="shared" ca="1" si="117"/>
        <v>0</v>
      </c>
      <c r="N97" s="72"/>
      <c r="P97" s="187" t="str">
        <f t="shared" si="103"/>
        <v>05423C</v>
      </c>
      <c r="Q97" s="191" t="s">
        <v>600</v>
      </c>
      <c r="R97" s="188" t="str">
        <f t="shared" si="110"/>
        <v>HR Workforce Data Analyst</v>
      </c>
      <c r="S97" s="189" t="str">
        <f t="shared" si="104"/>
        <v>130</v>
      </c>
      <c r="T97" s="186" cm="1">
        <f t="array" aca="1" ref="T97" ca="1">ROUND(IF($Q97="Y",VLOOKUP($P97, INDIRECT($Q$3),T$8,0)*INDIRECT($P$2),VLOOKUP($P97, INDIRECT($Q$3),T$8,0)),IF($E97="E",0,3))</f>
        <v>100312</v>
      </c>
      <c r="U97" s="186" cm="1">
        <f t="array" aca="1" ref="U97" ca="1">ROUND(IF($Q97="Y",VLOOKUP($P97, INDIRECT($Q$3),U$8,0)*INDIRECT($P$2),VLOOKUP($P97, INDIRECT($Q$3),U$8,0)),IF($E97="E",0,3))</f>
        <v>104330</v>
      </c>
      <c r="V97" s="186" cm="1">
        <f t="array" aca="1" ref="V97" ca="1">ROUND(IF($Q97="Y",VLOOKUP($P97, INDIRECT($Q$3),V$8,0)*INDIRECT($P$2),VLOOKUP($P97, INDIRECT($Q$3),V$8,0)),IF($E97="E",0,3))</f>
        <v>108507</v>
      </c>
      <c r="W97" s="186" cm="1">
        <f t="array" aca="1" ref="W97" ca="1">ROUND(IF($Q97="Y",VLOOKUP($P97, INDIRECT($Q$3),W$8,0)*INDIRECT($P$2),VLOOKUP($P97, INDIRECT($Q$3),W$8,0)),IF($E97="E",0,3))</f>
        <v>112852</v>
      </c>
      <c r="X97" s="186" cm="1">
        <f t="array" aca="1" ref="X97" ca="1">ROUND(IF($Q97="Y",VLOOKUP($P97, INDIRECT($Q$3),X$8,0)*INDIRECT($P$2),VLOOKUP($P97, INDIRECT($Q$3),X$8,0)),IF($E97="E",0,3))</f>
        <v>117371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82"/>
        <v>05423C</v>
      </c>
      <c r="AC97" s="130" t="str">
        <f t="shared" si="111"/>
        <v>HR Workforce Data Analyst</v>
      </c>
      <c r="AD97" s="284" t="str">
        <f t="shared" si="112"/>
        <v>130</v>
      </c>
      <c r="AE97" s="282">
        <f t="shared" ca="1" si="84"/>
        <v>48.226999999999997</v>
      </c>
      <c r="AF97" s="282">
        <f t="shared" ca="1" si="85"/>
        <v>50.158999999999999</v>
      </c>
      <c r="AG97" s="282">
        <f t="shared" ca="1" si="86"/>
        <v>52.166999999999994</v>
      </c>
      <c r="AH97" s="282">
        <f t="shared" ca="1" si="87"/>
        <v>54.256</v>
      </c>
      <c r="AI97" s="282">
        <f t="shared" ca="1" si="88"/>
        <v>56.428999999999995</v>
      </c>
      <c r="AJ97" s="282" t="str">
        <f t="shared" ca="1" si="89"/>
        <v/>
      </c>
      <c r="AK97" s="282" t="str">
        <f t="shared" ca="1" si="90"/>
        <v/>
      </c>
    </row>
    <row r="98" spans="1:38" x14ac:dyDescent="0.2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96"/>
        <v>95278</v>
      </c>
      <c r="H98" s="74">
        <f t="shared" ca="1" si="97"/>
        <v>99093</v>
      </c>
      <c r="I98" s="74">
        <f t="shared" ca="1" si="113"/>
        <v>103060</v>
      </c>
      <c r="J98" s="74">
        <f t="shared" ca="1" si="114"/>
        <v>107187</v>
      </c>
      <c r="K98" s="74">
        <f t="shared" ca="1" si="115"/>
        <v>111480</v>
      </c>
      <c r="L98" s="74">
        <f t="shared" ca="1" si="116"/>
        <v>0</v>
      </c>
      <c r="M98" s="74">
        <f t="shared" ca="1" si="117"/>
        <v>0</v>
      </c>
      <c r="N98" s="72"/>
      <c r="P98" s="187" t="str">
        <f t="shared" si="103"/>
        <v>52965C</v>
      </c>
      <c r="Q98" s="191" t="s">
        <v>600</v>
      </c>
      <c r="R98" s="188" t="str">
        <f t="shared" si="110"/>
        <v>HRIS Analyst - Employee Benefits</v>
      </c>
      <c r="S98" s="189" t="str">
        <f t="shared" si="104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82"/>
        <v>52965C</v>
      </c>
      <c r="AC98" s="130" t="str">
        <f t="shared" si="111"/>
        <v>HRIS Analyst - Employee Benefits</v>
      </c>
      <c r="AD98" s="284" t="str">
        <f t="shared" si="112"/>
        <v>035</v>
      </c>
      <c r="AE98" s="282">
        <f t="shared" ca="1" si="84"/>
        <v>45.806999999999995</v>
      </c>
      <c r="AF98" s="282">
        <f t="shared" ca="1" si="85"/>
        <v>47.640999999999998</v>
      </c>
      <c r="AG98" s="282">
        <f t="shared" ca="1" si="86"/>
        <v>49.548999999999999</v>
      </c>
      <c r="AH98" s="282">
        <f t="shared" ca="1" si="87"/>
        <v>51.532999999999994</v>
      </c>
      <c r="AI98" s="282">
        <f t="shared" ca="1" si="88"/>
        <v>53.596999999999994</v>
      </c>
      <c r="AJ98" s="282" t="str">
        <f t="shared" ca="1" si="89"/>
        <v/>
      </c>
      <c r="AK98" s="282" t="str">
        <f t="shared" ca="1" si="90"/>
        <v/>
      </c>
    </row>
    <row r="99" spans="1:38" x14ac:dyDescent="0.2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96"/>
        <v>84533</v>
      </c>
      <c r="H99" s="74">
        <f t="shared" ca="1" si="97"/>
        <v>87920</v>
      </c>
      <c r="I99" s="74">
        <f t="shared" ca="1" si="113"/>
        <v>91438</v>
      </c>
      <c r="J99" s="74">
        <f t="shared" ca="1" si="114"/>
        <v>95099</v>
      </c>
      <c r="K99" s="74">
        <f t="shared" ca="1" si="115"/>
        <v>98909</v>
      </c>
      <c r="L99" s="74">
        <f t="shared" ca="1" si="116"/>
        <v>0</v>
      </c>
      <c r="M99" s="74">
        <f t="shared" ca="1" si="117"/>
        <v>0</v>
      </c>
      <c r="N99" s="72"/>
      <c r="P99" s="187" t="str">
        <f t="shared" si="103"/>
        <v>59414C</v>
      </c>
      <c r="Q99" s="191" t="s">
        <v>600</v>
      </c>
      <c r="R99" s="188" t="str">
        <f t="shared" si="110"/>
        <v>HRIS Analyst I</v>
      </c>
      <c r="S99" s="189" t="str">
        <f t="shared" si="104"/>
        <v>132</v>
      </c>
      <c r="T99" s="186" cm="1">
        <f t="array" aca="1" ref="T99" ca="1">ROUND(IF($Q99="Y",VLOOKUP($P99, INDIRECT($Q$3),T$8,0)*INDIRECT($P$2),VLOOKUP($P99, INDIRECT($Q$3),T$8,0)),IF($E99="E",0,3))</f>
        <v>84533</v>
      </c>
      <c r="U99" s="186" cm="1">
        <f t="array" aca="1" ref="U99" ca="1">ROUND(IF($Q99="Y",VLOOKUP($P99, INDIRECT($Q$3),U$8,0)*INDIRECT($P$2),VLOOKUP($P99, INDIRECT($Q$3),U$8,0)),IF($E99="E",0,3))</f>
        <v>87920</v>
      </c>
      <c r="V99" s="186" cm="1">
        <f t="array" aca="1" ref="V99" ca="1">ROUND(IF($Q99="Y",VLOOKUP($P99, INDIRECT($Q$3),V$8,0)*INDIRECT($P$2),VLOOKUP($P99, INDIRECT($Q$3),V$8,0)),IF($E99="E",0,3))</f>
        <v>91438</v>
      </c>
      <c r="W99" s="186" cm="1">
        <f t="array" aca="1" ref="W99" ca="1">ROUND(IF($Q99="Y",VLOOKUP($P99, INDIRECT($Q$3),W$8,0)*INDIRECT($P$2),VLOOKUP($P99, INDIRECT($Q$3),W$8,0)),IF($E99="E",0,3))</f>
        <v>95099</v>
      </c>
      <c r="X99" s="186" cm="1">
        <f t="array" aca="1" ref="X99" ca="1">ROUND(IF($Q99="Y",VLOOKUP($P99, INDIRECT($Q$3),X$8,0)*INDIRECT($P$2),VLOOKUP($P99, INDIRECT($Q$3),X$8,0)),IF($E99="E",0,3))</f>
        <v>98909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82"/>
        <v>59414C</v>
      </c>
      <c r="AC99" s="130" t="str">
        <f t="shared" si="111"/>
        <v>HRIS Analyst I</v>
      </c>
      <c r="AD99" s="284" t="str">
        <f t="shared" si="112"/>
        <v>132</v>
      </c>
      <c r="AE99" s="282">
        <f t="shared" ca="1" si="84"/>
        <v>40.640999999999998</v>
      </c>
      <c r="AF99" s="282">
        <f t="shared" ca="1" si="85"/>
        <v>42.269999999999996</v>
      </c>
      <c r="AG99" s="282">
        <f t="shared" ca="1" si="86"/>
        <v>43.960999999999999</v>
      </c>
      <c r="AH99" s="282">
        <f t="shared" ca="1" si="87"/>
        <v>45.720999999999997</v>
      </c>
      <c r="AI99" s="282">
        <f t="shared" ca="1" si="88"/>
        <v>47.552999999999997</v>
      </c>
      <c r="AJ99" s="282" t="str">
        <f t="shared" ca="1" si="89"/>
        <v/>
      </c>
      <c r="AK99" s="282" t="str">
        <f t="shared" ca="1" si="90"/>
        <v/>
      </c>
    </row>
    <row r="100" spans="1:38" x14ac:dyDescent="0.2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96"/>
        <v>95278</v>
      </c>
      <c r="H100" s="74">
        <f t="shared" ca="1" si="97"/>
        <v>99093</v>
      </c>
      <c r="I100" s="74">
        <f t="shared" ca="1" si="113"/>
        <v>103060</v>
      </c>
      <c r="J100" s="74">
        <f t="shared" ca="1" si="114"/>
        <v>107187</v>
      </c>
      <c r="K100" s="74">
        <f t="shared" ca="1" si="115"/>
        <v>111480</v>
      </c>
      <c r="L100" s="74">
        <f t="shared" ca="1" si="116"/>
        <v>0</v>
      </c>
      <c r="M100" s="74">
        <f t="shared" ca="1" si="117"/>
        <v>0</v>
      </c>
      <c r="N100" s="72"/>
      <c r="P100" s="187" t="str">
        <f t="shared" si="103"/>
        <v>53010C</v>
      </c>
      <c r="Q100" s="191" t="s">
        <v>600</v>
      </c>
      <c r="R100" s="188" t="str">
        <f t="shared" si="110"/>
        <v>HRIS Analyst II</v>
      </c>
      <c r="S100" s="189" t="str">
        <f t="shared" si="104"/>
        <v>035</v>
      </c>
      <c r="T100" s="186" cm="1">
        <f t="array" aca="1" ref="T100" ca="1">ROUND(IF($Q100="Y",VLOOKUP($P100, INDIRECT($Q$3),T$8,0)*INDIRECT($P$2),VLOOKUP($P100, INDIRECT($Q$3),T$8,0)),IF($E100="E",0,3))</f>
        <v>95278</v>
      </c>
      <c r="U100" s="186" cm="1">
        <f t="array" aca="1" ref="U100" ca="1">ROUND(IF($Q100="Y",VLOOKUP($P100, INDIRECT($Q$3),U$8,0)*INDIRECT($P$2),VLOOKUP($P100, INDIRECT($Q$3),U$8,0)),IF($E100="E",0,3))</f>
        <v>99093</v>
      </c>
      <c r="V100" s="186" cm="1">
        <f t="array" aca="1" ref="V100" ca="1">ROUND(IF($Q100="Y",VLOOKUP($P100, INDIRECT($Q$3),V$8,0)*INDIRECT($P$2),VLOOKUP($P100, INDIRECT($Q$3),V$8,0)),IF($E100="E",0,3))</f>
        <v>103060</v>
      </c>
      <c r="W100" s="186" cm="1">
        <f t="array" aca="1" ref="W100" ca="1">ROUND(IF($Q100="Y",VLOOKUP($P100, INDIRECT($Q$3),W$8,0)*INDIRECT($P$2),VLOOKUP($P100, INDIRECT($Q$3),W$8,0)),IF($E100="E",0,3))</f>
        <v>107187</v>
      </c>
      <c r="X100" s="186" cm="1">
        <f t="array" aca="1" ref="X100" ca="1">ROUND(IF($Q100="Y",VLOOKUP($P100, INDIRECT($Q$3),X$8,0)*INDIRECT($P$2),VLOOKUP($P100, INDIRECT($Q$3),X$8,0)),IF($E100="E",0,3))</f>
        <v>111480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82"/>
        <v>53010C</v>
      </c>
      <c r="AC100" s="130" t="str">
        <f t="shared" si="111"/>
        <v>HRIS Analyst II</v>
      </c>
      <c r="AD100" s="284" t="str">
        <f t="shared" si="112"/>
        <v>035</v>
      </c>
      <c r="AE100" s="282">
        <f t="shared" ca="1" si="84"/>
        <v>45.806999999999995</v>
      </c>
      <c r="AF100" s="282">
        <f t="shared" ca="1" si="85"/>
        <v>47.640999999999998</v>
      </c>
      <c r="AG100" s="282">
        <f t="shared" ca="1" si="86"/>
        <v>49.548999999999999</v>
      </c>
      <c r="AH100" s="282">
        <f t="shared" ca="1" si="87"/>
        <v>51.532999999999994</v>
      </c>
      <c r="AI100" s="282">
        <f t="shared" ca="1" si="88"/>
        <v>53.596999999999994</v>
      </c>
      <c r="AJ100" s="282" t="str">
        <f t="shared" ca="1" si="89"/>
        <v/>
      </c>
      <c r="AK100" s="282" t="str">
        <f t="shared" ca="1" si="90"/>
        <v/>
      </c>
    </row>
    <row r="101" spans="1:38" x14ac:dyDescent="0.2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96"/>
        <v>109554</v>
      </c>
      <c r="H101" s="74">
        <f t="shared" ca="1" si="97"/>
        <v>113933</v>
      </c>
      <c r="I101" s="74">
        <f t="shared" ca="1" si="113"/>
        <v>118493</v>
      </c>
      <c r="J101" s="74">
        <f t="shared" ca="1" si="114"/>
        <v>123232</v>
      </c>
      <c r="K101" s="74">
        <f t="shared" ca="1" si="115"/>
        <v>128162</v>
      </c>
      <c r="L101" s="74">
        <f t="shared" ca="1" si="116"/>
        <v>0</v>
      </c>
      <c r="M101" s="74">
        <f t="shared" ca="1" si="117"/>
        <v>0</v>
      </c>
      <c r="N101" s="72"/>
      <c r="P101" s="187" t="str">
        <f t="shared" si="103"/>
        <v>52912C</v>
      </c>
      <c r="Q101" s="191" t="s">
        <v>600</v>
      </c>
      <c r="R101" s="188" t="str">
        <f t="shared" si="110"/>
        <v>HRIS Manager</v>
      </c>
      <c r="S101" s="189" t="str">
        <f t="shared" si="104"/>
        <v>133</v>
      </c>
      <c r="T101" s="186" cm="1">
        <f t="array" aca="1" ref="T101" ca="1">ROUND(IF($Q101="Y",VLOOKUP($P101, INDIRECT($Q$3),T$8,0)*INDIRECT($P$2),VLOOKUP($P101, INDIRECT($Q$3),T$8,0)),IF($E101="E",0,3))</f>
        <v>109554</v>
      </c>
      <c r="U101" s="186" cm="1">
        <f t="array" aca="1" ref="U101" ca="1">ROUND(IF($Q101="Y",VLOOKUP($P101, INDIRECT($Q$3),U$8,0)*INDIRECT($P$2),VLOOKUP($P101, INDIRECT($Q$3),U$8,0)),IF($E101="E",0,3))</f>
        <v>113933</v>
      </c>
      <c r="V101" s="186" cm="1">
        <f t="array" aca="1" ref="V101" ca="1">ROUND(IF($Q101="Y",VLOOKUP($P101, INDIRECT($Q$3),V$8,0)*INDIRECT($P$2),VLOOKUP($P101, INDIRECT($Q$3),V$8,0)),IF($E101="E",0,3))</f>
        <v>118493</v>
      </c>
      <c r="W101" s="186" cm="1">
        <f t="array" aca="1" ref="W101" ca="1">ROUND(IF($Q101="Y",VLOOKUP($P101, INDIRECT($Q$3),W$8,0)*INDIRECT($P$2),VLOOKUP($P101, INDIRECT($Q$3),W$8,0)),IF($E101="E",0,3))</f>
        <v>123232</v>
      </c>
      <c r="X101" s="186" cm="1">
        <f t="array" aca="1" ref="X101" ca="1">ROUND(IF($Q101="Y",VLOOKUP($P101, INDIRECT($Q$3),X$8,0)*INDIRECT($P$2),VLOOKUP($P101, INDIRECT($Q$3),X$8,0)),IF($E101="E",0,3))</f>
        <v>128162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82"/>
        <v>52912C</v>
      </c>
      <c r="AC101" s="130" t="str">
        <f t="shared" si="111"/>
        <v>HRIS Manager</v>
      </c>
      <c r="AD101" s="284" t="str">
        <f t="shared" si="112"/>
        <v>133</v>
      </c>
      <c r="AE101" s="282">
        <f t="shared" ca="1" si="84"/>
        <v>52.670999999999999</v>
      </c>
      <c r="AF101" s="282">
        <f t="shared" ca="1" si="85"/>
        <v>54.775999999999996</v>
      </c>
      <c r="AG101" s="282">
        <f t="shared" ca="1" si="86"/>
        <v>56.967999999999996</v>
      </c>
      <c r="AH101" s="282">
        <f t="shared" ca="1" si="87"/>
        <v>59.247</v>
      </c>
      <c r="AI101" s="282">
        <f t="shared" ca="1" si="88"/>
        <v>61.616999999999997</v>
      </c>
      <c r="AJ101" s="282" t="str">
        <f t="shared" ca="1" si="89"/>
        <v/>
      </c>
      <c r="AK101" s="282" t="str">
        <f t="shared" ca="1" si="90"/>
        <v/>
      </c>
    </row>
    <row r="102" spans="1:38" x14ac:dyDescent="0.2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96"/>
        <v>35.692999999999998</v>
      </c>
      <c r="H102" s="74">
        <f t="shared" ca="1" si="97"/>
        <v>37.572000000000003</v>
      </c>
      <c r="I102" s="74">
        <f t="shared" ca="1" si="113"/>
        <v>38.624000000000002</v>
      </c>
      <c r="J102" s="74">
        <f t="shared" ca="1" si="114"/>
        <v>39.704999999999998</v>
      </c>
      <c r="K102" s="74">
        <f t="shared" ca="1" si="115"/>
        <v>41.292999999999999</v>
      </c>
      <c r="L102" s="74">
        <f t="shared" ca="1" si="116"/>
        <v>0</v>
      </c>
      <c r="M102" s="74">
        <f t="shared" ca="1" si="117"/>
        <v>0</v>
      </c>
      <c r="N102" s="72"/>
      <c r="P102" s="187" t="str">
        <f t="shared" si="103"/>
        <v>05411C</v>
      </c>
      <c r="Q102" s="191" t="s">
        <v>600</v>
      </c>
      <c r="R102" s="188" t="str">
        <f t="shared" si="110"/>
        <v>HRIS Specialist I</v>
      </c>
      <c r="S102" s="189" t="str">
        <f t="shared" si="104"/>
        <v>108</v>
      </c>
      <c r="T102" s="186" cm="1">
        <f t="array" aca="1" ref="T102" ca="1">ROUND(IF($Q102="Y",VLOOKUP($P102, INDIRECT($Q$3),T$8,0)*INDIRECT($P$2),VLOOKUP($P102, INDIRECT($Q$3),T$8,0)),IF($E102="E",0,3))</f>
        <v>35.692999999999998</v>
      </c>
      <c r="U102" s="186" cm="1">
        <f t="array" aca="1" ref="U102" ca="1">ROUND(IF($Q102="Y",VLOOKUP($P102, INDIRECT($Q$3),U$8,0)*INDIRECT($P$2),VLOOKUP($P102, INDIRECT($Q$3),U$8,0)),IF($E102="E",0,3))</f>
        <v>37.572000000000003</v>
      </c>
      <c r="V102" s="186" cm="1">
        <f t="array" aca="1" ref="V102" ca="1">ROUND(IF($Q102="Y",VLOOKUP($P102, INDIRECT($Q$3),V$8,0)*INDIRECT($P$2),VLOOKUP($P102, INDIRECT($Q$3),V$8,0)),IF($E102="E",0,3))</f>
        <v>38.624000000000002</v>
      </c>
      <c r="W102" s="186" cm="1">
        <f t="array" aca="1" ref="W102" ca="1">ROUND(IF($Q102="Y",VLOOKUP($P102, INDIRECT($Q$3),W$8,0)*INDIRECT($P$2),VLOOKUP($P102, INDIRECT($Q$3),W$8,0)),IF($E102="E",0,3))</f>
        <v>39.704999999999998</v>
      </c>
      <c r="X102" s="186">
        <v>41.292999999999999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82"/>
        <v>05411C</v>
      </c>
      <c r="AC102" s="130" t="str">
        <f t="shared" si="111"/>
        <v>HRIS Specialist I</v>
      </c>
      <c r="AD102" s="284" t="str">
        <f t="shared" si="112"/>
        <v>108</v>
      </c>
      <c r="AE102" s="282">
        <f t="shared" ca="1" si="84"/>
        <v>35.692999999999998</v>
      </c>
      <c r="AF102" s="282">
        <f t="shared" ca="1" si="85"/>
        <v>37.572000000000003</v>
      </c>
      <c r="AG102" s="282">
        <f t="shared" ca="1" si="86"/>
        <v>38.624000000000002</v>
      </c>
      <c r="AH102" s="282">
        <f t="shared" ca="1" si="87"/>
        <v>39.704999999999998</v>
      </c>
      <c r="AI102" s="282">
        <f t="shared" si="88"/>
        <v>41.292999999999999</v>
      </c>
      <c r="AJ102" s="282" t="str">
        <f t="shared" ca="1" si="89"/>
        <v/>
      </c>
      <c r="AK102" s="282" t="str">
        <f t="shared" ca="1" si="90"/>
        <v/>
      </c>
    </row>
    <row r="103" spans="1:38" x14ac:dyDescent="0.2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96"/>
        <v>44.332999999999998</v>
      </c>
      <c r="H103" s="74">
        <f t="shared" ca="1" si="97"/>
        <v>45.573999999999998</v>
      </c>
      <c r="I103" s="74">
        <f t="shared" ca="1" si="113"/>
        <v>46.85</v>
      </c>
      <c r="J103" s="74">
        <f t="shared" ca="1" si="114"/>
        <v>48.183999999999997</v>
      </c>
      <c r="K103" s="74">
        <f t="shared" ca="1" si="115"/>
        <v>49.174999999999997</v>
      </c>
      <c r="L103" s="74">
        <f t="shared" ca="1" si="116"/>
        <v>0</v>
      </c>
      <c r="M103" s="74">
        <f t="shared" ca="1" si="117"/>
        <v>0</v>
      </c>
      <c r="N103" s="72"/>
      <c r="P103" s="187" t="str">
        <f t="shared" si="103"/>
        <v>59417C</v>
      </c>
      <c r="Q103" s="191" t="s">
        <v>600</v>
      </c>
      <c r="R103" s="188" t="str">
        <f t="shared" si="110"/>
        <v>HRIS Specialist II</v>
      </c>
      <c r="S103" s="189" t="str">
        <f t="shared" si="104"/>
        <v>113</v>
      </c>
      <c r="T103" s="186" cm="1">
        <f t="array" aca="1" ref="T103" ca="1">ROUND(IF($Q103="Y",VLOOKUP($P103, INDIRECT($Q$3),T$8,0)*INDIRECT($P$2),VLOOKUP($P103, INDIRECT($Q$3),T$8,0)),IF($E103="E",0,3))</f>
        <v>44.332999999999998</v>
      </c>
      <c r="U103" s="186" cm="1">
        <f t="array" aca="1" ref="U103" ca="1">ROUND(IF($Q103="Y",VLOOKUP($P103, INDIRECT($Q$3),U$8,0)*INDIRECT($P$2),VLOOKUP($P103, INDIRECT($Q$3),U$8,0)),IF($E103="E",0,3))</f>
        <v>45.573999999999998</v>
      </c>
      <c r="V103" s="186" cm="1">
        <f t="array" aca="1" ref="V103" ca="1">ROUND(IF($Q103="Y",VLOOKUP($P103, INDIRECT($Q$3),V$8,0)*INDIRECT($P$2),VLOOKUP($P103, INDIRECT($Q$3),V$8,0)),IF($E103="E",0,3))</f>
        <v>46.85</v>
      </c>
      <c r="W103" s="186" cm="1">
        <f t="array" aca="1" ref="W103" ca="1">ROUND(IF($Q103="Y",VLOOKUP($P103, INDIRECT($Q$3),W$8,0)*INDIRECT($P$2),VLOOKUP($P103, INDIRECT($Q$3),W$8,0)),IF($E103="E",0,3))</f>
        <v>48.183999999999997</v>
      </c>
      <c r="X103" s="186" cm="1">
        <f t="array" aca="1" ref="X103" ca="1">ROUND(IF($Q103="Y",VLOOKUP($P103, INDIRECT($Q$3),X$8,0)*INDIRECT($P$2),VLOOKUP($P103, INDIRECT($Q$3),X$8,0)),IF($E103="E",0,3))</f>
        <v>49.174999999999997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82"/>
        <v>59417C</v>
      </c>
      <c r="AC103" s="130" t="str">
        <f t="shared" si="111"/>
        <v>HRIS Specialist II</v>
      </c>
      <c r="AD103" s="284" t="str">
        <f t="shared" si="112"/>
        <v>113</v>
      </c>
      <c r="AE103" s="282">
        <f t="shared" ca="1" si="84"/>
        <v>44.332999999999998</v>
      </c>
      <c r="AF103" s="282">
        <f t="shared" ca="1" si="85"/>
        <v>45.573999999999998</v>
      </c>
      <c r="AG103" s="282">
        <f t="shared" ca="1" si="86"/>
        <v>46.85</v>
      </c>
      <c r="AH103" s="282">
        <f t="shared" ca="1" si="87"/>
        <v>48.183999999999997</v>
      </c>
      <c r="AI103" s="282">
        <f t="shared" ca="1" si="88"/>
        <v>49.174999999999997</v>
      </c>
      <c r="AJ103" s="282" t="str">
        <f t="shared" ca="1" si="89"/>
        <v/>
      </c>
      <c r="AK103" s="282" t="str">
        <f t="shared" ca="1" si="90"/>
        <v/>
      </c>
    </row>
    <row r="104" spans="1:38" x14ac:dyDescent="0.2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96"/>
        <v>94545</v>
      </c>
      <c r="H104" s="74">
        <f t="shared" ca="1" si="97"/>
        <v>97194</v>
      </c>
      <c r="I104" s="74">
        <f t="shared" ca="1" si="113"/>
        <v>99915</v>
      </c>
      <c r="J104" s="74">
        <f t="shared" ca="1" si="114"/>
        <v>102712</v>
      </c>
      <c r="K104" s="74">
        <f t="shared" ca="1" si="115"/>
        <v>105587</v>
      </c>
      <c r="L104" s="74">
        <f t="shared" ca="1" si="116"/>
        <v>108548</v>
      </c>
      <c r="M104" s="74">
        <f t="shared" ca="1" si="117"/>
        <v>111637</v>
      </c>
      <c r="N104" s="72"/>
      <c r="P104" s="187" t="str">
        <f t="shared" si="103"/>
        <v>53051C</v>
      </c>
      <c r="Q104" s="191" t="s">
        <v>600</v>
      </c>
      <c r="R104" s="188" t="str">
        <f t="shared" si="110"/>
        <v>Innovation Program Manager</v>
      </c>
      <c r="S104" s="189" t="str">
        <f t="shared" si="104"/>
        <v>121</v>
      </c>
      <c r="T104" s="186" cm="1">
        <f t="array" aca="1" ref="T104" ca="1">ROUND(IF($Q104="Y",VLOOKUP($P104, INDIRECT($Q$3),T$8,0)*INDIRECT($P$2),VLOOKUP($P104, INDIRECT($Q$3),T$8,0)),IF($E104="E",0,3))</f>
        <v>94545</v>
      </c>
      <c r="U104" s="186" cm="1">
        <f t="array" aca="1" ref="U104" ca="1">ROUND(IF($Q104="Y",VLOOKUP($P104, INDIRECT($Q$3),U$8,0)*INDIRECT($P$2),VLOOKUP($P104, INDIRECT($Q$3),U$8,0)),IF($E104="E",0,3))</f>
        <v>97194</v>
      </c>
      <c r="V104" s="186" cm="1">
        <f t="array" aca="1" ref="V104" ca="1">ROUND(IF($Q104="Y",VLOOKUP($P104, INDIRECT($Q$3),V$8,0)*INDIRECT($P$2),VLOOKUP($P104, INDIRECT($Q$3),V$8,0)),IF($E104="E",0,3))</f>
        <v>99915</v>
      </c>
      <c r="W104" s="186" cm="1">
        <f t="array" aca="1" ref="W104" ca="1">ROUND(IF($Q104="Y",VLOOKUP($P104, INDIRECT($Q$3),W$8,0)*INDIRECT($P$2),VLOOKUP($P104, INDIRECT($Q$3),W$8,0)),IF($E104="E",0,3))</f>
        <v>102712</v>
      </c>
      <c r="X104" s="186" cm="1">
        <f t="array" aca="1" ref="X104" ca="1">ROUND(IF($Q104="Y",VLOOKUP($P104, INDIRECT($Q$3),X$8,0)*INDIRECT($P$2),VLOOKUP($P104, INDIRECT($Q$3),X$8,0)),IF($E104="E",0,3))</f>
        <v>105587</v>
      </c>
      <c r="Y104" s="186" cm="1">
        <f t="array" aca="1" ref="Y104" ca="1">ROUND(IF($Q104="Y",VLOOKUP($P104, INDIRECT($Q$3),Y$8,0)*INDIRECT($P$2),VLOOKUP($P104, INDIRECT($Q$3),Y$8,0)),IF($E104="E",0,3))</f>
        <v>108548</v>
      </c>
      <c r="Z104" s="186" cm="1">
        <f t="array" aca="1" ref="Z104" ca="1">ROUND(IF($Q104="Y",VLOOKUP($P104, INDIRECT($Q$3),Z$8,0)*INDIRECT($P$2),VLOOKUP($P104, INDIRECT($Q$3),Z$8,0)),IF($E104="E",0,3))</f>
        <v>111637</v>
      </c>
      <c r="AA104" s="186"/>
      <c r="AB104" s="282" t="str">
        <f t="shared" si="82"/>
        <v>53051C</v>
      </c>
      <c r="AC104" s="130" t="str">
        <f t="shared" si="111"/>
        <v>Innovation Program Manager</v>
      </c>
      <c r="AD104" s="284" t="str">
        <f t="shared" si="112"/>
        <v>121</v>
      </c>
      <c r="AE104" s="282">
        <f t="shared" ca="1" si="84"/>
        <v>45.454999999999998</v>
      </c>
      <c r="AF104" s="282">
        <f t="shared" ca="1" si="85"/>
        <v>46.727999999999994</v>
      </c>
      <c r="AG104" s="282">
        <f t="shared" ca="1" si="86"/>
        <v>48.036999999999999</v>
      </c>
      <c r="AH104" s="282">
        <f t="shared" ca="1" si="87"/>
        <v>49.381</v>
      </c>
      <c r="AI104" s="282">
        <f t="shared" ca="1" si="88"/>
        <v>50.762999999999998</v>
      </c>
      <c r="AJ104" s="282">
        <f t="shared" ca="1" si="89"/>
        <v>52.186999999999998</v>
      </c>
      <c r="AK104" s="282">
        <f t="shared" ca="1" si="90"/>
        <v>53.671999999999997</v>
      </c>
    </row>
    <row r="105" spans="1:38" x14ac:dyDescent="0.2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96"/>
        <v>95413</v>
      </c>
      <c r="H105" s="74">
        <f t="shared" ca="1" si="97"/>
        <v>99234</v>
      </c>
      <c r="I105" s="74">
        <f t="shared" ca="1" si="113"/>
        <v>103207</v>
      </c>
      <c r="J105" s="74">
        <f t="shared" ca="1" si="114"/>
        <v>107339</v>
      </c>
      <c r="K105" s="74">
        <f t="shared" ca="1" si="115"/>
        <v>111637</v>
      </c>
      <c r="L105" s="74">
        <f t="shared" ca="1" si="116"/>
        <v>0</v>
      </c>
      <c r="M105" s="74">
        <f t="shared" ca="1" si="117"/>
        <v>0</v>
      </c>
      <c r="N105" s="72"/>
      <c r="P105" s="187" t="str">
        <f t="shared" si="103"/>
        <v>53019C</v>
      </c>
      <c r="Q105" s="191" t="s">
        <v>600</v>
      </c>
      <c r="R105" s="188" t="str">
        <f t="shared" si="110"/>
        <v>Intelligence Analyst Supervisor</v>
      </c>
      <c r="S105" s="189" t="str">
        <f t="shared" si="104"/>
        <v>123</v>
      </c>
      <c r="T105" s="186" cm="1">
        <f t="array" aca="1" ref="T105" ca="1">ROUND(IF($Q105="Y",VLOOKUP($P105, INDIRECT($Q$3),T$8,0)*INDIRECT($P$2),VLOOKUP($P105, INDIRECT($Q$3),T$8,0)),IF($E105="E",0,3))</f>
        <v>95413</v>
      </c>
      <c r="U105" s="186" cm="1">
        <f t="array" aca="1" ref="U105" ca="1">ROUND(IF($Q105="Y",VLOOKUP($P105, INDIRECT($Q$3),U$8,0)*INDIRECT($P$2),VLOOKUP($P105, INDIRECT($Q$3),U$8,0)),IF($E105="E",0,3))</f>
        <v>99234</v>
      </c>
      <c r="V105" s="186" cm="1">
        <f t="array" aca="1" ref="V105" ca="1">ROUND(IF($Q105="Y",VLOOKUP($P105, INDIRECT($Q$3),V$8,0)*INDIRECT($P$2),VLOOKUP($P105, INDIRECT($Q$3),V$8,0)),IF($E105="E",0,3))</f>
        <v>103207</v>
      </c>
      <c r="W105" s="186" cm="1">
        <f t="array" aca="1" ref="W105" ca="1">ROUND(IF($Q105="Y",VLOOKUP($P105, INDIRECT($Q$3),W$8,0)*INDIRECT($P$2),VLOOKUP($P105, INDIRECT($Q$3),W$8,0)),IF($E105="E",0,3))</f>
        <v>107339</v>
      </c>
      <c r="X105" s="186" cm="1">
        <f t="array" aca="1" ref="X105" ca="1">ROUND(IF($Q105="Y",VLOOKUP($P105, INDIRECT($Q$3),X$8,0)*INDIRECT($P$2),VLOOKUP($P105, INDIRECT($Q$3),X$8,0)),IF($E105="E",0,3))</f>
        <v>111637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82"/>
        <v>53019C</v>
      </c>
      <c r="AC105" s="130" t="str">
        <f t="shared" si="111"/>
        <v>Intelligence Analyst Supervisor</v>
      </c>
      <c r="AD105" s="284" t="str">
        <f t="shared" si="112"/>
        <v>123</v>
      </c>
      <c r="AE105" s="282">
        <f t="shared" ca="1" si="84"/>
        <v>45.872</v>
      </c>
      <c r="AF105" s="282">
        <f t="shared" ca="1" si="85"/>
        <v>47.708999999999996</v>
      </c>
      <c r="AG105" s="282">
        <f t="shared" ca="1" si="86"/>
        <v>49.619</v>
      </c>
      <c r="AH105" s="282">
        <f t="shared" ca="1" si="87"/>
        <v>51.605999999999995</v>
      </c>
      <c r="AI105" s="282">
        <f t="shared" ca="1" si="88"/>
        <v>53.671999999999997</v>
      </c>
      <c r="AJ105" s="282" t="str">
        <f t="shared" ca="1" si="89"/>
        <v/>
      </c>
      <c r="AK105" s="282" t="str">
        <f t="shared" ca="1" si="90"/>
        <v/>
      </c>
    </row>
    <row r="106" spans="1:38" x14ac:dyDescent="0.2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96"/>
        <v>92836</v>
      </c>
      <c r="H106" s="74">
        <f t="shared" ca="1" si="97"/>
        <v>96554</v>
      </c>
      <c r="I106" s="74">
        <f t="shared" ca="1" si="113"/>
        <v>100421</v>
      </c>
      <c r="J106" s="74">
        <f t="shared" ca="1" si="114"/>
        <v>104439</v>
      </c>
      <c r="K106" s="74">
        <f t="shared" ca="1" si="115"/>
        <v>108623</v>
      </c>
      <c r="L106" s="74">
        <f t="shared" ca="1" si="116"/>
        <v>0</v>
      </c>
      <c r="M106" s="74">
        <f t="shared" ca="1" si="117"/>
        <v>0</v>
      </c>
      <c r="N106" s="72"/>
      <c r="P106" s="187" t="str">
        <f t="shared" si="103"/>
        <v>01334C</v>
      </c>
      <c r="Q106" s="186" t="s">
        <v>600</v>
      </c>
      <c r="R106" s="188" t="str">
        <f t="shared" si="110"/>
        <v>IT Interagency Coordinator</v>
      </c>
      <c r="S106" s="189" t="str">
        <f t="shared" si="104"/>
        <v>065</v>
      </c>
      <c r="T106" s="186" cm="1">
        <f t="array" aca="1" ref="T106" ca="1">ROUND(IF($Q106="Y",VLOOKUP($P106, INDIRECT($Q$3),T$8,0)*INDIRECT($P$2),VLOOKUP($P106, INDIRECT($Q$3),T$8,0)),IF($E106="E",0,3))</f>
        <v>92836</v>
      </c>
      <c r="U106" s="186" cm="1">
        <f t="array" aca="1" ref="U106" ca="1">ROUND(IF($Q106="Y",VLOOKUP($P106, INDIRECT($Q$3),U$8,0)*INDIRECT($P$2),VLOOKUP($P106, INDIRECT($Q$3),U$8,0)),IF($E106="E",0,3))</f>
        <v>96554</v>
      </c>
      <c r="V106" s="186" cm="1">
        <f t="array" aca="1" ref="V106" ca="1">ROUND(IF($Q106="Y",VLOOKUP($P106, INDIRECT($Q$3),V$8,0)*INDIRECT($P$2),VLOOKUP($P106, INDIRECT($Q$3),V$8,0)),IF($E106="E",0,3))</f>
        <v>100421</v>
      </c>
      <c r="W106" s="186" cm="1">
        <f t="array" aca="1" ref="W106" ca="1">ROUND(IF($Q106="Y",VLOOKUP($P106, INDIRECT($Q$3),W$8,0)*INDIRECT($P$2),VLOOKUP($P106, INDIRECT($Q$3),W$8,0)),IF($E106="E",0,3))</f>
        <v>104439</v>
      </c>
      <c r="X106" s="186" cm="1">
        <f t="array" aca="1" ref="X106" ca="1">ROUND(IF($Q106="Y",VLOOKUP($P106, INDIRECT($Q$3),X$8,0)*INDIRECT($P$2),VLOOKUP($P106, INDIRECT($Q$3),X$8,0)),IF($E106="E",0,3))</f>
        <v>108623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ref="AB106:AB137" si="118">A106</f>
        <v>01334C</v>
      </c>
      <c r="AC106" s="130" t="str">
        <f t="shared" si="111"/>
        <v>IT Interagency Coordinator</v>
      </c>
      <c r="AD106" s="284" t="str">
        <f t="shared" si="112"/>
        <v>065</v>
      </c>
      <c r="AE106" s="282">
        <f t="shared" ca="1" si="84"/>
        <v>44.632999999999996</v>
      </c>
      <c r="AF106" s="282">
        <f t="shared" ca="1" si="85"/>
        <v>46.420999999999999</v>
      </c>
      <c r="AG106" s="282">
        <f t="shared" ca="1" si="86"/>
        <v>48.28</v>
      </c>
      <c r="AH106" s="282">
        <f t="shared" ca="1" si="87"/>
        <v>50.211999999999996</v>
      </c>
      <c r="AI106" s="282">
        <f t="shared" ca="1" si="88"/>
        <v>52.222999999999999</v>
      </c>
      <c r="AJ106" s="282" t="str">
        <f t="shared" ca="1" si="89"/>
        <v/>
      </c>
      <c r="AK106" s="282" t="str">
        <f t="shared" ca="1" si="90"/>
        <v/>
      </c>
    </row>
    <row r="107" spans="1:38" x14ac:dyDescent="0.2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96"/>
        <v>116410</v>
      </c>
      <c r="H107" s="74">
        <f t="shared" ca="1" si="97"/>
        <v>122574</v>
      </c>
      <c r="I107" s="74">
        <f t="shared" ca="1" si="113"/>
        <v>130854</v>
      </c>
      <c r="J107" s="74">
        <f t="shared" ca="1" si="114"/>
        <v>134514</v>
      </c>
      <c r="K107" s="74">
        <f t="shared" ca="1" si="115"/>
        <v>138285</v>
      </c>
      <c r="L107" s="74">
        <f t="shared" ca="1" si="116"/>
        <v>142226</v>
      </c>
      <c r="M107" s="74">
        <f t="shared" ca="1" si="117"/>
        <v>0</v>
      </c>
      <c r="N107" s="72"/>
      <c r="P107" s="187" t="str">
        <f t="shared" si="103"/>
        <v>06785C</v>
      </c>
      <c r="Q107" s="191" t="s">
        <v>600</v>
      </c>
      <c r="R107" s="188" t="str">
        <f t="shared" si="110"/>
        <v>IT Manager</v>
      </c>
      <c r="S107" s="189" t="str">
        <f t="shared" si="104"/>
        <v>53A</v>
      </c>
      <c r="T107" s="186" cm="1">
        <f t="array" aca="1" ref="T107" ca="1">ROUND(IF($Q107="Y",VLOOKUP($P107, INDIRECT($Q$3),T$8,0)*INDIRECT($P$2),VLOOKUP($P107, INDIRECT($Q$3),T$8,0)),IF($E107="E",0,3))</f>
        <v>116410</v>
      </c>
      <c r="U107" s="186" cm="1">
        <f t="array" aca="1" ref="U107" ca="1">ROUND(IF($Q107="Y",VLOOKUP($P107, INDIRECT($Q$3),U$8,0)*INDIRECT($P$2),VLOOKUP($P107, INDIRECT($Q$3),U$8,0)),IF($E107="E",0,3))</f>
        <v>122574</v>
      </c>
      <c r="V107" s="186" cm="1">
        <f t="array" aca="1" ref="V107" ca="1">ROUND(IF($Q107="Y",VLOOKUP($P107, INDIRECT($Q$3),V$8,0)*INDIRECT($P$2),VLOOKUP($P107, INDIRECT($Q$3),V$8,0)),IF($E107="E",0,3))</f>
        <v>130854</v>
      </c>
      <c r="W107" s="186" cm="1">
        <f t="array" aca="1" ref="W107" ca="1">ROUND(IF($Q107="Y",VLOOKUP($P107, INDIRECT($Q$3),W$8,0)*INDIRECT($P$2),VLOOKUP($P107, INDIRECT($Q$3),W$8,0)),IF($E107="E",0,3))</f>
        <v>134514</v>
      </c>
      <c r="X107" s="186" cm="1">
        <f t="array" aca="1" ref="X107" ca="1">ROUND(IF($Q107="Y",VLOOKUP($P107, INDIRECT($Q$3),X$8,0)*INDIRECT($P$2),VLOOKUP($P107, INDIRECT($Q$3),X$8,0)),IF($E107="E",0,3))</f>
        <v>138285</v>
      </c>
      <c r="Y107" s="186" cm="1">
        <f t="array" aca="1" ref="Y107" ca="1">ROUND(IF($Q107="Y",VLOOKUP($P107, INDIRECT($Q$3),Y$8,0)*INDIRECT($P$2),VLOOKUP($P107, INDIRECT($Q$3),Y$8,0)),IF($E107="E",0,3))</f>
        <v>142226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18"/>
        <v>06785C</v>
      </c>
      <c r="AC107" s="130" t="str">
        <f t="shared" si="111"/>
        <v>IT Manager</v>
      </c>
      <c r="AD107" s="284" t="str">
        <f t="shared" si="112"/>
        <v>53A</v>
      </c>
      <c r="AE107" s="282">
        <f t="shared" ref="AE107:AE138" ca="1" si="119">IF(T107=0,"",IF($E107="E",ROUNDUP(T107/2080,3),T107))</f>
        <v>55.966999999999999</v>
      </c>
      <c r="AF107" s="282">
        <f t="shared" ref="AF107:AF138" ca="1" si="120">IF(U107=0,"",IF($E107="E",ROUNDUP(U107/2080,3),U107))</f>
        <v>58.93</v>
      </c>
      <c r="AG107" s="282">
        <f t="shared" ref="AG107:AG138" ca="1" si="121">IF(V107=0,"",IF($E107="E",ROUNDUP(V107/2080,3),V107))</f>
        <v>62.910999999999994</v>
      </c>
      <c r="AH107" s="282">
        <f t="shared" ref="AH107:AH138" ca="1" si="122">IF(W107=0,"",IF($E107="E",ROUNDUP(W107/2080,3),W107))</f>
        <v>64.671000000000006</v>
      </c>
      <c r="AI107" s="282">
        <f t="shared" ref="AI107:AI138" ca="1" si="123">IF(X107=0,"",IF($E107="E",ROUNDUP(X107/2080,3),X107))</f>
        <v>66.484000000000009</v>
      </c>
      <c r="AJ107" s="282">
        <f t="shared" ca="1" si="89"/>
        <v>68.378</v>
      </c>
      <c r="AK107" s="282" t="str">
        <f t="shared" ca="1" si="90"/>
        <v/>
      </c>
    </row>
    <row r="108" spans="1:38" x14ac:dyDescent="0.2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96"/>
        <v>123685</v>
      </c>
      <c r="H108" s="74">
        <f t="shared" ca="1" si="97"/>
        <v>130235</v>
      </c>
      <c r="I108" s="74">
        <f t="shared" ca="1" si="113"/>
        <v>139031</v>
      </c>
      <c r="J108" s="74">
        <f t="shared" ca="1" si="114"/>
        <v>142923</v>
      </c>
      <c r="K108" s="74">
        <f t="shared" ca="1" si="115"/>
        <v>146927</v>
      </c>
      <c r="L108" s="74">
        <f t="shared" ca="1" si="116"/>
        <v>151114</v>
      </c>
      <c r="M108" s="74">
        <f t="shared" ca="1" si="117"/>
        <v>0</v>
      </c>
      <c r="N108" s="72"/>
      <c r="P108" s="187" t="str">
        <f t="shared" si="103"/>
        <v>59435C</v>
      </c>
      <c r="Q108" s="191" t="s">
        <v>600</v>
      </c>
      <c r="R108" s="188" t="str">
        <f t="shared" si="110"/>
        <v>IT Project Management Office Manager</v>
      </c>
      <c r="S108" s="189" t="str">
        <f t="shared" si="104"/>
        <v>115</v>
      </c>
      <c r="T108" s="186" cm="1">
        <f t="array" aca="1" ref="T108" ca="1">ROUND(IF($Q108="Y",VLOOKUP($P108, INDIRECT($Q$3),T$8,0)*INDIRECT($P$2),VLOOKUP($P108, INDIRECT($Q$3),T$8,0)),IF($E108="E",0,3))</f>
        <v>123685</v>
      </c>
      <c r="U108" s="186" cm="1">
        <f t="array" aca="1" ref="U108" ca="1">ROUND(IF($Q108="Y",VLOOKUP($P108, INDIRECT($Q$3),U$8,0)*INDIRECT($P$2),VLOOKUP($P108, INDIRECT($Q$3),U$8,0)),IF($E108="E",0,3))</f>
        <v>130235</v>
      </c>
      <c r="V108" s="186" cm="1">
        <f t="array" aca="1" ref="V108" ca="1">ROUND(IF($Q108="Y",VLOOKUP($P108, INDIRECT($Q$3),V$8,0)*INDIRECT($P$2),VLOOKUP($P108, INDIRECT($Q$3),V$8,0)),IF($E108="E",0,3))</f>
        <v>139031</v>
      </c>
      <c r="W108" s="186" cm="1">
        <f t="array" aca="1" ref="W108" ca="1">ROUND(IF($Q108="Y",VLOOKUP($P108, INDIRECT($Q$3),W$8,0)*INDIRECT($P$2),VLOOKUP($P108, INDIRECT($Q$3),W$8,0)),IF($E108="E",0,3))</f>
        <v>142923</v>
      </c>
      <c r="X108" s="186" cm="1">
        <f t="array" aca="1" ref="X108" ca="1">ROUND(IF($Q108="Y",VLOOKUP($P108, INDIRECT($Q$3),X$8,0)*INDIRECT($P$2),VLOOKUP($P108, INDIRECT($Q$3),X$8,0)),IF($E108="E",0,3))</f>
        <v>146927</v>
      </c>
      <c r="Y108" s="186" cm="1">
        <f t="array" aca="1" ref="Y108" ca="1">ROUND(IF($Q108="Y",VLOOKUP($P108, INDIRECT($Q$3),Y$8,0)*INDIRECT($P$2),VLOOKUP($P108, INDIRECT($Q$3),Y$8,0)),IF($E108="E",0,3))</f>
        <v>151114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118"/>
        <v>59435C</v>
      </c>
      <c r="AC108" s="130" t="str">
        <f t="shared" si="111"/>
        <v>IT Project Management Office Manager</v>
      </c>
      <c r="AD108" s="284" t="str">
        <f t="shared" si="112"/>
        <v>115</v>
      </c>
      <c r="AE108" s="282">
        <f t="shared" ca="1" si="119"/>
        <v>59.463999999999999</v>
      </c>
      <c r="AF108" s="282">
        <f t="shared" ca="1" si="120"/>
        <v>62.613</v>
      </c>
      <c r="AG108" s="282">
        <f t="shared" ca="1" si="121"/>
        <v>66.841999999999999</v>
      </c>
      <c r="AH108" s="282">
        <f t="shared" ca="1" si="122"/>
        <v>68.713000000000008</v>
      </c>
      <c r="AI108" s="282">
        <f t="shared" ca="1" si="123"/>
        <v>70.638000000000005</v>
      </c>
      <c r="AJ108" s="282">
        <f t="shared" ref="AJ108:AJ126" ca="1" si="124">IF(Y108=0,"",IF($E108="E",ROUNDUP(Y108/2080,3),Y108))</f>
        <v>72.65100000000001</v>
      </c>
      <c r="AK108" s="282" t="str">
        <f t="shared" ref="AK108:AK126" ca="1" si="125">IF(Z108=0,"",IF($E108="E",ROUNDUP(Z108/2080,3),Z108))</f>
        <v/>
      </c>
    </row>
    <row r="109" spans="1:38" x14ac:dyDescent="0.2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ca="1" si="96"/>
        <v>105203</v>
      </c>
      <c r="H109" s="74">
        <f t="shared" ca="1" si="97"/>
        <v>111070</v>
      </c>
      <c r="I109" s="74">
        <f t="shared" ca="1" si="113"/>
        <v>118685</v>
      </c>
      <c r="J109" s="74">
        <f t="shared" ca="1" si="114"/>
        <v>122009</v>
      </c>
      <c r="K109" s="74">
        <f t="shared" ca="1" si="115"/>
        <v>125424</v>
      </c>
      <c r="L109" s="74">
        <f t="shared" ca="1" si="116"/>
        <v>129001</v>
      </c>
      <c r="M109" s="74">
        <f t="shared" ca="1" si="117"/>
        <v>0</v>
      </c>
      <c r="N109" s="72"/>
      <c r="P109" s="187" t="str">
        <f t="shared" si="103"/>
        <v>52982C</v>
      </c>
      <c r="Q109" s="191" t="s">
        <v>600</v>
      </c>
      <c r="R109" s="188" t="str">
        <f t="shared" si="110"/>
        <v>IT Project Manager Supervisor</v>
      </c>
      <c r="S109" s="189" t="str">
        <f t="shared" si="104"/>
        <v>122</v>
      </c>
      <c r="T109" s="186" cm="1">
        <f t="array" aca="1" ref="T109" ca="1">ROUND(IF($Q109="Y",VLOOKUP($P109, INDIRECT($Q$3),T$8,0)*INDIRECT($P$2),VLOOKUP($P109, INDIRECT($Q$3),T$8,0)),IF($E109="E",0,3))</f>
        <v>105203</v>
      </c>
      <c r="U109" s="186" cm="1">
        <f t="array" aca="1" ref="U109" ca="1">ROUND(IF($Q109="Y",VLOOKUP($P109, INDIRECT($Q$3),U$8,0)*INDIRECT($P$2),VLOOKUP($P109, INDIRECT($Q$3),U$8,0)),IF($E109="E",0,3))</f>
        <v>111070</v>
      </c>
      <c r="V109" s="186" cm="1">
        <f t="array" aca="1" ref="V109" ca="1">ROUND(IF($Q109="Y",VLOOKUP($P109, INDIRECT($Q$3),V$8,0)*INDIRECT($P$2),VLOOKUP($P109, INDIRECT($Q$3),V$8,0)),IF($E109="E",0,3))</f>
        <v>118685</v>
      </c>
      <c r="W109" s="186" cm="1">
        <f t="array" aca="1" ref="W109" ca="1">ROUND(IF($Q109="Y",VLOOKUP($P109, INDIRECT($Q$3),W$8,0)*INDIRECT($P$2),VLOOKUP($P109, INDIRECT($Q$3),W$8,0)),IF($E109="E",0,3))</f>
        <v>122009</v>
      </c>
      <c r="X109" s="186" cm="1">
        <f t="array" aca="1" ref="X109" ca="1">ROUND(IF($Q109="Y",VLOOKUP($P109, INDIRECT($Q$3),X$8,0)*INDIRECT($P$2),VLOOKUP($P109, INDIRECT($Q$3),X$8,0)),IF($E109="E",0,3))</f>
        <v>125424</v>
      </c>
      <c r="Y109" s="186" cm="1">
        <f t="array" aca="1" ref="Y109" ca="1">ROUND(IF($Q109="Y",VLOOKUP($P109, INDIRECT($Q$3),Y$8,0)*INDIRECT($P$2),VLOOKUP($P109, INDIRECT($Q$3),Y$8,0)),IF($E109="E",0,3))</f>
        <v>129001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18"/>
        <v>52982C</v>
      </c>
      <c r="AC109" s="130" t="str">
        <f t="shared" si="111"/>
        <v>IT Project Manager Supervisor</v>
      </c>
      <c r="AD109" s="284" t="str">
        <f t="shared" si="112"/>
        <v>122</v>
      </c>
      <c r="AE109" s="282">
        <f t="shared" ca="1" si="119"/>
        <v>50.579000000000001</v>
      </c>
      <c r="AF109" s="282">
        <f t="shared" ca="1" si="120"/>
        <v>53.4</v>
      </c>
      <c r="AG109" s="282">
        <f t="shared" ca="1" si="121"/>
        <v>57.061</v>
      </c>
      <c r="AH109" s="282">
        <f t="shared" ca="1" si="122"/>
        <v>58.658999999999999</v>
      </c>
      <c r="AI109" s="282">
        <f t="shared" ca="1" si="123"/>
        <v>60.3</v>
      </c>
      <c r="AJ109" s="282">
        <f t="shared" ca="1" si="124"/>
        <v>62.019999999999996</v>
      </c>
      <c r="AK109" s="282" t="str">
        <f t="shared" ca="1" si="125"/>
        <v/>
      </c>
      <c r="AL109" s="282" t="str">
        <f>IF(AA109=0,"",IF($E109="E",ROUNDUP(AA109/2080,3),AA109))</f>
        <v/>
      </c>
    </row>
    <row r="110" spans="1:38" x14ac:dyDescent="0.2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ref="G110:G141" ca="1" si="126">IF(E110="E",ROUND(T110,0),ROUND(T110,3))</f>
        <v>121294</v>
      </c>
      <c r="H110" s="74">
        <f t="shared" ref="H110:H141" ca="1" si="127">IF(F110="E",ROUND(U110,0),ROUND(U110,3))</f>
        <v>127678</v>
      </c>
      <c r="I110" s="74">
        <f t="shared" ca="1" si="113"/>
        <v>134398</v>
      </c>
      <c r="J110" s="74">
        <f t="shared" ca="1" si="114"/>
        <v>141472</v>
      </c>
      <c r="K110" s="74">
        <f t="shared" ca="1" si="115"/>
        <v>148918</v>
      </c>
      <c r="L110" s="74">
        <f t="shared" ca="1" si="116"/>
        <v>156755</v>
      </c>
      <c r="M110" s="74">
        <f t="shared" ca="1" si="117"/>
        <v>165006</v>
      </c>
      <c r="N110" s="72"/>
      <c r="P110" s="187" t="str">
        <f t="shared" ref="P110:P141" si="128">A110</f>
        <v>59458C</v>
      </c>
      <c r="Q110" s="191" t="s">
        <v>600</v>
      </c>
      <c r="R110" s="188" t="str">
        <f t="shared" si="110"/>
        <v>IT Technical Manager</v>
      </c>
      <c r="S110" s="189" t="str">
        <f t="shared" si="104"/>
        <v>128</v>
      </c>
      <c r="T110" s="186" cm="1">
        <f t="array" aca="1" ref="T110" ca="1">ROUND(IF($Q110="Y",VLOOKUP($P110, INDIRECT($Q$3),T$8,0)*INDIRECT($P$2),VLOOKUP($P110, INDIRECT($Q$3),T$8,0)),IF($E110="E",0,3))</f>
        <v>121294</v>
      </c>
      <c r="U110" s="186" cm="1">
        <f t="array" aca="1" ref="U110" ca="1">ROUND(IF($Q110="Y",VLOOKUP($P110, INDIRECT($Q$3),U$8,0)*INDIRECT($P$2),VLOOKUP($P110, INDIRECT($Q$3),U$8,0)),IF($E110="E",0,3))</f>
        <v>127678</v>
      </c>
      <c r="V110" s="186" cm="1">
        <f t="array" aca="1" ref="V110" ca="1">ROUND(IF($Q110="Y",VLOOKUP($P110, INDIRECT($Q$3),V$8,0)*INDIRECT($P$2),VLOOKUP($P110, INDIRECT($Q$3),V$8,0)),IF($E110="E",0,3))</f>
        <v>134398</v>
      </c>
      <c r="W110" s="186" cm="1">
        <f t="array" aca="1" ref="W110" ca="1">ROUND(IF($Q110="Y",VLOOKUP($P110, INDIRECT($Q$3),W$8,0)*INDIRECT($P$2),VLOOKUP($P110, INDIRECT($Q$3),W$8,0)),IF($E110="E",0,3))</f>
        <v>141472</v>
      </c>
      <c r="X110" s="186" cm="1">
        <f t="array" aca="1" ref="X110" ca="1">ROUND(IF($Q110="Y",VLOOKUP($P110, INDIRECT($Q$3),X$8,0)*INDIRECT($P$2),VLOOKUP($P110, INDIRECT($Q$3),X$8,0)),IF($E110="E",0,3))</f>
        <v>148918</v>
      </c>
      <c r="Y110" s="186" cm="1">
        <f t="array" aca="1" ref="Y110" ca="1">ROUND(IF($Q110="Y",VLOOKUP($P110, INDIRECT($Q$3),Y$8,0)*INDIRECT($P$2),VLOOKUP($P110, INDIRECT($Q$3),Y$8,0)),IF($E110="E",0,3))</f>
        <v>156755</v>
      </c>
      <c r="Z110" s="186" cm="1">
        <f t="array" aca="1" ref="Z110" ca="1">ROUND(IF($Q110="Y",VLOOKUP($P110, INDIRECT($Q$3),Z$8,0)*INDIRECT($P$2),VLOOKUP($P110, INDIRECT($Q$3),Z$8,0)),IF($E110="E",0,3))</f>
        <v>165006</v>
      </c>
      <c r="AA110" s="186"/>
      <c r="AB110" s="282" t="str">
        <f t="shared" si="118"/>
        <v>59458C</v>
      </c>
      <c r="AC110" s="130" t="str">
        <f t="shared" si="111"/>
        <v>IT Technical Manager</v>
      </c>
      <c r="AD110" s="284" t="str">
        <f t="shared" si="112"/>
        <v>128</v>
      </c>
      <c r="AE110" s="282">
        <f t="shared" ca="1" si="119"/>
        <v>58.314999999999998</v>
      </c>
      <c r="AF110" s="282">
        <f t="shared" ca="1" si="120"/>
        <v>61.384</v>
      </c>
      <c r="AG110" s="282">
        <f t="shared" ca="1" si="121"/>
        <v>64.615000000000009</v>
      </c>
      <c r="AH110" s="282">
        <f t="shared" ca="1" si="122"/>
        <v>68.016000000000005</v>
      </c>
      <c r="AI110" s="282">
        <f t="shared" ca="1" si="123"/>
        <v>71.596000000000004</v>
      </c>
      <c r="AJ110" s="282">
        <f t="shared" ca="1" si="124"/>
        <v>75.363</v>
      </c>
      <c r="AK110" s="282">
        <f t="shared" ca="1" si="125"/>
        <v>79.33</v>
      </c>
      <c r="AL110" s="282" t="str">
        <f>IF(AA110=0,"",IF($E110="E",ROUNDUP(AA110/2080,3),AA110))</f>
        <v/>
      </c>
    </row>
    <row r="111" spans="1:38" x14ac:dyDescent="0.2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126"/>
        <v>102407</v>
      </c>
      <c r="H111" s="74">
        <f t="shared" ca="1" si="127"/>
        <v>106507</v>
      </c>
      <c r="I111" s="74">
        <f t="shared" ca="1" si="113"/>
        <v>110772</v>
      </c>
      <c r="J111" s="74">
        <f t="shared" ca="1" si="114"/>
        <v>115208</v>
      </c>
      <c r="K111" s="74">
        <f t="shared" ca="1" si="115"/>
        <v>119821</v>
      </c>
      <c r="L111" s="74">
        <f t="shared" ca="1" si="116"/>
        <v>0</v>
      </c>
      <c r="M111" s="74">
        <f t="shared" ca="1" si="117"/>
        <v>0</v>
      </c>
      <c r="N111" s="72"/>
      <c r="P111" s="187" t="str">
        <f t="shared" si="128"/>
        <v>59448C</v>
      </c>
      <c r="Q111" s="191" t="s">
        <v>600</v>
      </c>
      <c r="R111" s="188" t="str">
        <f t="shared" si="110"/>
        <v>LGBTQIA+ Equity Program Manager</v>
      </c>
      <c r="S111" s="189" t="str">
        <f t="shared" si="104"/>
        <v>116</v>
      </c>
      <c r="T111" s="186" cm="1">
        <f t="array" aca="1" ref="T111" ca="1">ROUND(IF($Q111="Y",VLOOKUP($P111, INDIRECT($Q$3),T$8,0)*INDIRECT($P$2),VLOOKUP($P111, INDIRECT($Q$3),T$8,0)),IF($E111="E",0,3))</f>
        <v>102407</v>
      </c>
      <c r="U111" s="186" cm="1">
        <f t="array" aca="1" ref="U111" ca="1">ROUND(IF($Q111="Y",VLOOKUP($P111, INDIRECT($Q$3),U$8,0)*INDIRECT($P$2),VLOOKUP($P111, INDIRECT($Q$3),U$8,0)),IF($E111="E",0,3))</f>
        <v>106507</v>
      </c>
      <c r="V111" s="186" cm="1">
        <f t="array" aca="1" ref="V111" ca="1">ROUND(IF($Q111="Y",VLOOKUP($P111, INDIRECT($Q$3),V$8,0)*INDIRECT($P$2),VLOOKUP($P111, INDIRECT($Q$3),V$8,0)),IF($E111="E",0,3))</f>
        <v>110772</v>
      </c>
      <c r="W111" s="186" cm="1">
        <f t="array" aca="1" ref="W111" ca="1">ROUND(IF($Q111="Y",VLOOKUP($P111, INDIRECT($Q$3),W$8,0)*INDIRECT($P$2),VLOOKUP($P111, INDIRECT($Q$3),W$8,0)),IF($E111="E",0,3))</f>
        <v>115208</v>
      </c>
      <c r="X111" s="186" cm="1">
        <f t="array" aca="1" ref="X111" ca="1">ROUND(IF($Q111="Y",VLOOKUP($P111, INDIRECT($Q$3),X$8,0)*INDIRECT($P$2),VLOOKUP($P111, INDIRECT($Q$3),X$8,0)),IF($E111="E",0,3))</f>
        <v>119821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118"/>
        <v>59448C</v>
      </c>
      <c r="AC111" s="130" t="str">
        <f t="shared" si="111"/>
        <v>LGBTQIA+ Equity Program Manager</v>
      </c>
      <c r="AD111" s="284" t="str">
        <f t="shared" si="112"/>
        <v>116</v>
      </c>
      <c r="AE111" s="282">
        <f t="shared" ca="1" si="119"/>
        <v>49.234999999999999</v>
      </c>
      <c r="AF111" s="282">
        <f t="shared" ca="1" si="120"/>
        <v>51.205999999999996</v>
      </c>
      <c r="AG111" s="282">
        <f t="shared" ca="1" si="121"/>
        <v>53.256</v>
      </c>
      <c r="AH111" s="282">
        <f t="shared" ca="1" si="122"/>
        <v>55.388999999999996</v>
      </c>
      <c r="AI111" s="282">
        <f t="shared" ca="1" si="123"/>
        <v>57.606999999999999</v>
      </c>
      <c r="AJ111" s="282" t="str">
        <f t="shared" ca="1" si="124"/>
        <v/>
      </c>
      <c r="AK111" s="282" t="str">
        <f t="shared" ca="1" si="125"/>
        <v/>
      </c>
    </row>
    <row r="112" spans="1:38" x14ac:dyDescent="0.2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126"/>
        <v>85189</v>
      </c>
      <c r="H112" s="74">
        <f t="shared" ca="1" si="127"/>
        <v>89430</v>
      </c>
      <c r="I112" s="74">
        <f t="shared" ca="1" si="113"/>
        <v>93913</v>
      </c>
      <c r="J112" s="74">
        <f t="shared" ca="1" si="114"/>
        <v>99986</v>
      </c>
      <c r="K112" s="74">
        <f t="shared" ca="1" si="115"/>
        <v>102783</v>
      </c>
      <c r="L112" s="74">
        <f t="shared" ca="1" si="116"/>
        <v>105664</v>
      </c>
      <c r="M112" s="74">
        <f t="shared" ca="1" si="117"/>
        <v>108676</v>
      </c>
      <c r="N112" s="72"/>
      <c r="P112" s="187" t="str">
        <f t="shared" si="128"/>
        <v>06400C</v>
      </c>
      <c r="Q112" s="191" t="s">
        <v>600</v>
      </c>
      <c r="R112" s="188" t="str">
        <f t="shared" si="110"/>
        <v>Loss Control Coordinator</v>
      </c>
      <c r="S112" s="189" t="str">
        <f t="shared" si="104"/>
        <v>34M</v>
      </c>
      <c r="T112" s="186" cm="1">
        <f t="array" aca="1" ref="T112" ca="1">ROUND(IF($Q112="Y",VLOOKUP($P112, INDIRECT($Q$3),T$8,0)*INDIRECT($P$2),VLOOKUP($P112, INDIRECT($Q$3),T$8,0)),IF($E112="E",0,3))</f>
        <v>85189</v>
      </c>
      <c r="U112" s="186" cm="1">
        <f t="array" aca="1" ref="U112" ca="1">ROUND(IF($Q112="Y",VLOOKUP($P112, INDIRECT($Q$3),U$8,0)*INDIRECT($P$2),VLOOKUP($P112, INDIRECT($Q$3),U$8,0)),IF($E112="E",0,3))</f>
        <v>89430</v>
      </c>
      <c r="V112" s="186" cm="1">
        <f t="array" aca="1" ref="V112" ca="1">ROUND(IF($Q112="Y",VLOOKUP($P112, INDIRECT($Q$3),V$8,0)*INDIRECT($P$2),VLOOKUP($P112, INDIRECT($Q$3),V$8,0)),IF($E112="E",0,3))</f>
        <v>93913</v>
      </c>
      <c r="W112" s="186" cm="1">
        <f t="array" aca="1" ref="W112" ca="1">ROUND(IF($Q112="Y",VLOOKUP($P112, INDIRECT($Q$3),W$8,0)*INDIRECT($P$2),VLOOKUP($P112, INDIRECT($Q$3),W$8,0)),IF($E112="E",0,3))</f>
        <v>99986</v>
      </c>
      <c r="X112" s="186" cm="1">
        <f t="array" aca="1" ref="X112" ca="1">ROUND(IF($Q112="Y",VLOOKUP($P112, INDIRECT($Q$3),X$8,0)*INDIRECT($P$2),VLOOKUP($P112, INDIRECT($Q$3),X$8,0)),IF($E112="E",0,3))</f>
        <v>102783</v>
      </c>
      <c r="Y112" s="186" cm="1">
        <f t="array" aca="1" ref="Y112" ca="1">ROUND(IF($Q112="Y",VLOOKUP($P112, INDIRECT($Q$3),Y$8,0)*INDIRECT($P$2),VLOOKUP($P112, INDIRECT($Q$3),Y$8,0)),IF($E112="E",0,3))</f>
        <v>105664</v>
      </c>
      <c r="Z112" s="186" cm="1">
        <f t="array" aca="1" ref="Z112" ca="1">ROUND(IF($Q112="Y",VLOOKUP($P112, INDIRECT($Q$3),Z$8,0)*INDIRECT($P$2),VLOOKUP($P112, INDIRECT($Q$3),Z$8,0)),IF($E112="E",0,3))</f>
        <v>108676</v>
      </c>
      <c r="AA112" s="186"/>
      <c r="AB112" s="282" t="str">
        <f t="shared" si="118"/>
        <v>06400C</v>
      </c>
      <c r="AC112" s="130" t="str">
        <f t="shared" si="111"/>
        <v>Loss Control Coordinator</v>
      </c>
      <c r="AD112" s="284" t="str">
        <f t="shared" si="112"/>
        <v>34M</v>
      </c>
      <c r="AE112" s="282">
        <f t="shared" ca="1" si="119"/>
        <v>40.957000000000001</v>
      </c>
      <c r="AF112" s="282">
        <f t="shared" ca="1" si="120"/>
        <v>42.995999999999995</v>
      </c>
      <c r="AG112" s="282">
        <f t="shared" ca="1" si="121"/>
        <v>45.150999999999996</v>
      </c>
      <c r="AH112" s="282">
        <f t="shared" ca="1" si="122"/>
        <v>48.070999999999998</v>
      </c>
      <c r="AI112" s="282">
        <f t="shared" ca="1" si="123"/>
        <v>49.414999999999999</v>
      </c>
      <c r="AJ112" s="282">
        <f t="shared" ca="1" si="124"/>
        <v>50.8</v>
      </c>
      <c r="AK112" s="282">
        <f t="shared" ca="1" si="125"/>
        <v>52.248999999999995</v>
      </c>
    </row>
    <row r="113" spans="1:37" x14ac:dyDescent="0.2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si="126"/>
        <v>101439</v>
      </c>
      <c r="H113" s="74">
        <f t="shared" si="127"/>
        <v>105495</v>
      </c>
      <c r="I113" s="74">
        <f t="shared" ref="I113" si="129">IF(G113="E",ROUND(V113,0),ROUND(V113,3))</f>
        <v>109717</v>
      </c>
      <c r="J113" s="74">
        <f t="shared" ref="J113" si="130">IF(H113="E",ROUND(W113,0),ROUND(W113,3))</f>
        <v>114104</v>
      </c>
      <c r="K113" s="74">
        <f t="shared" ref="K113" si="131">IF(I113="E",ROUND(X113,0),ROUND(X113,3))</f>
        <v>118668</v>
      </c>
      <c r="L113" s="74">
        <f t="shared" ref="L113" si="132">IF(J113="E",ROUND(Y113,0),ROUND(Y113,3))</f>
        <v>0</v>
      </c>
      <c r="M113" s="74">
        <f t="shared" ref="M113" si="133">IF(K113="E",ROUND(Z113,0),ROUND(Z113,3))</f>
        <v>0</v>
      </c>
      <c r="N113" s="72"/>
      <c r="P113" s="187" t="str">
        <f t="shared" si="128"/>
        <v>06500C</v>
      </c>
      <c r="R113" s="188" t="str">
        <f t="shared" si="110"/>
        <v>Management Analyst II</v>
      </c>
      <c r="S113" s="189" t="str">
        <f t="shared" si="104"/>
        <v>104</v>
      </c>
      <c r="T113" s="186">
        <v>101439</v>
      </c>
      <c r="U113" s="186">
        <v>105495</v>
      </c>
      <c r="V113" s="186">
        <v>109717</v>
      </c>
      <c r="W113" s="186">
        <v>114104</v>
      </c>
      <c r="X113" s="186">
        <v>118668</v>
      </c>
      <c r="AA113" s="186"/>
      <c r="AB113" s="282" t="str">
        <f t="shared" si="118"/>
        <v>06500C</v>
      </c>
      <c r="AC113" s="130" t="str">
        <f t="shared" si="111"/>
        <v>Management Analyst II</v>
      </c>
      <c r="AD113" s="284" t="str">
        <f t="shared" si="112"/>
        <v>104</v>
      </c>
      <c r="AE113" s="282">
        <f t="shared" si="119"/>
        <v>48.768999999999998</v>
      </c>
      <c r="AF113" s="282">
        <f t="shared" si="120"/>
        <v>50.719000000000001</v>
      </c>
      <c r="AG113" s="282">
        <f t="shared" si="121"/>
        <v>52.748999999999995</v>
      </c>
      <c r="AH113" s="282">
        <f t="shared" si="122"/>
        <v>54.857999999999997</v>
      </c>
      <c r="AI113" s="282">
        <f t="shared" si="123"/>
        <v>57.052</v>
      </c>
      <c r="AJ113" s="282" t="str">
        <f t="shared" si="124"/>
        <v/>
      </c>
      <c r="AK113" s="282" t="str">
        <f t="shared" si="125"/>
        <v/>
      </c>
    </row>
    <row r="114" spans="1:37" x14ac:dyDescent="0.2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126"/>
        <v>83605</v>
      </c>
      <c r="H114" s="74">
        <f t="shared" ca="1" si="127"/>
        <v>87922</v>
      </c>
      <c r="I114" s="74">
        <f t="shared" ref="I114:I126" ca="1" si="134">IF(G114="E",ROUND(V114,0),ROUND(V114,3))</f>
        <v>92403</v>
      </c>
      <c r="J114" s="74">
        <f t="shared" ref="J114:J126" ca="1" si="135">IF(H114="E",ROUND(W114,0),ROUND(W114,3))</f>
        <v>98658</v>
      </c>
      <c r="K114" s="74">
        <f t="shared" ref="K114:K126" ca="1" si="136">IF(I114="E",ROUND(X114,0),ROUND(X114,3))</f>
        <v>101421</v>
      </c>
      <c r="L114" s="74">
        <f t="shared" ref="L114:L126" ca="1" si="137">IF(J114="E",ROUND(Y114,0),ROUND(Y114,3))</f>
        <v>104261</v>
      </c>
      <c r="M114" s="74">
        <f t="shared" ref="M114:M126" ca="1" si="138">IF(K114="E",ROUND(Z114,0),ROUND(Z114,3))</f>
        <v>107235</v>
      </c>
      <c r="N114" s="72"/>
      <c r="P114" s="187" t="str">
        <f t="shared" si="128"/>
        <v>06510C</v>
      </c>
      <c r="Q114" s="191" t="s">
        <v>600</v>
      </c>
      <c r="R114" s="188" t="str">
        <f t="shared" si="110"/>
        <v>Manager Accounting</v>
      </c>
      <c r="S114" s="189" t="str">
        <f t="shared" ref="S114:S145" si="139">C114</f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18"/>
        <v>06510C</v>
      </c>
      <c r="AC114" s="130" t="str">
        <f t="shared" si="111"/>
        <v>Manager Accounting</v>
      </c>
      <c r="AD114" s="284" t="str">
        <f t="shared" si="112"/>
        <v>34D</v>
      </c>
      <c r="AE114" s="282">
        <f t="shared" ca="1" si="119"/>
        <v>40.195</v>
      </c>
      <c r="AF114" s="282">
        <f t="shared" ca="1" si="120"/>
        <v>42.271000000000001</v>
      </c>
      <c r="AG114" s="282">
        <f t="shared" ca="1" si="121"/>
        <v>44.424999999999997</v>
      </c>
      <c r="AH114" s="282">
        <f t="shared" ca="1" si="122"/>
        <v>47.431999999999995</v>
      </c>
      <c r="AI114" s="282">
        <f t="shared" ca="1" si="123"/>
        <v>48.760999999999996</v>
      </c>
      <c r="AJ114" s="282">
        <f t="shared" ca="1" si="124"/>
        <v>50.125999999999998</v>
      </c>
      <c r="AK114" s="282">
        <f t="shared" ca="1" si="125"/>
        <v>51.555999999999997</v>
      </c>
    </row>
    <row r="115" spans="1:37" x14ac:dyDescent="0.2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126"/>
        <v>83605</v>
      </c>
      <c r="H115" s="74">
        <f t="shared" ca="1" si="127"/>
        <v>87922</v>
      </c>
      <c r="I115" s="74">
        <f t="shared" ca="1" si="134"/>
        <v>92403</v>
      </c>
      <c r="J115" s="74">
        <f t="shared" ca="1" si="135"/>
        <v>98658</v>
      </c>
      <c r="K115" s="74">
        <f t="shared" ca="1" si="136"/>
        <v>101421</v>
      </c>
      <c r="L115" s="74">
        <f t="shared" ca="1" si="137"/>
        <v>104261</v>
      </c>
      <c r="M115" s="74">
        <f t="shared" ca="1" si="138"/>
        <v>107235</v>
      </c>
      <c r="N115" s="72"/>
      <c r="P115" s="187" t="str">
        <f t="shared" si="128"/>
        <v>06514C</v>
      </c>
      <c r="Q115" s="191" t="s">
        <v>600</v>
      </c>
      <c r="R115" s="188" t="str">
        <f t="shared" si="110"/>
        <v xml:space="preserve">Manager Accounts Payable </v>
      </c>
      <c r="S115" s="189" t="str">
        <f t="shared" si="139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18"/>
        <v>06514C</v>
      </c>
      <c r="AC115" s="130" t="str">
        <f t="shared" si="111"/>
        <v xml:space="preserve">Manager Accounts Payable </v>
      </c>
      <c r="AD115" s="284" t="str">
        <f t="shared" si="112"/>
        <v>34D</v>
      </c>
      <c r="AE115" s="282">
        <f t="shared" ca="1" si="119"/>
        <v>40.195</v>
      </c>
      <c r="AF115" s="282">
        <f t="shared" ca="1" si="120"/>
        <v>42.271000000000001</v>
      </c>
      <c r="AG115" s="282">
        <f t="shared" ca="1" si="121"/>
        <v>44.424999999999997</v>
      </c>
      <c r="AH115" s="282">
        <f t="shared" ca="1" si="122"/>
        <v>47.431999999999995</v>
      </c>
      <c r="AI115" s="282">
        <f t="shared" ca="1" si="123"/>
        <v>48.760999999999996</v>
      </c>
      <c r="AJ115" s="282">
        <f t="shared" ca="1" si="124"/>
        <v>50.125999999999998</v>
      </c>
      <c r="AK115" s="282">
        <f t="shared" ca="1" si="125"/>
        <v>51.555999999999997</v>
      </c>
    </row>
    <row r="116" spans="1:37" x14ac:dyDescent="0.2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126"/>
        <v>83605</v>
      </c>
      <c r="H116" s="74">
        <f t="shared" ca="1" si="127"/>
        <v>87922</v>
      </c>
      <c r="I116" s="74">
        <f t="shared" ca="1" si="134"/>
        <v>92403</v>
      </c>
      <c r="J116" s="74">
        <f t="shared" ca="1" si="135"/>
        <v>98658</v>
      </c>
      <c r="K116" s="74">
        <f t="shared" ca="1" si="136"/>
        <v>101421</v>
      </c>
      <c r="L116" s="74">
        <f t="shared" ca="1" si="137"/>
        <v>104261</v>
      </c>
      <c r="M116" s="74">
        <f t="shared" ca="1" si="138"/>
        <v>107235</v>
      </c>
      <c r="N116" s="72"/>
      <c r="P116" s="187" t="str">
        <f t="shared" si="128"/>
        <v>06515C</v>
      </c>
      <c r="Q116" s="191" t="s">
        <v>600</v>
      </c>
      <c r="R116" s="188" t="str">
        <f t="shared" si="110"/>
        <v>Manager Accounts Receivable</v>
      </c>
      <c r="S116" s="189" t="str">
        <f t="shared" si="139"/>
        <v>34D</v>
      </c>
      <c r="T116" s="186" cm="1">
        <f t="array" aca="1" ref="T116" ca="1">ROUND(IF($Q116="Y",VLOOKUP($P116, INDIRECT($Q$3),T$8,0)*INDIRECT($P$2),VLOOKUP($P116, INDIRECT($Q$3),T$8,0)),IF($E116="E",0,3))</f>
        <v>83605</v>
      </c>
      <c r="U116" s="186" cm="1">
        <f t="array" aca="1" ref="U116" ca="1">ROUND(IF($Q116="Y",VLOOKUP($P116, INDIRECT($Q$3),U$8,0)*INDIRECT($P$2),VLOOKUP($P116, INDIRECT($Q$3),U$8,0)),IF($E116="E",0,3))</f>
        <v>87922</v>
      </c>
      <c r="V116" s="186" cm="1">
        <f t="array" aca="1" ref="V116" ca="1">ROUND(IF($Q116="Y",VLOOKUP($P116, INDIRECT($Q$3),V$8,0)*INDIRECT($P$2),VLOOKUP($P116, INDIRECT($Q$3),V$8,0)),IF($E116="E",0,3))</f>
        <v>92403</v>
      </c>
      <c r="W116" s="186" cm="1">
        <f t="array" aca="1" ref="W116" ca="1">ROUND(IF($Q116="Y",VLOOKUP($P116, INDIRECT($Q$3),W$8,0)*INDIRECT($P$2),VLOOKUP($P116, INDIRECT($Q$3),W$8,0)),IF($E116="E",0,3))</f>
        <v>98658</v>
      </c>
      <c r="X116" s="186" cm="1">
        <f t="array" aca="1" ref="X116" ca="1">ROUND(IF($Q116="Y",VLOOKUP($P116, INDIRECT($Q$3),X$8,0)*INDIRECT($P$2),VLOOKUP($P116, INDIRECT($Q$3),X$8,0)),IF($E116="E",0,3))</f>
        <v>101421</v>
      </c>
      <c r="Y116" s="186" cm="1">
        <f t="array" aca="1" ref="Y116" ca="1">ROUND(IF($Q116="Y",VLOOKUP($P116, INDIRECT($Q$3),Y$8,0)*INDIRECT($P$2),VLOOKUP($P116, INDIRECT($Q$3),Y$8,0)),IF($E116="E",0,3))</f>
        <v>104261</v>
      </c>
      <c r="Z116" s="186" cm="1">
        <f t="array" aca="1" ref="Z116" ca="1">ROUND(IF($Q116="Y",VLOOKUP($P116, INDIRECT($Q$3),Z$8,0)*INDIRECT($P$2),VLOOKUP($P116, INDIRECT($Q$3),Z$8,0)),IF($E116="E",0,3))</f>
        <v>107235</v>
      </c>
      <c r="AA116" s="186"/>
      <c r="AB116" s="282" t="str">
        <f t="shared" si="118"/>
        <v>06515C</v>
      </c>
      <c r="AC116" s="130" t="str">
        <f t="shared" si="111"/>
        <v>Manager Accounts Receivable</v>
      </c>
      <c r="AD116" s="284" t="str">
        <f t="shared" si="112"/>
        <v>34D</v>
      </c>
      <c r="AE116" s="282">
        <f t="shared" ca="1" si="119"/>
        <v>40.195</v>
      </c>
      <c r="AF116" s="282">
        <f t="shared" ca="1" si="120"/>
        <v>42.271000000000001</v>
      </c>
      <c r="AG116" s="282">
        <f t="shared" ca="1" si="121"/>
        <v>44.424999999999997</v>
      </c>
      <c r="AH116" s="282">
        <f t="shared" ca="1" si="122"/>
        <v>47.431999999999995</v>
      </c>
      <c r="AI116" s="282">
        <f t="shared" ca="1" si="123"/>
        <v>48.760999999999996</v>
      </c>
      <c r="AJ116" s="282">
        <f t="shared" ca="1" si="124"/>
        <v>50.125999999999998</v>
      </c>
      <c r="AK116" s="282">
        <f t="shared" ca="1" si="125"/>
        <v>51.555999999999997</v>
      </c>
    </row>
    <row r="117" spans="1:37" x14ac:dyDescent="0.2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126"/>
        <v>87922</v>
      </c>
      <c r="H117" s="74">
        <f t="shared" ca="1" si="127"/>
        <v>92403</v>
      </c>
      <c r="I117" s="74">
        <f t="shared" ca="1" si="134"/>
        <v>98658</v>
      </c>
      <c r="J117" s="74">
        <f t="shared" ca="1" si="135"/>
        <v>101421</v>
      </c>
      <c r="K117" s="74">
        <f t="shared" ca="1" si="136"/>
        <v>104261</v>
      </c>
      <c r="L117" s="74">
        <f t="shared" ca="1" si="137"/>
        <v>107235</v>
      </c>
      <c r="M117" s="74">
        <f t="shared" ca="1" si="138"/>
        <v>110254</v>
      </c>
      <c r="N117" s="72"/>
      <c r="P117" s="187" t="str">
        <f t="shared" si="128"/>
        <v>06523C</v>
      </c>
      <c r="Q117" s="191" t="s">
        <v>600</v>
      </c>
      <c r="R117" s="188" t="str">
        <f t="shared" si="110"/>
        <v>Manager Admin &amp; Data Quality</v>
      </c>
      <c r="S117" s="189" t="str">
        <f t="shared" si="139"/>
        <v>90</v>
      </c>
      <c r="T117" s="186" cm="1">
        <f t="array" aca="1" ref="T117" ca="1">ROUND(IF($Q117="Y",VLOOKUP($P117, INDIRECT($Q$3),T$8,0)*INDIRECT($P$2),VLOOKUP($P117, INDIRECT($Q$3),T$8,0)),IF($E117="E",0,3))</f>
        <v>87922</v>
      </c>
      <c r="U117" s="186" cm="1">
        <f t="array" aca="1" ref="U117" ca="1">ROUND(IF($Q117="Y",VLOOKUP($P117, INDIRECT($Q$3),U$8,0)*INDIRECT($P$2),VLOOKUP($P117, INDIRECT($Q$3),U$8,0)),IF($E117="E",0,3))</f>
        <v>92403</v>
      </c>
      <c r="V117" s="186" cm="1">
        <f t="array" aca="1" ref="V117" ca="1">ROUND(IF($Q117="Y",VLOOKUP($P117, INDIRECT($Q$3),V$8,0)*INDIRECT($P$2),VLOOKUP($P117, INDIRECT($Q$3),V$8,0)),IF($E117="E",0,3))</f>
        <v>98658</v>
      </c>
      <c r="W117" s="186" cm="1">
        <f t="array" aca="1" ref="W117" ca="1">ROUND(IF($Q117="Y",VLOOKUP($P117, INDIRECT($Q$3),W$8,0)*INDIRECT($P$2),VLOOKUP($P117, INDIRECT($Q$3),W$8,0)),IF($E117="E",0,3))</f>
        <v>101421</v>
      </c>
      <c r="X117" s="186" cm="1">
        <f t="array" aca="1" ref="X117" ca="1">ROUND(IF($Q117="Y",VLOOKUP($P117, INDIRECT($Q$3),X$8,0)*INDIRECT($P$2),VLOOKUP($P117, INDIRECT($Q$3),X$8,0)),IF($E117="E",0,3))</f>
        <v>104261</v>
      </c>
      <c r="Y117" s="186" cm="1">
        <f t="array" aca="1" ref="Y117" ca="1">ROUND(IF($Q117="Y",VLOOKUP($P117, INDIRECT($Q$3),Y$8,0)*INDIRECT($P$2),VLOOKUP($P117, INDIRECT($Q$3),Y$8,0)),IF($E117="E",0,3))</f>
        <v>107235</v>
      </c>
      <c r="Z117" s="186" cm="1">
        <f t="array" aca="1" ref="Z117" ca="1">ROUND(IF($Q117="Y",VLOOKUP($P117, INDIRECT($Q$3),Z$8,0)*INDIRECT($P$2),VLOOKUP($P117, INDIRECT($Q$3),Z$8,0)),IF($E117="E",0,3))</f>
        <v>110254</v>
      </c>
      <c r="AA117" s="186"/>
      <c r="AB117" s="282" t="str">
        <f t="shared" si="118"/>
        <v>06523C</v>
      </c>
      <c r="AC117" s="130" t="str">
        <f t="shared" si="111"/>
        <v>Manager Admin &amp; Data Quality</v>
      </c>
      <c r="AD117" s="284" t="str">
        <f t="shared" si="112"/>
        <v>90</v>
      </c>
      <c r="AE117" s="282">
        <f t="shared" ca="1" si="119"/>
        <v>42.271000000000001</v>
      </c>
      <c r="AF117" s="282">
        <f t="shared" ca="1" si="120"/>
        <v>44.424999999999997</v>
      </c>
      <c r="AG117" s="282">
        <f t="shared" ca="1" si="121"/>
        <v>47.431999999999995</v>
      </c>
      <c r="AH117" s="282">
        <f t="shared" ca="1" si="122"/>
        <v>48.760999999999996</v>
      </c>
      <c r="AI117" s="282">
        <f t="shared" ca="1" si="123"/>
        <v>50.125999999999998</v>
      </c>
      <c r="AJ117" s="282">
        <f t="shared" ca="1" si="124"/>
        <v>51.555999999999997</v>
      </c>
      <c r="AK117" s="282">
        <f t="shared" ca="1" si="125"/>
        <v>53.006999999999998</v>
      </c>
    </row>
    <row r="118" spans="1:37" x14ac:dyDescent="0.2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126"/>
        <v>96027</v>
      </c>
      <c r="H118" s="74">
        <f t="shared" ca="1" si="127"/>
        <v>99868</v>
      </c>
      <c r="I118" s="74">
        <f t="shared" ca="1" si="134"/>
        <v>103862</v>
      </c>
      <c r="J118" s="74">
        <f t="shared" ca="1" si="135"/>
        <v>108015</v>
      </c>
      <c r="K118" s="74">
        <f t="shared" ca="1" si="136"/>
        <v>112338</v>
      </c>
      <c r="L118" s="74">
        <f t="shared" ca="1" si="137"/>
        <v>0</v>
      </c>
      <c r="M118" s="74">
        <f t="shared" ca="1" si="138"/>
        <v>0</v>
      </c>
      <c r="N118" s="72"/>
      <c r="P118" s="187" t="str">
        <f t="shared" si="128"/>
        <v>53055C</v>
      </c>
      <c r="Q118" s="191" t="s">
        <v>600</v>
      </c>
      <c r="R118" s="188" t="str">
        <f t="shared" si="110"/>
        <v>Manager Administration - Office of Community Safety</v>
      </c>
      <c r="S118" s="189" t="str">
        <f t="shared" si="139"/>
        <v>10</v>
      </c>
      <c r="T118" s="186" cm="1">
        <f t="array" aca="1" ref="T118" ca="1">ROUND(IF($Q118="Y",VLOOKUP($P118, INDIRECT($Q$3),T$8,0)*INDIRECT($P$2),VLOOKUP($P118, INDIRECT($Q$3),T$8,0)),IF($E118="E",0,3))</f>
        <v>96027</v>
      </c>
      <c r="U118" s="186" cm="1">
        <f t="array" aca="1" ref="U118" ca="1">ROUND(IF($Q118="Y",VLOOKUP($P118, INDIRECT($Q$3),U$8,0)*INDIRECT($P$2),VLOOKUP($P118, INDIRECT($Q$3),U$8,0)),IF($E118="E",0,3))</f>
        <v>99868</v>
      </c>
      <c r="V118" s="186" cm="1">
        <f t="array" aca="1" ref="V118" ca="1">ROUND(IF($Q118="Y",VLOOKUP($P118, INDIRECT($Q$3),V$8,0)*INDIRECT($P$2),VLOOKUP($P118, INDIRECT($Q$3),V$8,0)),IF($E118="E",0,3))</f>
        <v>103862</v>
      </c>
      <c r="W118" s="186" cm="1">
        <f t="array" aca="1" ref="W118" ca="1">ROUND(IF($Q118="Y",VLOOKUP($P118, INDIRECT($Q$3),W$8,0)*INDIRECT($P$2),VLOOKUP($P118, INDIRECT($Q$3),W$8,0)),IF($E118="E",0,3))</f>
        <v>108015</v>
      </c>
      <c r="X118" s="186" cm="1">
        <f t="array" aca="1" ref="X118" ca="1">ROUND(IF($Q118="Y",VLOOKUP($P118, INDIRECT($Q$3),X$8,0)*INDIRECT($P$2),VLOOKUP($P118, INDIRECT($Q$3),X$8,0)),IF($E118="E",0,3))</f>
        <v>112338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118"/>
        <v>53055C</v>
      </c>
      <c r="AC118" s="130" t="str">
        <f t="shared" si="111"/>
        <v>Manager Administration - Office of Community Safety</v>
      </c>
      <c r="AD118" s="284" t="str">
        <f t="shared" si="112"/>
        <v>10</v>
      </c>
      <c r="AE118" s="282">
        <f t="shared" ca="1" si="119"/>
        <v>46.166999999999994</v>
      </c>
      <c r="AF118" s="282">
        <f t="shared" ca="1" si="120"/>
        <v>48.013999999999996</v>
      </c>
      <c r="AG118" s="282">
        <f t="shared" ca="1" si="121"/>
        <v>49.933999999999997</v>
      </c>
      <c r="AH118" s="282">
        <f t="shared" ca="1" si="122"/>
        <v>51.930999999999997</v>
      </c>
      <c r="AI118" s="282">
        <f t="shared" ca="1" si="123"/>
        <v>54.009</v>
      </c>
      <c r="AJ118" s="282" t="str">
        <f t="shared" ca="1" si="124"/>
        <v/>
      </c>
      <c r="AK118" s="282" t="str">
        <f t="shared" ca="1" si="125"/>
        <v/>
      </c>
    </row>
    <row r="119" spans="1:37" x14ac:dyDescent="0.2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126"/>
        <v>92260</v>
      </c>
      <c r="H119" s="74">
        <f t="shared" ca="1" si="127"/>
        <v>97117</v>
      </c>
      <c r="I119" s="74">
        <f t="shared" ca="1" si="134"/>
        <v>102226</v>
      </c>
      <c r="J119" s="74">
        <f t="shared" ca="1" si="135"/>
        <v>109178</v>
      </c>
      <c r="K119" s="74">
        <f t="shared" ca="1" si="136"/>
        <v>112237</v>
      </c>
      <c r="L119" s="74">
        <f t="shared" ca="1" si="137"/>
        <v>115381</v>
      </c>
      <c r="M119" s="74">
        <f t="shared" ca="1" si="138"/>
        <v>118668</v>
      </c>
      <c r="N119" s="72"/>
      <c r="P119" s="187" t="str">
        <f t="shared" si="128"/>
        <v>06520C</v>
      </c>
      <c r="Q119" s="191" t="s">
        <v>600</v>
      </c>
      <c r="R119" s="188" t="str">
        <f t="shared" si="110"/>
        <v>Manager Administration City Attorney's Office</v>
      </c>
      <c r="S119" s="189" t="str">
        <f t="shared" si="139"/>
        <v>41C</v>
      </c>
      <c r="T119" s="186" cm="1">
        <f t="array" aca="1" ref="T119" ca="1">ROUND(IF($Q119="Y",VLOOKUP($P119, INDIRECT($Q$3),T$8,0)*INDIRECT($P$2),VLOOKUP($P119, INDIRECT($Q$3),T$8,0)),IF($E119="E",0,3))</f>
        <v>92260</v>
      </c>
      <c r="U119" s="186" cm="1">
        <f t="array" aca="1" ref="U119" ca="1">ROUND(IF($Q119="Y",VLOOKUP($P119, INDIRECT($Q$3),U$8,0)*INDIRECT($P$2),VLOOKUP($P119, INDIRECT($Q$3),U$8,0)),IF($E119="E",0,3))</f>
        <v>97117</v>
      </c>
      <c r="V119" s="186" cm="1">
        <f t="array" aca="1" ref="V119" ca="1">ROUND(IF($Q119="Y",VLOOKUP($P119, INDIRECT($Q$3),V$8,0)*INDIRECT($P$2),VLOOKUP($P119, INDIRECT($Q$3),V$8,0)),IF($E119="E",0,3))</f>
        <v>102226</v>
      </c>
      <c r="W119" s="186" cm="1">
        <f t="array" aca="1" ref="W119" ca="1">ROUND(IF($Q119="Y",VLOOKUP($P119, INDIRECT($Q$3),W$8,0)*INDIRECT($P$2),VLOOKUP($P119, INDIRECT($Q$3),W$8,0)),IF($E119="E",0,3))</f>
        <v>109178</v>
      </c>
      <c r="X119" s="186" cm="1">
        <f t="array" aca="1" ref="X119" ca="1">ROUND(IF($Q119="Y",VLOOKUP($P119, INDIRECT($Q$3),X$8,0)*INDIRECT($P$2),VLOOKUP($P119, INDIRECT($Q$3),X$8,0)),IF($E119="E",0,3))</f>
        <v>112237</v>
      </c>
      <c r="Y119" s="186" cm="1">
        <f t="array" aca="1" ref="Y119" ca="1">ROUND(IF($Q119="Y",VLOOKUP($P119, INDIRECT($Q$3),Y$8,0)*INDIRECT($P$2),VLOOKUP($P119, INDIRECT($Q$3),Y$8,0)),IF($E119="E",0,3))</f>
        <v>115381</v>
      </c>
      <c r="Z119" s="186" cm="1">
        <f t="array" aca="1" ref="Z119" ca="1">ROUND(IF($Q119="Y",VLOOKUP($P119, INDIRECT($Q$3),Z$8,0)*INDIRECT($P$2),VLOOKUP($P119, INDIRECT($Q$3),Z$8,0)),IF($E119="E",0,3))</f>
        <v>118668</v>
      </c>
      <c r="AA119" s="186"/>
      <c r="AB119" s="282" t="str">
        <f t="shared" si="118"/>
        <v>06520C</v>
      </c>
      <c r="AC119" s="130" t="str">
        <f t="shared" si="111"/>
        <v>Manager Administration City Attorney's Office</v>
      </c>
      <c r="AD119" s="284" t="str">
        <f t="shared" si="112"/>
        <v>41C</v>
      </c>
      <c r="AE119" s="282">
        <f t="shared" ca="1" si="119"/>
        <v>44.355999999999995</v>
      </c>
      <c r="AF119" s="282">
        <f t="shared" ca="1" si="120"/>
        <v>46.690999999999995</v>
      </c>
      <c r="AG119" s="282">
        <f t="shared" ca="1" si="121"/>
        <v>49.147999999999996</v>
      </c>
      <c r="AH119" s="282">
        <f t="shared" ca="1" si="122"/>
        <v>52.489999999999995</v>
      </c>
      <c r="AI119" s="282">
        <f t="shared" ca="1" si="123"/>
        <v>53.960999999999999</v>
      </c>
      <c r="AJ119" s="282">
        <f t="shared" ca="1" si="124"/>
        <v>55.471999999999994</v>
      </c>
      <c r="AK119" s="282">
        <f t="shared" ca="1" si="125"/>
        <v>57.052</v>
      </c>
    </row>
    <row r="120" spans="1:37" x14ac:dyDescent="0.2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126"/>
        <v>85189</v>
      </c>
      <c r="H120" s="74">
        <f t="shared" ca="1" si="127"/>
        <v>89430</v>
      </c>
      <c r="I120" s="74">
        <f t="shared" ca="1" si="134"/>
        <v>93913</v>
      </c>
      <c r="J120" s="74">
        <f t="shared" ca="1" si="135"/>
        <v>99986</v>
      </c>
      <c r="K120" s="74">
        <f t="shared" ca="1" si="136"/>
        <v>102783</v>
      </c>
      <c r="L120" s="74">
        <f t="shared" ca="1" si="137"/>
        <v>105664</v>
      </c>
      <c r="M120" s="74">
        <f t="shared" ca="1" si="138"/>
        <v>108676</v>
      </c>
      <c r="N120" s="72"/>
      <c r="P120" s="187" t="str">
        <f t="shared" si="128"/>
        <v>06542C</v>
      </c>
      <c r="Q120" s="191" t="s">
        <v>600</v>
      </c>
      <c r="R120" s="188" t="str">
        <f t="shared" si="110"/>
        <v>Manager Administrative Services</v>
      </c>
      <c r="S120" s="189" t="str">
        <f t="shared" si="139"/>
        <v>34M</v>
      </c>
      <c r="T120" s="186" cm="1">
        <f t="array" aca="1" ref="T120" ca="1">ROUND(IF($Q120="Y",VLOOKUP($P120, INDIRECT($Q$3),T$8,0)*INDIRECT($P$2),VLOOKUP($P120, INDIRECT($Q$3),T$8,0)),IF($E120="E",0,3))</f>
        <v>85189</v>
      </c>
      <c r="U120" s="186" cm="1">
        <f t="array" aca="1" ref="U120" ca="1">ROUND(IF($Q120="Y",VLOOKUP($P120, INDIRECT($Q$3),U$8,0)*INDIRECT($P$2),VLOOKUP($P120, INDIRECT($Q$3),U$8,0)),IF($E120="E",0,3))</f>
        <v>89430</v>
      </c>
      <c r="V120" s="186" cm="1">
        <f t="array" aca="1" ref="V120" ca="1">ROUND(IF($Q120="Y",VLOOKUP($P120, INDIRECT($Q$3),V$8,0)*INDIRECT($P$2),VLOOKUP($P120, INDIRECT($Q$3),V$8,0)),IF($E120="E",0,3))</f>
        <v>93913</v>
      </c>
      <c r="W120" s="186" cm="1">
        <f t="array" aca="1" ref="W120" ca="1">ROUND(IF($Q120="Y",VLOOKUP($P120, INDIRECT($Q$3),W$8,0)*INDIRECT($P$2),VLOOKUP($P120, INDIRECT($Q$3),W$8,0)),IF($E120="E",0,3))</f>
        <v>99986</v>
      </c>
      <c r="X120" s="186" cm="1">
        <f t="array" aca="1" ref="X120" ca="1">ROUND(IF($Q120="Y",VLOOKUP($P120, INDIRECT($Q$3),X$8,0)*INDIRECT($P$2),VLOOKUP($P120, INDIRECT($Q$3),X$8,0)),IF($E120="E",0,3))</f>
        <v>102783</v>
      </c>
      <c r="Y120" s="186" cm="1">
        <f t="array" aca="1" ref="Y120" ca="1">ROUND(IF($Q120="Y",VLOOKUP($P120, INDIRECT($Q$3),Y$8,0)*INDIRECT($P$2),VLOOKUP($P120, INDIRECT($Q$3),Y$8,0)),IF($E120="E",0,3))</f>
        <v>105664</v>
      </c>
      <c r="Z120" s="186" cm="1">
        <f t="array" aca="1" ref="Z120" ca="1">ROUND(IF($Q120="Y",VLOOKUP($P120, INDIRECT($Q$3),Z$8,0)*INDIRECT($P$2),VLOOKUP($P120, INDIRECT($Q$3),Z$8,0)),IF($E120="E",0,3))</f>
        <v>108676</v>
      </c>
      <c r="AA120" s="186"/>
      <c r="AB120" s="282" t="str">
        <f t="shared" si="118"/>
        <v>06542C</v>
      </c>
      <c r="AC120" s="130" t="str">
        <f t="shared" si="111"/>
        <v>Manager Administrative Services</v>
      </c>
      <c r="AD120" s="284" t="str">
        <f t="shared" si="112"/>
        <v>34M</v>
      </c>
      <c r="AE120" s="282">
        <f t="shared" ca="1" si="119"/>
        <v>40.957000000000001</v>
      </c>
      <c r="AF120" s="282">
        <f t="shared" ca="1" si="120"/>
        <v>42.995999999999995</v>
      </c>
      <c r="AG120" s="282">
        <f t="shared" ca="1" si="121"/>
        <v>45.150999999999996</v>
      </c>
      <c r="AH120" s="282">
        <f t="shared" ca="1" si="122"/>
        <v>48.070999999999998</v>
      </c>
      <c r="AI120" s="282">
        <f t="shared" ca="1" si="123"/>
        <v>49.414999999999999</v>
      </c>
      <c r="AJ120" s="282">
        <f t="shared" ca="1" si="124"/>
        <v>50.8</v>
      </c>
      <c r="AK120" s="282">
        <f t="shared" ca="1" si="125"/>
        <v>52.248999999999995</v>
      </c>
    </row>
    <row r="121" spans="1:37" x14ac:dyDescent="0.2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126"/>
        <v>97811</v>
      </c>
      <c r="H121" s="74">
        <f t="shared" ca="1" si="127"/>
        <v>102699</v>
      </c>
      <c r="I121" s="74">
        <f t="shared" ca="1" si="134"/>
        <v>107837</v>
      </c>
      <c r="J121" s="74">
        <f t="shared" ca="1" si="135"/>
        <v>113540</v>
      </c>
      <c r="K121" s="74">
        <f t="shared" ca="1" si="136"/>
        <v>116720</v>
      </c>
      <c r="L121" s="74">
        <f t="shared" ca="1" si="137"/>
        <v>119988</v>
      </c>
      <c r="M121" s="74">
        <f t="shared" ca="1" si="138"/>
        <v>123408</v>
      </c>
      <c r="N121" s="72"/>
      <c r="P121" s="187" t="str">
        <f t="shared" si="128"/>
        <v>06560C</v>
      </c>
      <c r="Q121" s="191" t="s">
        <v>600</v>
      </c>
      <c r="R121" s="188" t="str">
        <f t="shared" si="110"/>
        <v>Manager Assessment Services</v>
      </c>
      <c r="S121" s="189" t="str">
        <f t="shared" si="139"/>
        <v>47</v>
      </c>
      <c r="T121" s="186" cm="1">
        <f t="array" aca="1" ref="T121" ca="1">ROUND(IF($Q121="Y",VLOOKUP($P121, INDIRECT($Q$3),T$8,0)*INDIRECT($P$2),VLOOKUP($P121, INDIRECT($Q$3),T$8,0)),IF($E121="E",0,3))</f>
        <v>97811</v>
      </c>
      <c r="U121" s="186" cm="1">
        <f t="array" aca="1" ref="U121" ca="1">ROUND(IF($Q121="Y",VLOOKUP($P121, INDIRECT($Q$3),U$8,0)*INDIRECT($P$2),VLOOKUP($P121, INDIRECT($Q$3),U$8,0)),IF($E121="E",0,3))</f>
        <v>102699</v>
      </c>
      <c r="V121" s="186" cm="1">
        <f t="array" aca="1" ref="V121" ca="1">ROUND(IF($Q121="Y",VLOOKUP($P121, INDIRECT($Q$3),V$8,0)*INDIRECT($P$2),VLOOKUP($P121, INDIRECT($Q$3),V$8,0)),IF($E121="E",0,3))</f>
        <v>107837</v>
      </c>
      <c r="W121" s="186" cm="1">
        <f t="array" aca="1" ref="W121" ca="1">ROUND(IF($Q121="Y",VLOOKUP($P121, INDIRECT($Q$3),W$8,0)*INDIRECT($P$2),VLOOKUP($P121, INDIRECT($Q$3),W$8,0)),IF($E121="E",0,3))</f>
        <v>113540</v>
      </c>
      <c r="X121" s="186" cm="1">
        <f t="array" aca="1" ref="X121" ca="1">ROUND(IF($Q121="Y",VLOOKUP($P121, INDIRECT($Q$3),X$8,0)*INDIRECT($P$2),VLOOKUP($P121, INDIRECT($Q$3),X$8,0)),IF($E121="E",0,3))</f>
        <v>116720</v>
      </c>
      <c r="Y121" s="186" cm="1">
        <f t="array" aca="1" ref="Y121" ca="1">ROUND(IF($Q121="Y",VLOOKUP($P121, INDIRECT($Q$3),Y$8,0)*INDIRECT($P$2),VLOOKUP($P121, INDIRECT($Q$3),Y$8,0)),IF($E121="E",0,3))</f>
        <v>119988</v>
      </c>
      <c r="Z121" s="186" cm="1">
        <f t="array" aca="1" ref="Z121" ca="1">ROUND(IF($Q121="Y",VLOOKUP($P121, INDIRECT($Q$3),Z$8,0)*INDIRECT($P$2),VLOOKUP($P121, INDIRECT($Q$3),Z$8,0)),IF($E121="E",0,3))</f>
        <v>123408</v>
      </c>
      <c r="AA121" s="186"/>
      <c r="AB121" s="282" t="str">
        <f t="shared" si="118"/>
        <v>06560C</v>
      </c>
      <c r="AC121" s="130" t="str">
        <f t="shared" si="111"/>
        <v>Manager Assessment Services</v>
      </c>
      <c r="AD121" s="284" t="str">
        <f t="shared" si="112"/>
        <v>47</v>
      </c>
      <c r="AE121" s="282">
        <f t="shared" ca="1" si="119"/>
        <v>47.024999999999999</v>
      </c>
      <c r="AF121" s="282">
        <f t="shared" ca="1" si="120"/>
        <v>49.375</v>
      </c>
      <c r="AG121" s="282">
        <f t="shared" ca="1" si="121"/>
        <v>51.844999999999999</v>
      </c>
      <c r="AH121" s="282">
        <f t="shared" ca="1" si="122"/>
        <v>54.586999999999996</v>
      </c>
      <c r="AI121" s="282">
        <f t="shared" ca="1" si="123"/>
        <v>56.116</v>
      </c>
      <c r="AJ121" s="282">
        <f t="shared" ca="1" si="124"/>
        <v>57.686999999999998</v>
      </c>
      <c r="AK121" s="282">
        <f t="shared" ca="1" si="125"/>
        <v>59.330999999999996</v>
      </c>
    </row>
    <row r="122" spans="1:37" x14ac:dyDescent="0.2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126"/>
        <v>92882</v>
      </c>
      <c r="H122" s="74">
        <f t="shared" ca="1" si="127"/>
        <v>96602</v>
      </c>
      <c r="I122" s="74">
        <f t="shared" ca="1" si="134"/>
        <v>100469</v>
      </c>
      <c r="J122" s="74">
        <f t="shared" ca="1" si="135"/>
        <v>104493</v>
      </c>
      <c r="K122" s="74">
        <f t="shared" ca="1" si="136"/>
        <v>108677</v>
      </c>
      <c r="L122" s="74">
        <f t="shared" ca="1" si="137"/>
        <v>0</v>
      </c>
      <c r="M122" s="74">
        <f t="shared" ca="1" si="138"/>
        <v>0</v>
      </c>
      <c r="N122" s="72"/>
      <c r="P122" s="187" t="str">
        <f t="shared" si="128"/>
        <v>06583C</v>
      </c>
      <c r="Q122" s="191" t="s">
        <v>600</v>
      </c>
      <c r="R122" s="188" t="str">
        <f t="shared" ref="R122:R153" si="140">F122</f>
        <v xml:space="preserve">Manager Business Analysis </v>
      </c>
      <c r="S122" s="189" t="str">
        <f t="shared" si="139"/>
        <v>034</v>
      </c>
      <c r="T122" s="186" cm="1">
        <f t="array" aca="1" ref="T122" ca="1">ROUND(IF($Q122="Y",VLOOKUP($P122, INDIRECT($Q$3),T$8,0)*INDIRECT($P$2),VLOOKUP($P122, INDIRECT($Q$3),T$8,0)),IF($E122="E",0,3))</f>
        <v>92882</v>
      </c>
      <c r="U122" s="186" cm="1">
        <f t="array" aca="1" ref="U122" ca="1">ROUND(IF($Q122="Y",VLOOKUP($P122, INDIRECT($Q$3),U$8,0)*INDIRECT($P$2),VLOOKUP($P122, INDIRECT($Q$3),U$8,0)),IF($E122="E",0,3))</f>
        <v>96602</v>
      </c>
      <c r="V122" s="186" cm="1">
        <f t="array" aca="1" ref="V122" ca="1">ROUND(IF($Q122="Y",VLOOKUP($P122, INDIRECT($Q$3),V$8,0)*INDIRECT($P$2),VLOOKUP($P122, INDIRECT($Q$3),V$8,0)),IF($E122="E",0,3))</f>
        <v>100469</v>
      </c>
      <c r="W122" s="186" cm="1">
        <f t="array" aca="1" ref="W122" ca="1">ROUND(IF($Q122="Y",VLOOKUP($P122, INDIRECT($Q$3),W$8,0)*INDIRECT($P$2),VLOOKUP($P122, INDIRECT($Q$3),W$8,0)),IF($E122="E",0,3))</f>
        <v>104493</v>
      </c>
      <c r="X122" s="186" cm="1">
        <f t="array" aca="1" ref="X122" ca="1">ROUND(IF($Q122="Y",VLOOKUP($P122, INDIRECT($Q$3),X$8,0)*INDIRECT($P$2),VLOOKUP($P122, INDIRECT($Q$3),X$8,0)),IF($E122="E",0,3))</f>
        <v>108677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18"/>
        <v>06583C</v>
      </c>
      <c r="AC122" s="130" t="str">
        <f t="shared" ref="AC122:AC153" si="141">F122</f>
        <v xml:space="preserve">Manager Business Analysis </v>
      </c>
      <c r="AD122" s="284" t="str">
        <f t="shared" ref="AD122:AD153" si="142">C122</f>
        <v>034</v>
      </c>
      <c r="AE122" s="282">
        <f t="shared" ca="1" si="119"/>
        <v>44.655000000000001</v>
      </c>
      <c r="AF122" s="282">
        <f t="shared" ca="1" si="120"/>
        <v>46.443999999999996</v>
      </c>
      <c r="AG122" s="282">
        <f t="shared" ca="1" si="121"/>
        <v>48.302999999999997</v>
      </c>
      <c r="AH122" s="282">
        <f t="shared" ca="1" si="122"/>
        <v>50.238</v>
      </c>
      <c r="AI122" s="282">
        <f t="shared" ca="1" si="123"/>
        <v>52.248999999999995</v>
      </c>
      <c r="AJ122" s="282" t="str">
        <f t="shared" ca="1" si="124"/>
        <v/>
      </c>
      <c r="AK122" s="282" t="str">
        <f t="shared" ca="1" si="125"/>
        <v/>
      </c>
    </row>
    <row r="123" spans="1:37" x14ac:dyDescent="0.2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126"/>
        <v>113791</v>
      </c>
      <c r="H123" s="74">
        <f t="shared" ca="1" si="127"/>
        <v>118342</v>
      </c>
      <c r="I123" s="74">
        <f t="shared" ca="1" si="134"/>
        <v>123075</v>
      </c>
      <c r="J123" s="74">
        <f t="shared" ca="1" si="135"/>
        <v>127998</v>
      </c>
      <c r="K123" s="74">
        <f t="shared" ca="1" si="136"/>
        <v>133117</v>
      </c>
      <c r="L123" s="74">
        <f t="shared" ca="1" si="137"/>
        <v>0</v>
      </c>
      <c r="M123" s="74">
        <f t="shared" ca="1" si="138"/>
        <v>0</v>
      </c>
      <c r="N123" s="72"/>
      <c r="P123" s="187" t="str">
        <f t="shared" si="128"/>
        <v>52580C</v>
      </c>
      <c r="Q123" s="191" t="s">
        <v>600</v>
      </c>
      <c r="R123" s="188" t="str">
        <f t="shared" si="140"/>
        <v>Manager Business Finance</v>
      </c>
      <c r="S123" s="189" t="str">
        <f t="shared" si="139"/>
        <v>105</v>
      </c>
      <c r="T123" s="186" cm="1">
        <f t="array" aca="1" ref="T123" ca="1">ROUND(IF($Q123="Y",VLOOKUP($P123, INDIRECT($Q$3),T$8,0)*INDIRECT($P$2),VLOOKUP($P123, INDIRECT($Q$3),T$8,0)),IF($E123="E",0,3))</f>
        <v>113791</v>
      </c>
      <c r="U123" s="186" cm="1">
        <f t="array" aca="1" ref="U123" ca="1">ROUND(IF($Q123="Y",VLOOKUP($P123, INDIRECT($Q$3),U$8,0)*INDIRECT($P$2),VLOOKUP($P123, INDIRECT($Q$3),U$8,0)),IF($E123="E",0,3))</f>
        <v>118342</v>
      </c>
      <c r="V123" s="186" cm="1">
        <f t="array" aca="1" ref="V123" ca="1">ROUND(IF($Q123="Y",VLOOKUP($P123, INDIRECT($Q$3),V$8,0)*INDIRECT($P$2),VLOOKUP($P123, INDIRECT($Q$3),V$8,0)),IF($E123="E",0,3))</f>
        <v>123075</v>
      </c>
      <c r="W123" s="186" cm="1">
        <f t="array" aca="1" ref="W123" ca="1">ROUND(IF($Q123="Y",VLOOKUP($P123, INDIRECT($Q$3),W$8,0)*INDIRECT($P$2),VLOOKUP($P123, INDIRECT($Q$3),W$8,0)),IF($E123="E",0,3))</f>
        <v>127998</v>
      </c>
      <c r="X123" s="186" cm="1">
        <f t="array" aca="1" ref="X123" ca="1">ROUND(IF($Q123="Y",VLOOKUP($P123, INDIRECT($Q$3),X$8,0)*INDIRECT($P$2),VLOOKUP($P123, INDIRECT($Q$3),X$8,0)),IF($E123="E",0,3))</f>
        <v>133117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18"/>
        <v>52580C</v>
      </c>
      <c r="AC123" s="130" t="str">
        <f t="shared" si="141"/>
        <v>Manager Business Finance</v>
      </c>
      <c r="AD123" s="284" t="str">
        <f t="shared" si="142"/>
        <v>105</v>
      </c>
      <c r="AE123" s="282">
        <f t="shared" ca="1" si="119"/>
        <v>54.707999999999998</v>
      </c>
      <c r="AF123" s="282">
        <f t="shared" ca="1" si="120"/>
        <v>56.896000000000001</v>
      </c>
      <c r="AG123" s="282">
        <f t="shared" ca="1" si="121"/>
        <v>59.170999999999999</v>
      </c>
      <c r="AH123" s="282">
        <f t="shared" ca="1" si="122"/>
        <v>61.537999999999997</v>
      </c>
      <c r="AI123" s="282">
        <f t="shared" ca="1" si="123"/>
        <v>63.998999999999995</v>
      </c>
      <c r="AJ123" s="282" t="str">
        <f t="shared" ca="1" si="124"/>
        <v/>
      </c>
      <c r="AK123" s="282" t="str">
        <f t="shared" ca="1" si="125"/>
        <v/>
      </c>
    </row>
    <row r="124" spans="1:37" x14ac:dyDescent="0.2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126"/>
        <v>114159</v>
      </c>
      <c r="H124" s="74">
        <f t="shared" ca="1" si="127"/>
        <v>118723</v>
      </c>
      <c r="I124" s="74">
        <f t="shared" ca="1" si="134"/>
        <v>123473</v>
      </c>
      <c r="J124" s="74">
        <f t="shared" ca="1" si="135"/>
        <v>128412</v>
      </c>
      <c r="K124" s="74">
        <f t="shared" ca="1" si="136"/>
        <v>133549</v>
      </c>
      <c r="L124" s="74">
        <f t="shared" ca="1" si="137"/>
        <v>0</v>
      </c>
      <c r="M124" s="74">
        <f t="shared" ca="1" si="138"/>
        <v>0</v>
      </c>
      <c r="N124" s="72"/>
      <c r="P124" s="187" t="str">
        <f t="shared" si="128"/>
        <v>06590C</v>
      </c>
      <c r="Q124" s="191" t="s">
        <v>600</v>
      </c>
      <c r="R124" s="188" t="str">
        <f t="shared" si="140"/>
        <v>Manager Business Licensing</v>
      </c>
      <c r="S124" s="189" t="str">
        <f t="shared" si="139"/>
        <v>63</v>
      </c>
      <c r="T124" s="186" cm="1">
        <f t="array" aca="1" ref="T124" ca="1">ROUND(IF($Q124="Y",VLOOKUP($P124, INDIRECT($Q$3),T$8,0)*INDIRECT($P$2),VLOOKUP($P124, INDIRECT($Q$3),T$8,0)),IF($E124="E",0,3))</f>
        <v>114159</v>
      </c>
      <c r="U124" s="186" cm="1">
        <f t="array" aca="1" ref="U124" ca="1">ROUND(IF($Q124="Y",VLOOKUP($P124, INDIRECT($Q$3),U$8,0)*INDIRECT($P$2),VLOOKUP($P124, INDIRECT($Q$3),U$8,0)),IF($E124="E",0,3))</f>
        <v>118723</v>
      </c>
      <c r="V124" s="186" cm="1">
        <f t="array" aca="1" ref="V124" ca="1">ROUND(IF($Q124="Y",VLOOKUP($P124, INDIRECT($Q$3),V$8,0)*INDIRECT($P$2),VLOOKUP($P124, INDIRECT($Q$3),V$8,0)),IF($E124="E",0,3))</f>
        <v>123473</v>
      </c>
      <c r="W124" s="186" cm="1">
        <f t="array" aca="1" ref="W124" ca="1">ROUND(IF($Q124="Y",VLOOKUP($P124, INDIRECT($Q$3),W$8,0)*INDIRECT($P$2),VLOOKUP($P124, INDIRECT($Q$3),W$8,0)),IF($E124="E",0,3))</f>
        <v>128412</v>
      </c>
      <c r="X124" s="186" cm="1">
        <f t="array" aca="1" ref="X124" ca="1">ROUND(IF($Q124="Y",VLOOKUP($P124, INDIRECT($Q$3),X$8,0)*INDIRECT($P$2),VLOOKUP($P124, INDIRECT($Q$3),X$8,0)),IF($E124="E",0,3))</f>
        <v>133549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118"/>
        <v>06590C</v>
      </c>
      <c r="AC124" s="130" t="str">
        <f t="shared" si="141"/>
        <v>Manager Business Licensing</v>
      </c>
      <c r="AD124" s="284" t="str">
        <f t="shared" si="142"/>
        <v>63</v>
      </c>
      <c r="AE124" s="282">
        <f t="shared" ca="1" si="119"/>
        <v>54.884999999999998</v>
      </c>
      <c r="AF124" s="282">
        <f t="shared" ca="1" si="120"/>
        <v>57.079000000000001</v>
      </c>
      <c r="AG124" s="282">
        <f t="shared" ca="1" si="121"/>
        <v>59.363</v>
      </c>
      <c r="AH124" s="282">
        <f t="shared" ca="1" si="122"/>
        <v>61.736999999999995</v>
      </c>
      <c r="AI124" s="282">
        <f t="shared" ca="1" si="123"/>
        <v>64.207000000000008</v>
      </c>
      <c r="AJ124" s="282" t="str">
        <f t="shared" ca="1" si="124"/>
        <v/>
      </c>
      <c r="AK124" s="282" t="str">
        <f t="shared" ca="1" si="125"/>
        <v/>
      </c>
    </row>
    <row r="125" spans="1:37" x14ac:dyDescent="0.2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126"/>
        <v>92260</v>
      </c>
      <c r="H125" s="74">
        <f t="shared" ca="1" si="127"/>
        <v>97117</v>
      </c>
      <c r="I125" s="74">
        <f t="shared" ca="1" si="134"/>
        <v>102226</v>
      </c>
      <c r="J125" s="74">
        <f t="shared" ca="1" si="135"/>
        <v>109178</v>
      </c>
      <c r="K125" s="74">
        <f t="shared" ca="1" si="136"/>
        <v>112237</v>
      </c>
      <c r="L125" s="74">
        <f t="shared" ca="1" si="137"/>
        <v>115381</v>
      </c>
      <c r="M125" s="74">
        <f t="shared" ca="1" si="138"/>
        <v>118668</v>
      </c>
      <c r="N125" s="72"/>
      <c r="P125" s="187" t="str">
        <f t="shared" si="128"/>
        <v>06595C</v>
      </c>
      <c r="Q125" s="191" t="s">
        <v>600</v>
      </c>
      <c r="R125" s="188" t="str">
        <f t="shared" si="140"/>
        <v xml:space="preserve">Manager Buying Services </v>
      </c>
      <c r="S125" s="189" t="str">
        <f t="shared" si="139"/>
        <v>41C</v>
      </c>
      <c r="T125" s="186" cm="1">
        <f t="array" aca="1" ref="T125" ca="1">ROUND(IF($Q125="Y",VLOOKUP($P125, INDIRECT($Q$3),T$8,0)*INDIRECT($P$2),VLOOKUP($P125, INDIRECT($Q$3),T$8,0)),IF($E125="E",0,3))</f>
        <v>92260</v>
      </c>
      <c r="U125" s="186" cm="1">
        <f t="array" aca="1" ref="U125" ca="1">ROUND(IF($Q125="Y",VLOOKUP($P125, INDIRECT($Q$3),U$8,0)*INDIRECT($P$2),VLOOKUP($P125, INDIRECT($Q$3),U$8,0)),IF($E125="E",0,3))</f>
        <v>97117</v>
      </c>
      <c r="V125" s="186" cm="1">
        <f t="array" aca="1" ref="V125" ca="1">ROUND(IF($Q125="Y",VLOOKUP($P125, INDIRECT($Q$3),V$8,0)*INDIRECT($P$2),VLOOKUP($P125, INDIRECT($Q$3),V$8,0)),IF($E125="E",0,3))</f>
        <v>102226</v>
      </c>
      <c r="W125" s="186" cm="1">
        <f t="array" aca="1" ref="W125" ca="1">ROUND(IF($Q125="Y",VLOOKUP($P125, INDIRECT($Q$3),W$8,0)*INDIRECT($P$2),VLOOKUP($P125, INDIRECT($Q$3),W$8,0)),IF($E125="E",0,3))</f>
        <v>109178</v>
      </c>
      <c r="X125" s="186" cm="1">
        <f t="array" aca="1" ref="X125" ca="1">ROUND(IF($Q125="Y",VLOOKUP($P125, INDIRECT($Q$3),X$8,0)*INDIRECT($P$2),VLOOKUP($P125, INDIRECT($Q$3),X$8,0)),IF($E125="E",0,3))</f>
        <v>112237</v>
      </c>
      <c r="Y125" s="186" cm="1">
        <f t="array" aca="1" ref="Y125" ca="1">ROUND(IF($Q125="Y",VLOOKUP($P125, INDIRECT($Q$3),Y$8,0)*INDIRECT($P$2),VLOOKUP($P125, INDIRECT($Q$3),Y$8,0)),IF($E125="E",0,3))</f>
        <v>115381</v>
      </c>
      <c r="Z125" s="186" cm="1">
        <f t="array" aca="1" ref="Z125" ca="1">ROUND(IF($Q125="Y",VLOOKUP($P125, INDIRECT($Q$3),Z$8,0)*INDIRECT($P$2),VLOOKUP($P125, INDIRECT($Q$3),Z$8,0)),IF($E125="E",0,3))</f>
        <v>118668</v>
      </c>
      <c r="AA125" s="186"/>
      <c r="AB125" s="282" t="str">
        <f t="shared" si="118"/>
        <v>06595C</v>
      </c>
      <c r="AC125" s="130" t="str">
        <f t="shared" si="141"/>
        <v xml:space="preserve">Manager Buying Services </v>
      </c>
      <c r="AD125" s="284" t="str">
        <f t="shared" si="142"/>
        <v>41C</v>
      </c>
      <c r="AE125" s="282">
        <f t="shared" ca="1" si="119"/>
        <v>44.355999999999995</v>
      </c>
      <c r="AF125" s="282">
        <f t="shared" ca="1" si="120"/>
        <v>46.690999999999995</v>
      </c>
      <c r="AG125" s="282">
        <f t="shared" ca="1" si="121"/>
        <v>49.147999999999996</v>
      </c>
      <c r="AH125" s="282">
        <f t="shared" ca="1" si="122"/>
        <v>52.489999999999995</v>
      </c>
      <c r="AI125" s="282">
        <f t="shared" ca="1" si="123"/>
        <v>53.960999999999999</v>
      </c>
      <c r="AJ125" s="282">
        <f t="shared" ca="1" si="124"/>
        <v>55.471999999999994</v>
      </c>
      <c r="AK125" s="282">
        <f t="shared" ca="1" si="125"/>
        <v>57.052</v>
      </c>
    </row>
    <row r="126" spans="1:37" x14ac:dyDescent="0.2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126"/>
        <v>83605</v>
      </c>
      <c r="H126" s="74">
        <f t="shared" ca="1" si="127"/>
        <v>87922</v>
      </c>
      <c r="I126" s="74">
        <f t="shared" ca="1" si="134"/>
        <v>92403</v>
      </c>
      <c r="J126" s="74">
        <f t="shared" ca="1" si="135"/>
        <v>98658</v>
      </c>
      <c r="K126" s="74">
        <f t="shared" ca="1" si="136"/>
        <v>101421</v>
      </c>
      <c r="L126" s="74">
        <f t="shared" ca="1" si="137"/>
        <v>104261</v>
      </c>
      <c r="M126" s="74">
        <f t="shared" ca="1" si="138"/>
        <v>107235</v>
      </c>
      <c r="N126" s="72"/>
      <c r="P126" s="187" t="str">
        <f t="shared" si="128"/>
        <v>06638C</v>
      </c>
      <c r="Q126" s="191" t="s">
        <v>600</v>
      </c>
      <c r="R126" s="188" t="str">
        <f t="shared" si="140"/>
        <v>Manager Community Engagement</v>
      </c>
      <c r="S126" s="189" t="str">
        <f t="shared" si="139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118"/>
        <v>06638C</v>
      </c>
      <c r="AC126" s="130" t="str">
        <f t="shared" si="141"/>
        <v>Manager Community Engagement</v>
      </c>
      <c r="AD126" s="284" t="str">
        <f t="shared" si="142"/>
        <v>34D</v>
      </c>
      <c r="AE126" s="282">
        <f t="shared" ca="1" si="119"/>
        <v>40.195</v>
      </c>
      <c r="AF126" s="282">
        <f t="shared" ca="1" si="120"/>
        <v>42.271000000000001</v>
      </c>
      <c r="AG126" s="282">
        <f t="shared" ca="1" si="121"/>
        <v>44.424999999999997</v>
      </c>
      <c r="AH126" s="282">
        <f t="shared" ca="1" si="122"/>
        <v>47.431999999999995</v>
      </c>
      <c r="AI126" s="282">
        <f t="shared" ca="1" si="123"/>
        <v>48.760999999999996</v>
      </c>
      <c r="AJ126" s="282">
        <f t="shared" ca="1" si="124"/>
        <v>50.125999999999998</v>
      </c>
      <c r="AK126" s="282">
        <f t="shared" ca="1" si="125"/>
        <v>51.555999999999997</v>
      </c>
    </row>
    <row r="127" spans="1:37" x14ac:dyDescent="0.2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126"/>
        <v>102407</v>
      </c>
      <c r="H127" s="74">
        <f t="shared" ca="1" si="127"/>
        <v>106507</v>
      </c>
      <c r="I127" s="74">
        <f t="shared" ref="I127:K131" ca="1" si="143">IF(G127="E",ROUND(V127,0),ROUND(V127,3))</f>
        <v>110772</v>
      </c>
      <c r="J127" s="74">
        <f t="shared" ca="1" si="143"/>
        <v>115208</v>
      </c>
      <c r="K127" s="74">
        <f t="shared" ca="1" si="143"/>
        <v>119821</v>
      </c>
      <c r="L127" s="74"/>
      <c r="M127" s="74"/>
      <c r="N127" s="72"/>
      <c r="P127" s="187" t="str">
        <f t="shared" si="128"/>
        <v>59486C</v>
      </c>
      <c r="Q127" s="191" t="s">
        <v>600</v>
      </c>
      <c r="R127" s="188" t="str">
        <f t="shared" si="140"/>
        <v>Manager Community &amp; Cultural Engagement</v>
      </c>
      <c r="S127" s="189" t="str">
        <f t="shared" si="139"/>
        <v>116</v>
      </c>
      <c r="T127" s="186" cm="1">
        <f t="array" aca="1" ref="T127" ca="1">ROUND(IF($Q127="Y",VLOOKUP($P127, INDIRECT($Q$3),T$8,0)*INDIRECT($P$2),VLOOKUP($P127, INDIRECT($Q$3),T$8,0)),IF($E127="E",0,3))</f>
        <v>102407</v>
      </c>
      <c r="U127" s="186" cm="1">
        <f t="array" aca="1" ref="U127" ca="1">ROUND(IF($Q127="Y",VLOOKUP($P127, INDIRECT($Q$3),U$8,0)*INDIRECT($P$2),VLOOKUP($P127, INDIRECT($Q$3),U$8,0)),IF($E127="E",0,3))</f>
        <v>106507</v>
      </c>
      <c r="V127" s="186" cm="1">
        <f t="array" aca="1" ref="V127" ca="1">ROUND(IF($Q127="Y",VLOOKUP($P127, INDIRECT($Q$3),V$8,0)*INDIRECT($P$2),VLOOKUP($P127, INDIRECT($Q$3),V$8,0)),IF($E127="E",0,3))</f>
        <v>110772</v>
      </c>
      <c r="W127" s="186" cm="1">
        <f t="array" aca="1" ref="W127" ca="1">ROUND(IF($Q127="Y",VLOOKUP($P127, INDIRECT($Q$3),W$8,0)*INDIRECT($P$2),VLOOKUP($P127, INDIRECT($Q$3),W$8,0)),IF($E127="E",0,3))</f>
        <v>115208</v>
      </c>
      <c r="X127" s="186" cm="1">
        <f t="array" aca="1" ref="X127" ca="1">ROUND(IF($Q127="Y",VLOOKUP($P127, INDIRECT($Q$3),X$8,0)*INDIRECT($P$2),VLOOKUP($P127, INDIRECT($Q$3),X$8,0)),IF($E127="E",0,3))</f>
        <v>119821</v>
      </c>
      <c r="AA127" s="186"/>
      <c r="AB127" s="282" t="str">
        <f t="shared" si="118"/>
        <v>59486C</v>
      </c>
      <c r="AC127" s="130" t="str">
        <f t="shared" si="141"/>
        <v>Manager Community &amp; Cultural Engagement</v>
      </c>
      <c r="AD127" s="284" t="str">
        <f t="shared" si="142"/>
        <v>116</v>
      </c>
      <c r="AE127" s="282">
        <f t="shared" ca="1" si="119"/>
        <v>49.234999999999999</v>
      </c>
      <c r="AF127" s="282">
        <f t="shared" ca="1" si="120"/>
        <v>51.205999999999996</v>
      </c>
      <c r="AG127" s="282">
        <f t="shared" ca="1" si="121"/>
        <v>53.256</v>
      </c>
      <c r="AH127" s="282">
        <f t="shared" ca="1" si="122"/>
        <v>55.388999999999996</v>
      </c>
      <c r="AI127" s="282">
        <f t="shared" ca="1" si="123"/>
        <v>57.606999999999999</v>
      </c>
      <c r="AJ127" s="282"/>
      <c r="AK127" s="282"/>
    </row>
    <row r="128" spans="1:37" x14ac:dyDescent="0.2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126"/>
        <v>88615</v>
      </c>
      <c r="H128" s="74">
        <f t="shared" ca="1" si="127"/>
        <v>93278</v>
      </c>
      <c r="I128" s="74">
        <f t="shared" ca="1" si="143"/>
        <v>98187</v>
      </c>
      <c r="J128" s="74">
        <f t="shared" ca="1" si="143"/>
        <v>103356</v>
      </c>
      <c r="K128" s="74">
        <f t="shared" ca="1" si="143"/>
        <v>106246</v>
      </c>
      <c r="L128" s="74">
        <f t="shared" ref="L128:L144" ca="1" si="144">IF(J128="E",ROUND(Y128,0),ROUND(Y128,3))</f>
        <v>109225</v>
      </c>
      <c r="M128" s="74">
        <f t="shared" ref="M128:M144" ca="1" si="145">IF(K128="E",ROUND(Z128,0),ROUND(Z128,3))</f>
        <v>112338</v>
      </c>
      <c r="N128" s="72"/>
      <c r="P128" s="187" t="str">
        <f t="shared" si="128"/>
        <v>59463C</v>
      </c>
      <c r="Q128" s="191" t="s">
        <v>600</v>
      </c>
      <c r="R128" s="188" t="str">
        <f t="shared" si="140"/>
        <v>Manager Crime Prevention Specialists</v>
      </c>
      <c r="S128" s="189" t="str">
        <f t="shared" si="139"/>
        <v>83</v>
      </c>
      <c r="T128" s="186" cm="1">
        <f t="array" aca="1" ref="T128" ca="1">ROUND(IF($Q128="Y",VLOOKUP($P128, INDIRECT($Q$3),T$8,0)*INDIRECT($P$2),VLOOKUP($P128, INDIRECT($Q$3),T$8,0)),IF($E128="E",0,3))</f>
        <v>88615</v>
      </c>
      <c r="U128" s="186" cm="1">
        <f t="array" aca="1" ref="U128" ca="1">ROUND(IF($Q128="Y",VLOOKUP($P128, INDIRECT($Q$3),U$8,0)*INDIRECT($P$2),VLOOKUP($P128, INDIRECT($Q$3),U$8,0)),IF($E128="E",0,3))</f>
        <v>93278</v>
      </c>
      <c r="V128" s="186" cm="1">
        <f t="array" aca="1" ref="V128" ca="1">ROUND(IF($Q128="Y",VLOOKUP($P128, INDIRECT($Q$3),V$8,0)*INDIRECT($P$2),VLOOKUP($P128, INDIRECT($Q$3),V$8,0)),IF($E128="E",0,3))</f>
        <v>98187</v>
      </c>
      <c r="W128" s="186" cm="1">
        <f t="array" aca="1" ref="W128" ca="1">ROUND(IF($Q128="Y",VLOOKUP($P128, INDIRECT($Q$3),W$8,0)*INDIRECT($P$2),VLOOKUP($P128, INDIRECT($Q$3),W$8,0)),IF($E128="E",0,3))</f>
        <v>103356</v>
      </c>
      <c r="X128" s="186" cm="1">
        <f t="array" aca="1" ref="X128" ca="1">ROUND(IF($Q128="Y",VLOOKUP($P128, INDIRECT($Q$3),X$8,0)*INDIRECT($P$2),VLOOKUP($P128, INDIRECT($Q$3),X$8,0)),IF($E128="E",0,3))</f>
        <v>106246</v>
      </c>
      <c r="Y128" s="186" cm="1">
        <f t="array" aca="1" ref="Y128" ca="1">ROUND(IF($Q128="Y",VLOOKUP($P128, INDIRECT($Q$3),Y$8,0)*INDIRECT($P$2),VLOOKUP($P128, INDIRECT($Q$3),Y$8,0)),IF($E128="E",0,3))</f>
        <v>109225</v>
      </c>
      <c r="Z128" s="186" cm="1">
        <f t="array" aca="1" ref="Z128" ca="1">ROUND(IF($Q128="Y",VLOOKUP($P128, INDIRECT($Q$3),Z$8,0)*INDIRECT($P$2),VLOOKUP($P128, INDIRECT($Q$3),Z$8,0)),IF($E128="E",0,3))</f>
        <v>112338</v>
      </c>
      <c r="AA128" s="186"/>
      <c r="AB128" s="282" t="str">
        <f t="shared" si="118"/>
        <v>59463C</v>
      </c>
      <c r="AC128" s="130" t="str">
        <f t="shared" si="141"/>
        <v>Manager Crime Prevention Specialists</v>
      </c>
      <c r="AD128" s="284" t="str">
        <f t="shared" si="142"/>
        <v>83</v>
      </c>
      <c r="AE128" s="282">
        <f t="shared" ca="1" si="119"/>
        <v>42.603999999999999</v>
      </c>
      <c r="AF128" s="282">
        <f t="shared" ca="1" si="120"/>
        <v>44.845999999999997</v>
      </c>
      <c r="AG128" s="282">
        <f t="shared" ca="1" si="121"/>
        <v>47.205999999999996</v>
      </c>
      <c r="AH128" s="282">
        <f t="shared" ca="1" si="122"/>
        <v>49.690999999999995</v>
      </c>
      <c r="AI128" s="282">
        <f t="shared" ca="1" si="123"/>
        <v>51.08</v>
      </c>
      <c r="AJ128" s="282">
        <f t="shared" ref="AJ128:AK131" ca="1" si="146">IF(Y128=0,"",IF($E128="E",ROUNDUP(Y128/2080,3),Y128))</f>
        <v>52.512999999999998</v>
      </c>
      <c r="AK128" s="282">
        <f t="shared" ca="1" si="146"/>
        <v>54.009</v>
      </c>
    </row>
    <row r="129" spans="1:37" x14ac:dyDescent="0.2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126"/>
        <v>92260</v>
      </c>
      <c r="H129" s="74">
        <f t="shared" ca="1" si="127"/>
        <v>97117</v>
      </c>
      <c r="I129" s="74">
        <f t="shared" ca="1" si="143"/>
        <v>102226</v>
      </c>
      <c r="J129" s="74">
        <f t="shared" ca="1" si="143"/>
        <v>109178</v>
      </c>
      <c r="K129" s="74">
        <f t="shared" ca="1" si="143"/>
        <v>112237</v>
      </c>
      <c r="L129" s="74">
        <f t="shared" ca="1" si="144"/>
        <v>115381</v>
      </c>
      <c r="M129" s="74">
        <f t="shared" ca="1" si="145"/>
        <v>118668</v>
      </c>
      <c r="N129" s="72"/>
      <c r="P129" s="187" t="str">
        <f t="shared" si="128"/>
        <v>06643C</v>
      </c>
      <c r="Q129" s="191" t="s">
        <v>600</v>
      </c>
      <c r="R129" s="188" t="str">
        <f t="shared" si="140"/>
        <v>Manager Development Coordination</v>
      </c>
      <c r="S129" s="189" t="str">
        <f t="shared" si="139"/>
        <v>41C</v>
      </c>
      <c r="T129" s="186" cm="1">
        <f t="array" aca="1" ref="T129" ca="1">ROUND(IF($Q129="Y",VLOOKUP($P129, INDIRECT($Q$3),T$8,0)*INDIRECT($P$2),VLOOKUP($P129, INDIRECT($Q$3),T$8,0)),IF($E129="E",0,3))</f>
        <v>92260</v>
      </c>
      <c r="U129" s="186" cm="1">
        <f t="array" aca="1" ref="U129" ca="1">ROUND(IF($Q129="Y",VLOOKUP($P129, INDIRECT($Q$3),U$8,0)*INDIRECT($P$2),VLOOKUP($P129, INDIRECT($Q$3),U$8,0)),IF($E129="E",0,3))</f>
        <v>97117</v>
      </c>
      <c r="V129" s="186" cm="1">
        <f t="array" aca="1" ref="V129" ca="1">ROUND(IF($Q129="Y",VLOOKUP($P129, INDIRECT($Q$3),V$8,0)*INDIRECT($P$2),VLOOKUP($P129, INDIRECT($Q$3),V$8,0)),IF($E129="E",0,3))</f>
        <v>102226</v>
      </c>
      <c r="W129" s="186" cm="1">
        <f t="array" aca="1" ref="W129" ca="1">ROUND(IF($Q129="Y",VLOOKUP($P129, INDIRECT($Q$3),W$8,0)*INDIRECT($P$2),VLOOKUP($P129, INDIRECT($Q$3),W$8,0)),IF($E129="E",0,3))</f>
        <v>109178</v>
      </c>
      <c r="X129" s="186" cm="1">
        <f t="array" aca="1" ref="X129" ca="1">ROUND(IF($Q129="Y",VLOOKUP($P129, INDIRECT($Q$3),X$8,0)*INDIRECT($P$2),VLOOKUP($P129, INDIRECT($Q$3),X$8,0)),IF($E129="E",0,3))</f>
        <v>112237</v>
      </c>
      <c r="Y129" s="186" cm="1">
        <f t="array" aca="1" ref="Y129" ca="1">ROUND(IF($Q129="Y",VLOOKUP($P129, INDIRECT($Q$3),Y$8,0)*INDIRECT($P$2),VLOOKUP($P129, INDIRECT($Q$3),Y$8,0)),IF($E129="E",0,3))</f>
        <v>115381</v>
      </c>
      <c r="Z129" s="186" cm="1">
        <f t="array" aca="1" ref="Z129" ca="1">ROUND(IF($Q129="Y",VLOOKUP($P129, INDIRECT($Q$3),Z$8,0)*INDIRECT($P$2),VLOOKUP($P129, INDIRECT($Q$3),Z$8,0)),IF($E129="E",0,3))</f>
        <v>118668</v>
      </c>
      <c r="AA129" s="186"/>
      <c r="AB129" s="282" t="str">
        <f t="shared" si="118"/>
        <v>06643C</v>
      </c>
      <c r="AC129" s="130" t="str">
        <f t="shared" si="141"/>
        <v>Manager Development Coordination</v>
      </c>
      <c r="AD129" s="284" t="str">
        <f t="shared" si="142"/>
        <v>41C</v>
      </c>
      <c r="AE129" s="282">
        <f t="shared" ca="1" si="119"/>
        <v>44.355999999999995</v>
      </c>
      <c r="AF129" s="282">
        <f t="shared" ca="1" si="120"/>
        <v>46.690999999999995</v>
      </c>
      <c r="AG129" s="282">
        <f t="shared" ca="1" si="121"/>
        <v>49.147999999999996</v>
      </c>
      <c r="AH129" s="282">
        <f t="shared" ca="1" si="122"/>
        <v>52.489999999999995</v>
      </c>
      <c r="AI129" s="282">
        <f t="shared" ca="1" si="123"/>
        <v>53.960999999999999</v>
      </c>
      <c r="AJ129" s="282">
        <f t="shared" ca="1" si="146"/>
        <v>55.471999999999994</v>
      </c>
      <c r="AK129" s="282">
        <f t="shared" ca="1" si="146"/>
        <v>57.052</v>
      </c>
    </row>
    <row r="130" spans="1:37" x14ac:dyDescent="0.2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126"/>
        <v>99902</v>
      </c>
      <c r="H130" s="74">
        <f t="shared" ca="1" si="127"/>
        <v>104897</v>
      </c>
      <c r="I130" s="74">
        <f t="shared" ca="1" si="143"/>
        <v>110140</v>
      </c>
      <c r="J130" s="74">
        <f t="shared" ca="1" si="143"/>
        <v>117335</v>
      </c>
      <c r="K130" s="74">
        <f t="shared" ca="1" si="143"/>
        <v>120622</v>
      </c>
      <c r="L130" s="74">
        <f t="shared" ca="1" si="144"/>
        <v>124002</v>
      </c>
      <c r="M130" s="74">
        <f t="shared" ca="1" si="145"/>
        <v>127534</v>
      </c>
      <c r="N130" s="72"/>
      <c r="P130" s="187" t="str">
        <f t="shared" si="128"/>
        <v>06644C</v>
      </c>
      <c r="Q130" s="191" t="s">
        <v>600</v>
      </c>
      <c r="R130" s="188" t="str">
        <f t="shared" si="140"/>
        <v>Manager Development Finance</v>
      </c>
      <c r="S130" s="189" t="str">
        <f t="shared" si="139"/>
        <v>50</v>
      </c>
      <c r="T130" s="186" cm="1">
        <f t="array" aca="1" ref="T130" ca="1">ROUND(IF($Q130="Y",VLOOKUP($P130, INDIRECT($Q$3),T$8,0)*INDIRECT($P$2),VLOOKUP($P130, INDIRECT($Q$3),T$8,0)),IF($E130="E",0,3))</f>
        <v>99902</v>
      </c>
      <c r="U130" s="186" cm="1">
        <f t="array" aca="1" ref="U130" ca="1">ROUND(IF($Q130="Y",VLOOKUP($P130, INDIRECT($Q$3),U$8,0)*INDIRECT($P$2),VLOOKUP($P130, INDIRECT($Q$3),U$8,0)),IF($E130="E",0,3))</f>
        <v>104897</v>
      </c>
      <c r="V130" s="186" cm="1">
        <f t="array" aca="1" ref="V130" ca="1">ROUND(IF($Q130="Y",VLOOKUP($P130, INDIRECT($Q$3),V$8,0)*INDIRECT($P$2),VLOOKUP($P130, INDIRECT($Q$3),V$8,0)),IF($E130="E",0,3))</f>
        <v>110140</v>
      </c>
      <c r="W130" s="186" cm="1">
        <f t="array" aca="1" ref="W130" ca="1">ROUND(IF($Q130="Y",VLOOKUP($P130, INDIRECT($Q$3),W$8,0)*INDIRECT($P$2),VLOOKUP($P130, INDIRECT($Q$3),W$8,0)),IF($E130="E",0,3))</f>
        <v>117335</v>
      </c>
      <c r="X130" s="186" cm="1">
        <f t="array" aca="1" ref="X130" ca="1">ROUND(IF($Q130="Y",VLOOKUP($P130, INDIRECT($Q$3),X$8,0)*INDIRECT($P$2),VLOOKUP($P130, INDIRECT($Q$3),X$8,0)),IF($E130="E",0,3))</f>
        <v>120622</v>
      </c>
      <c r="Y130" s="186" cm="1">
        <f t="array" aca="1" ref="Y130" ca="1">ROUND(IF($Q130="Y",VLOOKUP($P130, INDIRECT($Q$3),Y$8,0)*INDIRECT($P$2),VLOOKUP($P130, INDIRECT($Q$3),Y$8,0)),IF($E130="E",0,3))</f>
        <v>124002</v>
      </c>
      <c r="Z130" s="186" cm="1">
        <f t="array" aca="1" ref="Z130" ca="1">ROUND(IF($Q130="Y",VLOOKUP($P130, INDIRECT($Q$3),Z$8,0)*INDIRECT($P$2),VLOOKUP($P130, INDIRECT($Q$3),Z$8,0)),IF($E130="E",0,3))</f>
        <v>127534</v>
      </c>
      <c r="AA130" s="186"/>
      <c r="AB130" s="282" t="str">
        <f t="shared" si="118"/>
        <v>06644C</v>
      </c>
      <c r="AC130" s="130" t="str">
        <f t="shared" si="141"/>
        <v>Manager Development Finance</v>
      </c>
      <c r="AD130" s="284" t="str">
        <f t="shared" si="142"/>
        <v>50</v>
      </c>
      <c r="AE130" s="282">
        <f t="shared" ca="1" si="119"/>
        <v>48.03</v>
      </c>
      <c r="AF130" s="282">
        <f t="shared" ca="1" si="120"/>
        <v>50.431999999999995</v>
      </c>
      <c r="AG130" s="282">
        <f t="shared" ca="1" si="121"/>
        <v>52.951999999999998</v>
      </c>
      <c r="AH130" s="282">
        <f t="shared" ca="1" si="122"/>
        <v>56.411999999999999</v>
      </c>
      <c r="AI130" s="282">
        <f t="shared" ca="1" si="123"/>
        <v>57.991999999999997</v>
      </c>
      <c r="AJ130" s="282">
        <f t="shared" ca="1" si="146"/>
        <v>59.616999999999997</v>
      </c>
      <c r="AK130" s="282">
        <f t="shared" ca="1" si="146"/>
        <v>61.314999999999998</v>
      </c>
    </row>
    <row r="131" spans="1:37" x14ac:dyDescent="0.2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126"/>
        <v>114159</v>
      </c>
      <c r="H131" s="74">
        <f t="shared" ca="1" si="127"/>
        <v>118723</v>
      </c>
      <c r="I131" s="74">
        <f t="shared" ca="1" si="143"/>
        <v>123473</v>
      </c>
      <c r="J131" s="74">
        <f t="shared" ca="1" si="143"/>
        <v>128412</v>
      </c>
      <c r="K131" s="74">
        <f t="shared" ca="1" si="143"/>
        <v>133549</v>
      </c>
      <c r="L131" s="74">
        <f t="shared" ca="1" si="144"/>
        <v>0</v>
      </c>
      <c r="M131" s="74">
        <f t="shared" ca="1" si="145"/>
        <v>0</v>
      </c>
      <c r="N131" s="72"/>
      <c r="P131" s="187" t="str">
        <f t="shared" si="128"/>
        <v>52570C</v>
      </c>
      <c r="Q131" s="191" t="s">
        <v>600</v>
      </c>
      <c r="R131" s="188" t="str">
        <f t="shared" si="140"/>
        <v>Manager Economic Development (CPED)</v>
      </c>
      <c r="S131" s="189" t="str">
        <f t="shared" si="139"/>
        <v>63</v>
      </c>
      <c r="T131" s="186" cm="1">
        <f t="array" aca="1" ref="T131" ca="1">ROUND(IF($Q131="Y",VLOOKUP($P131, INDIRECT($Q$3),T$8,0)*INDIRECT($P$2),VLOOKUP($P131, INDIRECT($Q$3),T$8,0)),IF($E131="E",0,3))</f>
        <v>114159</v>
      </c>
      <c r="U131" s="186" cm="1">
        <f t="array" aca="1" ref="U131" ca="1">ROUND(IF($Q131="Y",VLOOKUP($P131, INDIRECT($Q$3),U$8,0)*INDIRECT($P$2),VLOOKUP($P131, INDIRECT($Q$3),U$8,0)),IF($E131="E",0,3))</f>
        <v>118723</v>
      </c>
      <c r="V131" s="186" cm="1">
        <f t="array" aca="1" ref="V131" ca="1">ROUND(IF($Q131="Y",VLOOKUP($P131, INDIRECT($Q$3),V$8,0)*INDIRECT($P$2),VLOOKUP($P131, INDIRECT($Q$3),V$8,0)),IF($E131="E",0,3))</f>
        <v>123473</v>
      </c>
      <c r="W131" s="186" cm="1">
        <f t="array" aca="1" ref="W131" ca="1">ROUND(IF($Q131="Y",VLOOKUP($P131, INDIRECT($Q$3),W$8,0)*INDIRECT($P$2),VLOOKUP($P131, INDIRECT($Q$3),W$8,0)),IF($E131="E",0,3))</f>
        <v>128412</v>
      </c>
      <c r="X131" s="186" cm="1">
        <f t="array" aca="1" ref="X131" ca="1">ROUND(IF($Q131="Y",VLOOKUP($P131, INDIRECT($Q$3),X$8,0)*INDIRECT($P$2),VLOOKUP($P131, INDIRECT($Q$3),X$8,0)),IF($E131="E",0,3))</f>
        <v>133549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18"/>
        <v>52570C</v>
      </c>
      <c r="AC131" s="130" t="str">
        <f t="shared" si="141"/>
        <v>Manager Economic Development (CPED)</v>
      </c>
      <c r="AD131" s="284" t="str">
        <f t="shared" si="142"/>
        <v>63</v>
      </c>
      <c r="AE131" s="282">
        <f t="shared" ca="1" si="119"/>
        <v>54.884999999999998</v>
      </c>
      <c r="AF131" s="282">
        <f t="shared" ca="1" si="120"/>
        <v>57.079000000000001</v>
      </c>
      <c r="AG131" s="282">
        <f t="shared" ca="1" si="121"/>
        <v>59.363</v>
      </c>
      <c r="AH131" s="282">
        <f t="shared" ca="1" si="122"/>
        <v>61.736999999999995</v>
      </c>
      <c r="AI131" s="282">
        <f t="shared" ca="1" si="123"/>
        <v>64.207000000000008</v>
      </c>
      <c r="AJ131" s="282" t="str">
        <f t="shared" ca="1" si="146"/>
        <v/>
      </c>
      <c r="AK131" s="282" t="str">
        <f t="shared" ca="1" si="146"/>
        <v/>
      </c>
    </row>
    <row r="132" spans="1:37" x14ac:dyDescent="0.2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si="126"/>
        <v>88221</v>
      </c>
      <c r="H132" s="74">
        <f t="shared" si="127"/>
        <v>91755</v>
      </c>
      <c r="I132" s="74">
        <f t="shared" ref="I132" si="147">IF(G132="E",ROUND(V132,0),ROUND(V132,3))</f>
        <v>95426</v>
      </c>
      <c r="J132" s="74">
        <f t="shared" ref="J132" si="148">IF(H132="E",ROUND(W132,0),ROUND(W132,3))</f>
        <v>99247</v>
      </c>
      <c r="K132" s="74">
        <f t="shared" ref="K132" si="149">IF(I132="E",ROUND(X132,0),ROUND(X132,3))</f>
        <v>103222</v>
      </c>
      <c r="L132" s="74">
        <f t="shared" ca="1" si="144"/>
        <v>0</v>
      </c>
      <c r="M132" s="74">
        <f t="shared" ca="1" si="145"/>
        <v>0</v>
      </c>
      <c r="N132" s="72"/>
      <c r="P132" s="187" t="str">
        <f t="shared" si="128"/>
        <v>59456C</v>
      </c>
      <c r="Q132" s="191" t="s">
        <v>600</v>
      </c>
      <c r="R132" s="188" t="str">
        <f t="shared" si="140"/>
        <v>Manager Election Administration</v>
      </c>
      <c r="S132" s="189" t="str">
        <f t="shared" si="139"/>
        <v>127</v>
      </c>
      <c r="T132" s="325">
        <v>88221</v>
      </c>
      <c r="U132" s="325">
        <v>91755</v>
      </c>
      <c r="V132" s="325">
        <v>95426</v>
      </c>
      <c r="W132" s="325">
        <v>99247</v>
      </c>
      <c r="X132" s="325">
        <v>103222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18"/>
        <v>59456C</v>
      </c>
      <c r="AC132" s="130" t="str">
        <f t="shared" si="141"/>
        <v>Manager Election Administration</v>
      </c>
      <c r="AD132" s="284" t="str">
        <f t="shared" si="142"/>
        <v>127</v>
      </c>
      <c r="AE132" s="282">
        <f t="shared" si="119"/>
        <v>42.413999999999994</v>
      </c>
      <c r="AF132" s="282">
        <f t="shared" si="120"/>
        <v>44.113</v>
      </c>
      <c r="AG132" s="282">
        <f t="shared" si="121"/>
        <v>45.878</v>
      </c>
      <c r="AH132" s="282">
        <f t="shared" si="122"/>
        <v>47.714999999999996</v>
      </c>
      <c r="AI132" s="282">
        <f t="shared" si="123"/>
        <v>49.625999999999998</v>
      </c>
      <c r="AJ132" s="282"/>
      <c r="AK132" s="282"/>
    </row>
    <row r="133" spans="1:37" x14ac:dyDescent="0.2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126"/>
        <v>110255</v>
      </c>
      <c r="H133" s="74">
        <f t="shared" ca="1" si="127"/>
        <v>114669</v>
      </c>
      <c r="I133" s="74">
        <f t="shared" ref="I133:I144" ca="1" si="150">IF(G133="E",ROUND(V133,0),ROUND(V133,3))</f>
        <v>119260</v>
      </c>
      <c r="J133" s="74">
        <f t="shared" ref="J133:J144" ca="1" si="151">IF(H133="E",ROUND(W133,0),ROUND(W133,3))</f>
        <v>124035</v>
      </c>
      <c r="K133" s="74">
        <f t="shared" ref="K133:K144" ca="1" si="152">IF(I133="E",ROUND(X133,0),ROUND(X133,3))</f>
        <v>129003</v>
      </c>
      <c r="L133" s="74">
        <f t="shared" ca="1" si="144"/>
        <v>0</v>
      </c>
      <c r="M133" s="74">
        <f t="shared" ca="1" si="145"/>
        <v>0</v>
      </c>
      <c r="N133" s="72"/>
      <c r="P133" s="187" t="str">
        <f t="shared" si="128"/>
        <v>06708C</v>
      </c>
      <c r="Q133" s="191" t="s">
        <v>600</v>
      </c>
      <c r="R133" s="188" t="str">
        <f t="shared" si="140"/>
        <v>Manager Equity and Inclusion</v>
      </c>
      <c r="S133" s="189" t="str">
        <f t="shared" si="139"/>
        <v>044</v>
      </c>
      <c r="T133" s="186" cm="1">
        <f t="array" aca="1" ref="T133" ca="1">ROUND(IF($Q133="Y",VLOOKUP($P133, INDIRECT($Q$3),T$8,0)*INDIRECT($P$2),VLOOKUP($P133, INDIRECT($Q$3),T$8,0)),IF($E133="E",0,3))</f>
        <v>110255</v>
      </c>
      <c r="U133" s="186" cm="1">
        <f t="array" aca="1" ref="U133" ca="1">ROUND(IF($Q133="Y",VLOOKUP($P133, INDIRECT($Q$3),U$8,0)*INDIRECT($P$2),VLOOKUP($P133, INDIRECT($Q$3),U$8,0)),IF($E133="E",0,3))</f>
        <v>114669</v>
      </c>
      <c r="V133" s="186" cm="1">
        <f t="array" aca="1" ref="V133" ca="1">ROUND(IF($Q133="Y",VLOOKUP($P133, INDIRECT($Q$3),V$8,0)*INDIRECT($P$2),VLOOKUP($P133, INDIRECT($Q$3),V$8,0)),IF($E133="E",0,3))</f>
        <v>119260</v>
      </c>
      <c r="W133" s="186" cm="1">
        <f t="array" aca="1" ref="W133" ca="1">ROUND(IF($Q133="Y",VLOOKUP($P133, INDIRECT($Q$3),W$8,0)*INDIRECT($P$2),VLOOKUP($P133, INDIRECT($Q$3),W$8,0)),IF($E133="E",0,3))</f>
        <v>124035</v>
      </c>
      <c r="X133" s="186" cm="1">
        <f t="array" aca="1" ref="X133" ca="1">ROUND(IF($Q133="Y",VLOOKUP($P133, INDIRECT($Q$3),X$8,0)*INDIRECT($P$2),VLOOKUP($P133, INDIRECT($Q$3),X$8,0)),IF($E133="E",0,3))</f>
        <v>129003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118"/>
        <v>06708C</v>
      </c>
      <c r="AC133" s="130" t="str">
        <f t="shared" si="141"/>
        <v>Manager Equity and Inclusion</v>
      </c>
      <c r="AD133" s="284" t="str">
        <f t="shared" si="142"/>
        <v>044</v>
      </c>
      <c r="AE133" s="282">
        <f t="shared" ca="1" si="119"/>
        <v>53.007999999999996</v>
      </c>
      <c r="AF133" s="282">
        <f t="shared" ca="1" si="120"/>
        <v>55.129999999999995</v>
      </c>
      <c r="AG133" s="282">
        <f t="shared" ca="1" si="121"/>
        <v>57.336999999999996</v>
      </c>
      <c r="AH133" s="282">
        <f t="shared" ca="1" si="122"/>
        <v>59.632999999999996</v>
      </c>
      <c r="AI133" s="282">
        <f t="shared" ca="1" si="123"/>
        <v>62.021000000000001</v>
      </c>
      <c r="AJ133" s="282" t="str">
        <f t="shared" ref="AJ133:AJ173" ca="1" si="153">IF(Y133=0,"",IF($E133="E",ROUNDUP(Y133/2080,3),Y133))</f>
        <v/>
      </c>
      <c r="AK133" s="282" t="str">
        <f t="shared" ref="AK133:AK173" ca="1" si="154">IF(Z133=0,"",IF($E133="E",ROUNDUP(Z133/2080,3),Z133))</f>
        <v/>
      </c>
    </row>
    <row r="134" spans="1:37" x14ac:dyDescent="0.2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126"/>
        <v>92640</v>
      </c>
      <c r="H134" s="74">
        <f t="shared" ca="1" si="127"/>
        <v>97396</v>
      </c>
      <c r="I134" s="74">
        <f t="shared" ca="1" si="150"/>
        <v>102350</v>
      </c>
      <c r="J134" s="74">
        <f t="shared" ca="1" si="151"/>
        <v>109197</v>
      </c>
      <c r="K134" s="74">
        <f t="shared" ca="1" si="152"/>
        <v>112254</v>
      </c>
      <c r="L134" s="74">
        <f t="shared" ca="1" si="144"/>
        <v>115398</v>
      </c>
      <c r="M134" s="74">
        <f t="shared" ca="1" si="145"/>
        <v>118689</v>
      </c>
      <c r="N134" s="72"/>
      <c r="P134" s="187" t="str">
        <f t="shared" si="128"/>
        <v>06710C</v>
      </c>
      <c r="Q134" s="191" t="s">
        <v>600</v>
      </c>
      <c r="R134" s="188" t="str">
        <f t="shared" si="140"/>
        <v>Manager Finance</v>
      </c>
      <c r="S134" s="189" t="str">
        <f t="shared" si="139"/>
        <v>39</v>
      </c>
      <c r="T134" s="186" cm="1">
        <f t="array" aca="1" ref="T134" ca="1">ROUND(IF($Q134="Y",VLOOKUP($P134, INDIRECT($Q$3),T$8,0)*INDIRECT($P$2),VLOOKUP($P134, INDIRECT($Q$3),T$8,0)),IF($E134="E",0,3))</f>
        <v>92640</v>
      </c>
      <c r="U134" s="186" cm="1">
        <f t="array" aca="1" ref="U134" ca="1">ROUND(IF($Q134="Y",VLOOKUP($P134, INDIRECT($Q$3),U$8,0)*INDIRECT($P$2),VLOOKUP($P134, INDIRECT($Q$3),U$8,0)),IF($E134="E",0,3))</f>
        <v>97396</v>
      </c>
      <c r="V134" s="186" cm="1">
        <f t="array" aca="1" ref="V134" ca="1">ROUND(IF($Q134="Y",VLOOKUP($P134, INDIRECT($Q$3),V$8,0)*INDIRECT($P$2),VLOOKUP($P134, INDIRECT($Q$3),V$8,0)),IF($E134="E",0,3))</f>
        <v>102350</v>
      </c>
      <c r="W134" s="186" cm="1">
        <f t="array" aca="1" ref="W134" ca="1">ROUND(IF($Q134="Y",VLOOKUP($P134, INDIRECT($Q$3),W$8,0)*INDIRECT($P$2),VLOOKUP($P134, INDIRECT($Q$3),W$8,0)),IF($E134="E",0,3))</f>
        <v>109197</v>
      </c>
      <c r="X134" s="186" cm="1">
        <f t="array" aca="1" ref="X134" ca="1">ROUND(IF($Q134="Y",VLOOKUP($P134, INDIRECT($Q$3),X$8,0)*INDIRECT($P$2),VLOOKUP($P134, INDIRECT($Q$3),X$8,0)),IF($E134="E",0,3))</f>
        <v>112254</v>
      </c>
      <c r="Y134" s="186" cm="1">
        <f t="array" aca="1" ref="Y134" ca="1">ROUND(IF($Q134="Y",VLOOKUP($P134, INDIRECT($Q$3),Y$8,0)*INDIRECT($P$2),VLOOKUP($P134, INDIRECT($Q$3),Y$8,0)),IF($E134="E",0,3))</f>
        <v>115398</v>
      </c>
      <c r="Z134" s="186" cm="1">
        <f t="array" aca="1" ref="Z134" ca="1">ROUND(IF($Q134="Y",VLOOKUP($P134, INDIRECT($Q$3),Z$8,0)*INDIRECT($P$2),VLOOKUP($P134, INDIRECT($Q$3),Z$8,0)),IF($E134="E",0,3))</f>
        <v>118689</v>
      </c>
      <c r="AA134" s="186"/>
      <c r="AB134" s="282" t="str">
        <f t="shared" si="118"/>
        <v>06710C</v>
      </c>
      <c r="AC134" s="130" t="str">
        <f t="shared" si="141"/>
        <v>Manager Finance</v>
      </c>
      <c r="AD134" s="284" t="str">
        <f t="shared" si="142"/>
        <v>39</v>
      </c>
      <c r="AE134" s="282">
        <f t="shared" ca="1" si="119"/>
        <v>44.538999999999994</v>
      </c>
      <c r="AF134" s="282">
        <f t="shared" ca="1" si="120"/>
        <v>46.825000000000003</v>
      </c>
      <c r="AG134" s="282">
        <f t="shared" ca="1" si="121"/>
        <v>49.207000000000001</v>
      </c>
      <c r="AH134" s="282">
        <f t="shared" ca="1" si="122"/>
        <v>52.498999999999995</v>
      </c>
      <c r="AI134" s="282">
        <f t="shared" ca="1" si="123"/>
        <v>53.969000000000001</v>
      </c>
      <c r="AJ134" s="282">
        <f t="shared" ca="1" si="153"/>
        <v>55.48</v>
      </c>
      <c r="AK134" s="282">
        <f t="shared" ca="1" si="154"/>
        <v>57.062999999999995</v>
      </c>
    </row>
    <row r="135" spans="1:37" x14ac:dyDescent="0.2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126"/>
        <v>101439</v>
      </c>
      <c r="H135" s="74">
        <f t="shared" ca="1" si="127"/>
        <v>105494</v>
      </c>
      <c r="I135" s="74">
        <f t="shared" ca="1" si="150"/>
        <v>109716</v>
      </c>
      <c r="J135" s="74">
        <f t="shared" ca="1" si="151"/>
        <v>114104</v>
      </c>
      <c r="K135" s="74">
        <f t="shared" ca="1" si="152"/>
        <v>118668</v>
      </c>
      <c r="L135" s="74">
        <f t="shared" ca="1" si="144"/>
        <v>0</v>
      </c>
      <c r="M135" s="74">
        <f t="shared" ca="1" si="145"/>
        <v>0</v>
      </c>
      <c r="N135" s="72"/>
      <c r="P135" s="187" t="str">
        <f t="shared" si="128"/>
        <v>06716C</v>
      </c>
      <c r="Q135" s="191" t="s">
        <v>600</v>
      </c>
      <c r="R135" s="188" t="str">
        <f t="shared" si="140"/>
        <v>Manager Finance Systems Services</v>
      </c>
      <c r="S135" s="189" t="str">
        <f t="shared" si="139"/>
        <v>104</v>
      </c>
      <c r="T135" s="186" cm="1">
        <f t="array" aca="1" ref="T135" ca="1">ROUND(IF($Q135="Y",VLOOKUP($P135, INDIRECT($Q$3),T$8,0)*INDIRECT($P$2),VLOOKUP($P135, INDIRECT($Q$3),T$8,0)),IF($E135="E",0,3))</f>
        <v>101439</v>
      </c>
      <c r="U135" s="186" cm="1">
        <f t="array" aca="1" ref="U135" ca="1">ROUND(IF($Q135="Y",VLOOKUP($P135, INDIRECT($Q$3),U$8,0)*INDIRECT($P$2),VLOOKUP($P135, INDIRECT($Q$3),U$8,0)),IF($E135="E",0,3))</f>
        <v>105494</v>
      </c>
      <c r="V135" s="186" cm="1">
        <f t="array" aca="1" ref="V135" ca="1">ROUND(IF($Q135="Y",VLOOKUP($P135, INDIRECT($Q$3),V$8,0)*INDIRECT($P$2),VLOOKUP($P135, INDIRECT($Q$3),V$8,0)),IF($E135="E",0,3))</f>
        <v>109716</v>
      </c>
      <c r="W135" s="186" cm="1">
        <f t="array" aca="1" ref="W135" ca="1">ROUND(IF($Q135="Y",VLOOKUP($P135, INDIRECT($Q$3),W$8,0)*INDIRECT($P$2),VLOOKUP($P135, INDIRECT($Q$3),W$8,0)),IF($E135="E",0,3))</f>
        <v>114104</v>
      </c>
      <c r="X135" s="186" cm="1">
        <f t="array" aca="1" ref="X135" ca="1">ROUND(IF($Q135="Y",VLOOKUP($P135, INDIRECT($Q$3),X$8,0)*INDIRECT($P$2),VLOOKUP($P135, INDIRECT($Q$3),X$8,0)),IF($E135="E",0,3))</f>
        <v>118668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18"/>
        <v>06716C</v>
      </c>
      <c r="AC135" s="130" t="str">
        <f t="shared" si="141"/>
        <v>Manager Finance Systems Services</v>
      </c>
      <c r="AD135" s="284" t="str">
        <f t="shared" si="142"/>
        <v>104</v>
      </c>
      <c r="AE135" s="282">
        <f t="shared" ca="1" si="119"/>
        <v>48.768999999999998</v>
      </c>
      <c r="AF135" s="282">
        <f t="shared" ca="1" si="120"/>
        <v>50.719000000000001</v>
      </c>
      <c r="AG135" s="282">
        <f t="shared" ca="1" si="121"/>
        <v>52.748999999999995</v>
      </c>
      <c r="AH135" s="282">
        <f t="shared" ca="1" si="122"/>
        <v>54.857999999999997</v>
      </c>
      <c r="AI135" s="282">
        <f t="shared" ca="1" si="123"/>
        <v>57.052</v>
      </c>
      <c r="AJ135" s="282" t="str">
        <f t="shared" ca="1" si="153"/>
        <v/>
      </c>
      <c r="AK135" s="282" t="str">
        <f t="shared" ca="1" si="154"/>
        <v/>
      </c>
    </row>
    <row r="136" spans="1:37" x14ac:dyDescent="0.2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126"/>
        <v>96027</v>
      </c>
      <c r="H136" s="74">
        <f t="shared" ca="1" si="127"/>
        <v>99868</v>
      </c>
      <c r="I136" s="74">
        <f t="shared" ca="1" si="150"/>
        <v>103862</v>
      </c>
      <c r="J136" s="74">
        <f t="shared" ca="1" si="151"/>
        <v>108015</v>
      </c>
      <c r="K136" s="74">
        <f t="shared" ca="1" si="152"/>
        <v>112338</v>
      </c>
      <c r="L136" s="74">
        <f t="shared" ca="1" si="144"/>
        <v>0</v>
      </c>
      <c r="M136" s="74">
        <f t="shared" ca="1" si="145"/>
        <v>0</v>
      </c>
      <c r="N136" s="72"/>
      <c r="P136" s="187" t="str">
        <f t="shared" si="128"/>
        <v>52904C</v>
      </c>
      <c r="Q136" s="191" t="s">
        <v>600</v>
      </c>
      <c r="R136" s="188" t="str">
        <f t="shared" si="140"/>
        <v>Manager Financial Operations and Business Analysis</v>
      </c>
      <c r="S136" s="189" t="str">
        <f t="shared" si="139"/>
        <v>10</v>
      </c>
      <c r="T136" s="186" cm="1">
        <f t="array" aca="1" ref="T136" ca="1">ROUND(IF($Q136="Y",VLOOKUP($P136, INDIRECT($Q$3),T$8,0)*INDIRECT($P$2),VLOOKUP($P136, INDIRECT($Q$3),T$8,0)),IF($E136="E",0,3))</f>
        <v>96027</v>
      </c>
      <c r="U136" s="186" cm="1">
        <f t="array" aca="1" ref="U136" ca="1">ROUND(IF($Q136="Y",VLOOKUP($P136, INDIRECT($Q$3),U$8,0)*INDIRECT($P$2),VLOOKUP($P136, INDIRECT($Q$3),U$8,0)),IF($E136="E",0,3))</f>
        <v>99868</v>
      </c>
      <c r="V136" s="186" cm="1">
        <f t="array" aca="1" ref="V136" ca="1">ROUND(IF($Q136="Y",VLOOKUP($P136, INDIRECT($Q$3),V$8,0)*INDIRECT($P$2),VLOOKUP($P136, INDIRECT($Q$3),V$8,0)),IF($E136="E",0,3))</f>
        <v>103862</v>
      </c>
      <c r="W136" s="186" cm="1">
        <f t="array" aca="1" ref="W136" ca="1">ROUND(IF($Q136="Y",VLOOKUP($P136, INDIRECT($Q$3),W$8,0)*INDIRECT($P$2),VLOOKUP($P136, INDIRECT($Q$3),W$8,0)),IF($E136="E",0,3))</f>
        <v>108015</v>
      </c>
      <c r="X136" s="186" cm="1">
        <f t="array" aca="1" ref="X136" ca="1">ROUND(IF($Q136="Y",VLOOKUP($P136, INDIRECT($Q$3),X$8,0)*INDIRECT($P$2),VLOOKUP($P136, INDIRECT($Q$3),X$8,0)),IF($E136="E",0,3))</f>
        <v>112338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18"/>
        <v>52904C</v>
      </c>
      <c r="AC136" s="130" t="str">
        <f t="shared" si="141"/>
        <v>Manager Financial Operations and Business Analysis</v>
      </c>
      <c r="AD136" s="284" t="str">
        <f t="shared" si="142"/>
        <v>10</v>
      </c>
      <c r="AE136" s="282">
        <f t="shared" ca="1" si="119"/>
        <v>46.166999999999994</v>
      </c>
      <c r="AF136" s="282">
        <f t="shared" ca="1" si="120"/>
        <v>48.013999999999996</v>
      </c>
      <c r="AG136" s="282">
        <f t="shared" ca="1" si="121"/>
        <v>49.933999999999997</v>
      </c>
      <c r="AH136" s="282">
        <f t="shared" ca="1" si="122"/>
        <v>51.930999999999997</v>
      </c>
      <c r="AI136" s="282">
        <f t="shared" ca="1" si="123"/>
        <v>54.009</v>
      </c>
      <c r="AJ136" s="282" t="str">
        <f t="shared" ca="1" si="153"/>
        <v/>
      </c>
      <c r="AK136" s="282" t="str">
        <f t="shared" ca="1" si="154"/>
        <v/>
      </c>
    </row>
    <row r="137" spans="1:37" x14ac:dyDescent="0.2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126"/>
        <v>101439</v>
      </c>
      <c r="H137" s="74">
        <f t="shared" ca="1" si="127"/>
        <v>105494</v>
      </c>
      <c r="I137" s="74">
        <f t="shared" ca="1" si="150"/>
        <v>109716</v>
      </c>
      <c r="J137" s="74">
        <f t="shared" ca="1" si="151"/>
        <v>114104</v>
      </c>
      <c r="K137" s="74">
        <f t="shared" ca="1" si="152"/>
        <v>118668</v>
      </c>
      <c r="L137" s="74">
        <f t="shared" ca="1" si="144"/>
        <v>0</v>
      </c>
      <c r="M137" s="74">
        <f t="shared" ca="1" si="145"/>
        <v>0</v>
      </c>
      <c r="N137" s="72"/>
      <c r="P137" s="187" t="str">
        <f t="shared" si="128"/>
        <v>59222C</v>
      </c>
      <c r="Q137" s="191" t="s">
        <v>600</v>
      </c>
      <c r="R137" s="188" t="str">
        <f t="shared" si="140"/>
        <v>Manager Financial Services</v>
      </c>
      <c r="S137" s="189" t="str">
        <f t="shared" si="139"/>
        <v>104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105494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18"/>
        <v>59222C</v>
      </c>
      <c r="AC137" s="130" t="str">
        <f t="shared" si="141"/>
        <v>Manager Financial Services</v>
      </c>
      <c r="AD137" s="284" t="str">
        <f t="shared" si="142"/>
        <v>104</v>
      </c>
      <c r="AE137" s="282">
        <f t="shared" ca="1" si="119"/>
        <v>48.768999999999998</v>
      </c>
      <c r="AF137" s="282">
        <f t="shared" ca="1" si="120"/>
        <v>50.719000000000001</v>
      </c>
      <c r="AG137" s="282">
        <f t="shared" ca="1" si="121"/>
        <v>52.748999999999995</v>
      </c>
      <c r="AH137" s="282">
        <f t="shared" ca="1" si="122"/>
        <v>54.857999999999997</v>
      </c>
      <c r="AI137" s="282">
        <f t="shared" ca="1" si="123"/>
        <v>57.052</v>
      </c>
      <c r="AJ137" s="282" t="str">
        <f t="shared" ca="1" si="153"/>
        <v/>
      </c>
      <c r="AK137" s="282" t="str">
        <f t="shared" ca="1" si="154"/>
        <v/>
      </c>
    </row>
    <row r="138" spans="1:37" x14ac:dyDescent="0.2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126"/>
        <v>101439</v>
      </c>
      <c r="H138" s="74">
        <f t="shared" ca="1" si="127"/>
        <v>105493</v>
      </c>
      <c r="I138" s="74">
        <f t="shared" ca="1" si="150"/>
        <v>109716</v>
      </c>
      <c r="J138" s="74">
        <f t="shared" ca="1" si="151"/>
        <v>114104</v>
      </c>
      <c r="K138" s="74">
        <f t="shared" ca="1" si="152"/>
        <v>118668</v>
      </c>
      <c r="L138" s="74">
        <f t="shared" ca="1" si="144"/>
        <v>0</v>
      </c>
      <c r="M138" s="74">
        <f t="shared" ca="1" si="145"/>
        <v>0</v>
      </c>
      <c r="N138" s="72"/>
      <c r="P138" s="187" t="str">
        <f t="shared" si="128"/>
        <v>02657C</v>
      </c>
      <c r="Q138" s="191" t="s">
        <v>600</v>
      </c>
      <c r="R138" s="188" t="str">
        <f t="shared" si="140"/>
        <v>Manager Grants &amp; Community Engagement</v>
      </c>
      <c r="S138" s="189" t="str">
        <f t="shared" si="139"/>
        <v>103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105493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173" si="155">A138</f>
        <v>02657C</v>
      </c>
      <c r="AC138" s="130" t="str">
        <f t="shared" si="141"/>
        <v>Manager Grants &amp; Community Engagement</v>
      </c>
      <c r="AD138" s="284" t="str">
        <f t="shared" si="142"/>
        <v>103</v>
      </c>
      <c r="AE138" s="282">
        <f t="shared" ca="1" si="119"/>
        <v>48.768999999999998</v>
      </c>
      <c r="AF138" s="282">
        <f t="shared" ca="1" si="120"/>
        <v>50.717999999999996</v>
      </c>
      <c r="AG138" s="282">
        <f t="shared" ca="1" si="121"/>
        <v>52.748999999999995</v>
      </c>
      <c r="AH138" s="282">
        <f t="shared" ca="1" si="122"/>
        <v>54.857999999999997</v>
      </c>
      <c r="AI138" s="282">
        <f t="shared" ca="1" si="123"/>
        <v>57.052</v>
      </c>
      <c r="AJ138" s="282" t="str">
        <f t="shared" ca="1" si="153"/>
        <v/>
      </c>
      <c r="AK138" s="282" t="str">
        <f t="shared" ca="1" si="154"/>
        <v/>
      </c>
    </row>
    <row r="139" spans="1:37" x14ac:dyDescent="0.2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126"/>
        <v>101439</v>
      </c>
      <c r="H139" s="74">
        <f t="shared" ca="1" si="127"/>
        <v>105494</v>
      </c>
      <c r="I139" s="74">
        <f t="shared" ca="1" si="150"/>
        <v>109716</v>
      </c>
      <c r="J139" s="74">
        <f t="shared" ca="1" si="151"/>
        <v>114104</v>
      </c>
      <c r="K139" s="74">
        <f t="shared" ca="1" si="152"/>
        <v>118668</v>
      </c>
      <c r="L139" s="74">
        <f t="shared" ca="1" si="144"/>
        <v>0</v>
      </c>
      <c r="M139" s="74">
        <f t="shared" ca="1" si="145"/>
        <v>0</v>
      </c>
      <c r="N139" s="72"/>
      <c r="P139" s="187" t="str">
        <f t="shared" si="128"/>
        <v>06739C</v>
      </c>
      <c r="Q139" s="191" t="s">
        <v>600</v>
      </c>
      <c r="R139" s="188" t="str">
        <f t="shared" si="140"/>
        <v>Manager Health Administration</v>
      </c>
      <c r="S139" s="189" t="str">
        <f t="shared" si="139"/>
        <v>104</v>
      </c>
      <c r="T139" s="186" cm="1">
        <f t="array" aca="1" ref="T139" ca="1">ROUND(IF($Q139="Y",VLOOKUP($P139, INDIRECT($Q$3),T$8,0)*INDIRECT($P$2),VLOOKUP($P139, INDIRECT($Q$3),T$8,0)),IF($E139="E",0,3))</f>
        <v>101439</v>
      </c>
      <c r="U139" s="186" cm="1">
        <f t="array" aca="1" ref="U139" ca="1">ROUND(IF($Q139="Y",VLOOKUP($P139, INDIRECT($Q$3),U$8,0)*INDIRECT($P$2),VLOOKUP($P139, INDIRECT($Q$3),U$8,0)),IF($E139="E",0,3))</f>
        <v>105494</v>
      </c>
      <c r="V139" s="186" cm="1">
        <f t="array" aca="1" ref="V139" ca="1">ROUND(IF($Q139="Y",VLOOKUP($P139, INDIRECT($Q$3),V$8,0)*INDIRECT($P$2),VLOOKUP($P139, INDIRECT($Q$3),V$8,0)),IF($E139="E",0,3))</f>
        <v>109716</v>
      </c>
      <c r="W139" s="186" cm="1">
        <f t="array" aca="1" ref="W139" ca="1">ROUND(IF($Q139="Y",VLOOKUP($P139, INDIRECT($Q$3),W$8,0)*INDIRECT($P$2),VLOOKUP($P139, INDIRECT($Q$3),W$8,0)),IF($E139="E",0,3))</f>
        <v>114104</v>
      </c>
      <c r="X139" s="186" cm="1">
        <f t="array" aca="1" ref="X139" ca="1">ROUND(IF($Q139="Y",VLOOKUP($P139, INDIRECT($Q$3),X$8,0)*INDIRECT($P$2),VLOOKUP($P139, INDIRECT($Q$3),X$8,0)),IF($E139="E",0,3))</f>
        <v>118668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55"/>
        <v>06739C</v>
      </c>
      <c r="AC139" s="130" t="str">
        <f t="shared" si="141"/>
        <v>Manager Health Administration</v>
      </c>
      <c r="AD139" s="284" t="str">
        <f t="shared" si="142"/>
        <v>104</v>
      </c>
      <c r="AE139" s="282">
        <f t="shared" ref="AE139:AE173" ca="1" si="156">IF(T139=0,"",IF($E139="E",ROUNDUP(T139/2080,3),T139))</f>
        <v>48.768999999999998</v>
      </c>
      <c r="AF139" s="282">
        <f t="shared" ref="AF139:AF173" ca="1" si="157">IF(U139=0,"",IF($E139="E",ROUNDUP(U139/2080,3),U139))</f>
        <v>50.719000000000001</v>
      </c>
      <c r="AG139" s="282">
        <f t="shared" ref="AG139:AG173" ca="1" si="158">IF(V139=0,"",IF($E139="E",ROUNDUP(V139/2080,3),V139))</f>
        <v>52.748999999999995</v>
      </c>
      <c r="AH139" s="282">
        <f t="shared" ref="AH139:AH173" ca="1" si="159">IF(W139=0,"",IF($E139="E",ROUNDUP(W139/2080,3),W139))</f>
        <v>54.857999999999997</v>
      </c>
      <c r="AI139" s="282">
        <f t="shared" ref="AI139:AI173" ca="1" si="160">IF(X139=0,"",IF($E139="E",ROUNDUP(X139/2080,3),X139))</f>
        <v>57.052</v>
      </c>
      <c r="AJ139" s="282" t="str">
        <f t="shared" ca="1" si="153"/>
        <v/>
      </c>
      <c r="AK139" s="282" t="str">
        <f t="shared" ca="1" si="154"/>
        <v/>
      </c>
    </row>
    <row r="140" spans="1:37" x14ac:dyDescent="0.2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126"/>
        <v>92260</v>
      </c>
      <c r="H140" s="74">
        <f t="shared" ca="1" si="127"/>
        <v>97117</v>
      </c>
      <c r="I140" s="74">
        <f t="shared" ca="1" si="150"/>
        <v>102226</v>
      </c>
      <c r="J140" s="74">
        <f t="shared" ca="1" si="151"/>
        <v>109178</v>
      </c>
      <c r="K140" s="74">
        <f t="shared" ca="1" si="152"/>
        <v>112237</v>
      </c>
      <c r="L140" s="74">
        <f t="shared" ca="1" si="144"/>
        <v>115381</v>
      </c>
      <c r="M140" s="74">
        <f t="shared" ca="1" si="145"/>
        <v>118668</v>
      </c>
      <c r="N140" s="72"/>
      <c r="P140" s="187" t="str">
        <f t="shared" si="128"/>
        <v>06743C</v>
      </c>
      <c r="Q140" s="191" t="s">
        <v>600</v>
      </c>
      <c r="R140" s="188" t="str">
        <f t="shared" si="140"/>
        <v>Manager Healthy Living Program</v>
      </c>
      <c r="S140" s="189" t="str">
        <f t="shared" si="139"/>
        <v>41C</v>
      </c>
      <c r="T140" s="186" cm="1">
        <f t="array" aca="1" ref="T140" ca="1">ROUND(IF($Q140="Y",VLOOKUP($P140, INDIRECT($Q$3),T$8,0)*INDIRECT($P$2),VLOOKUP($P140, INDIRECT($Q$3),T$8,0)),IF($E140="E",0,3))</f>
        <v>92260</v>
      </c>
      <c r="U140" s="186" cm="1">
        <f t="array" aca="1" ref="U140" ca="1">ROUND(IF($Q140="Y",VLOOKUP($P140, INDIRECT($Q$3),U$8,0)*INDIRECT($P$2),VLOOKUP($P140, INDIRECT($Q$3),U$8,0)),IF($E140="E",0,3))</f>
        <v>97117</v>
      </c>
      <c r="V140" s="186" cm="1">
        <f t="array" aca="1" ref="V140" ca="1">ROUND(IF($Q140="Y",VLOOKUP($P140, INDIRECT($Q$3),V$8,0)*INDIRECT($P$2),VLOOKUP($P140, INDIRECT($Q$3),V$8,0)),IF($E140="E",0,3))</f>
        <v>102226</v>
      </c>
      <c r="W140" s="186" cm="1">
        <f t="array" aca="1" ref="W140" ca="1">ROUND(IF($Q140="Y",VLOOKUP($P140, INDIRECT($Q$3),W$8,0)*INDIRECT($P$2),VLOOKUP($P140, INDIRECT($Q$3),W$8,0)),IF($E140="E",0,3))</f>
        <v>109178</v>
      </c>
      <c r="X140" s="186" cm="1">
        <f t="array" aca="1" ref="X140" ca="1">ROUND(IF($Q140="Y",VLOOKUP($P140, INDIRECT($Q$3),X$8,0)*INDIRECT($P$2),VLOOKUP($P140, INDIRECT($Q$3),X$8,0)),IF($E140="E",0,3))</f>
        <v>112237</v>
      </c>
      <c r="Y140" s="186" cm="1">
        <f t="array" aca="1" ref="Y140" ca="1">ROUND(IF($Q140="Y",VLOOKUP($P140, INDIRECT($Q$3),Y$8,0)*INDIRECT($P$2),VLOOKUP($P140, INDIRECT($Q$3),Y$8,0)),IF($E140="E",0,3))</f>
        <v>115381</v>
      </c>
      <c r="Z140" s="186" cm="1">
        <f t="array" aca="1" ref="Z140" ca="1">ROUND(IF($Q140="Y",VLOOKUP($P140, INDIRECT($Q$3),Z$8,0)*INDIRECT($P$2),VLOOKUP($P140, INDIRECT($Q$3),Z$8,0)),IF($E140="E",0,3))</f>
        <v>118668</v>
      </c>
      <c r="AA140" s="186"/>
      <c r="AB140" s="282" t="str">
        <f t="shared" si="155"/>
        <v>06743C</v>
      </c>
      <c r="AC140" s="130" t="str">
        <f t="shared" si="141"/>
        <v>Manager Healthy Living Program</v>
      </c>
      <c r="AD140" s="284" t="str">
        <f t="shared" si="142"/>
        <v>41C</v>
      </c>
      <c r="AE140" s="282">
        <f t="shared" ca="1" si="156"/>
        <v>44.355999999999995</v>
      </c>
      <c r="AF140" s="282">
        <f t="shared" ca="1" si="157"/>
        <v>46.690999999999995</v>
      </c>
      <c r="AG140" s="282">
        <f t="shared" ca="1" si="158"/>
        <v>49.147999999999996</v>
      </c>
      <c r="AH140" s="282">
        <f t="shared" ca="1" si="159"/>
        <v>52.489999999999995</v>
      </c>
      <c r="AI140" s="282">
        <f t="shared" ca="1" si="160"/>
        <v>53.960999999999999</v>
      </c>
      <c r="AJ140" s="282">
        <f t="shared" ca="1" si="153"/>
        <v>55.471999999999994</v>
      </c>
      <c r="AK140" s="282">
        <f t="shared" ca="1" si="154"/>
        <v>57.052</v>
      </c>
    </row>
    <row r="141" spans="1:37" x14ac:dyDescent="0.2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126"/>
        <v>85189</v>
      </c>
      <c r="H141" s="74">
        <f t="shared" ca="1" si="127"/>
        <v>89430</v>
      </c>
      <c r="I141" s="74">
        <f t="shared" ca="1" si="150"/>
        <v>93913</v>
      </c>
      <c r="J141" s="74">
        <f t="shared" ca="1" si="151"/>
        <v>99986</v>
      </c>
      <c r="K141" s="74">
        <f t="shared" ca="1" si="152"/>
        <v>102783</v>
      </c>
      <c r="L141" s="74">
        <f t="shared" ca="1" si="144"/>
        <v>105664</v>
      </c>
      <c r="M141" s="74">
        <f t="shared" ca="1" si="145"/>
        <v>108676</v>
      </c>
      <c r="N141" s="72"/>
      <c r="P141" s="187" t="str">
        <f t="shared" si="128"/>
        <v>06744C</v>
      </c>
      <c r="Q141" s="191" t="s">
        <v>600</v>
      </c>
      <c r="R141" s="188" t="str">
        <f t="shared" si="140"/>
        <v>Manager Healthy Start</v>
      </c>
      <c r="S141" s="189" t="str">
        <f t="shared" si="139"/>
        <v>34M</v>
      </c>
      <c r="T141" s="186" cm="1">
        <f t="array" aca="1" ref="T141" ca="1">ROUND(IF($Q141="Y",VLOOKUP($P141, INDIRECT($Q$3),T$8,0)*INDIRECT($P$2),VLOOKUP($P141, INDIRECT($Q$3),T$8,0)),IF($E141="E",0,3))</f>
        <v>85189</v>
      </c>
      <c r="U141" s="186" cm="1">
        <f t="array" aca="1" ref="U141" ca="1">ROUND(IF($Q141="Y",VLOOKUP($P141, INDIRECT($Q$3),U$8,0)*INDIRECT($P$2),VLOOKUP($P141, INDIRECT($Q$3),U$8,0)),IF($E141="E",0,3))</f>
        <v>89430</v>
      </c>
      <c r="V141" s="186" cm="1">
        <f t="array" aca="1" ref="V141" ca="1">ROUND(IF($Q141="Y",VLOOKUP($P141, INDIRECT($Q$3),V$8,0)*INDIRECT($P$2),VLOOKUP($P141, INDIRECT($Q$3),V$8,0)),IF($E141="E",0,3))</f>
        <v>93913</v>
      </c>
      <c r="W141" s="186" cm="1">
        <f t="array" aca="1" ref="W141" ca="1">ROUND(IF($Q141="Y",VLOOKUP($P141, INDIRECT($Q$3),W$8,0)*INDIRECT($P$2),VLOOKUP($P141, INDIRECT($Q$3),W$8,0)),IF($E141="E",0,3))</f>
        <v>99986</v>
      </c>
      <c r="X141" s="186" cm="1">
        <f t="array" aca="1" ref="X141" ca="1">ROUND(IF($Q141="Y",VLOOKUP($P141, INDIRECT($Q$3),X$8,0)*INDIRECT($P$2),VLOOKUP($P141, INDIRECT($Q$3),X$8,0)),IF($E141="E",0,3))</f>
        <v>102783</v>
      </c>
      <c r="Y141" s="186" cm="1">
        <f t="array" aca="1" ref="Y141" ca="1">ROUND(IF($Q141="Y",VLOOKUP($P141, INDIRECT($Q$3),Y$8,0)*INDIRECT($P$2),VLOOKUP($P141, INDIRECT($Q$3),Y$8,0)),IF($E141="E",0,3))</f>
        <v>105664</v>
      </c>
      <c r="Z141" s="186" cm="1">
        <f t="array" aca="1" ref="Z141" ca="1">ROUND(IF($Q141="Y",VLOOKUP($P141, INDIRECT($Q$3),Z$8,0)*INDIRECT($P$2),VLOOKUP($P141, INDIRECT($Q$3),Z$8,0)),IF($E141="E",0,3))</f>
        <v>108676</v>
      </c>
      <c r="AA141" s="186"/>
      <c r="AB141" s="282" t="str">
        <f t="shared" si="155"/>
        <v>06744C</v>
      </c>
      <c r="AC141" s="130" t="str">
        <f t="shared" si="141"/>
        <v>Manager Healthy Start</v>
      </c>
      <c r="AD141" s="284" t="str">
        <f t="shared" si="142"/>
        <v>34M</v>
      </c>
      <c r="AE141" s="282">
        <f t="shared" ca="1" si="156"/>
        <v>40.957000000000001</v>
      </c>
      <c r="AF141" s="282">
        <f t="shared" ca="1" si="157"/>
        <v>42.995999999999995</v>
      </c>
      <c r="AG141" s="282">
        <f t="shared" ca="1" si="158"/>
        <v>45.150999999999996</v>
      </c>
      <c r="AH141" s="282">
        <f t="shared" ca="1" si="159"/>
        <v>48.070999999999998</v>
      </c>
      <c r="AI141" s="282">
        <f t="shared" ca="1" si="160"/>
        <v>49.414999999999999</v>
      </c>
      <c r="AJ141" s="282">
        <f t="shared" ca="1" si="153"/>
        <v>50.8</v>
      </c>
      <c r="AK141" s="282">
        <f t="shared" ca="1" si="154"/>
        <v>52.248999999999995</v>
      </c>
    </row>
    <row r="142" spans="1:37" x14ac:dyDescent="0.2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ref="G142:G161" ca="1" si="161">IF(E142="E",ROUND(T142,0),ROUND(T142,3))</f>
        <v>114159</v>
      </c>
      <c r="H142" s="74">
        <f t="shared" ref="H142:H161" ca="1" si="162">IF(F142="E",ROUND(U142,0),ROUND(U142,3))</f>
        <v>118723</v>
      </c>
      <c r="I142" s="74">
        <f t="shared" ca="1" si="150"/>
        <v>123473</v>
      </c>
      <c r="J142" s="74">
        <f t="shared" ca="1" si="151"/>
        <v>128412</v>
      </c>
      <c r="K142" s="74">
        <f t="shared" ca="1" si="152"/>
        <v>133549</v>
      </c>
      <c r="L142" s="74">
        <f t="shared" ca="1" si="144"/>
        <v>0</v>
      </c>
      <c r="M142" s="74">
        <f t="shared" ca="1" si="145"/>
        <v>0</v>
      </c>
      <c r="N142" s="72"/>
      <c r="P142" s="187" t="str">
        <f t="shared" ref="P142:P177" si="163">A142</f>
        <v>52600C</v>
      </c>
      <c r="Q142" s="186" t="s">
        <v>600</v>
      </c>
      <c r="R142" s="188" t="str">
        <f t="shared" si="140"/>
        <v>Manager Housing Development</v>
      </c>
      <c r="S142" s="189" t="str">
        <f t="shared" si="139"/>
        <v>63</v>
      </c>
      <c r="T142" s="186" cm="1">
        <f t="array" aca="1" ref="T142" ca="1">ROUND(IF($Q142="Y",VLOOKUP($P142, INDIRECT($Q$3),T$8,0)*INDIRECT($P$2),VLOOKUP($P142, INDIRECT($Q$3),T$8,0)),IF($E142="E",0,3))</f>
        <v>114159</v>
      </c>
      <c r="U142" s="186" cm="1">
        <f t="array" aca="1" ref="U142" ca="1">ROUND(IF($Q142="Y",VLOOKUP($P142, INDIRECT($Q$3),U$8,0)*INDIRECT($P$2),VLOOKUP($P142, INDIRECT($Q$3),U$8,0)),IF($E142="E",0,3))</f>
        <v>118723</v>
      </c>
      <c r="V142" s="186" cm="1">
        <f t="array" aca="1" ref="V142" ca="1">ROUND(IF($Q142="Y",VLOOKUP($P142, INDIRECT($Q$3),V$8,0)*INDIRECT($P$2),VLOOKUP($P142, INDIRECT($Q$3),V$8,0)),IF($E142="E",0,3))</f>
        <v>123473</v>
      </c>
      <c r="W142" s="186" cm="1">
        <f t="array" aca="1" ref="W142" ca="1">ROUND(IF($Q142="Y",VLOOKUP($P142, INDIRECT($Q$3),W$8,0)*INDIRECT($P$2),VLOOKUP($P142, INDIRECT($Q$3),W$8,0)),IF($E142="E",0,3))</f>
        <v>128412</v>
      </c>
      <c r="X142" s="186" cm="1">
        <f t="array" aca="1" ref="X142" ca="1">ROUND(IF($Q142="Y",VLOOKUP($P142, INDIRECT($Q$3),X$8,0)*INDIRECT($P$2),VLOOKUP($P142, INDIRECT($Q$3),X$8,0)),IF($E142="E",0,3))</f>
        <v>133549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55"/>
        <v>52600C</v>
      </c>
      <c r="AC142" s="130" t="str">
        <f t="shared" si="141"/>
        <v>Manager Housing Development</v>
      </c>
      <c r="AD142" s="284" t="str">
        <f t="shared" si="142"/>
        <v>63</v>
      </c>
      <c r="AE142" s="282">
        <f t="shared" ca="1" si="156"/>
        <v>54.884999999999998</v>
      </c>
      <c r="AF142" s="282">
        <f t="shared" ca="1" si="157"/>
        <v>57.079000000000001</v>
      </c>
      <c r="AG142" s="282">
        <f t="shared" ca="1" si="158"/>
        <v>59.363</v>
      </c>
      <c r="AH142" s="282">
        <f t="shared" ca="1" si="159"/>
        <v>61.736999999999995</v>
      </c>
      <c r="AI142" s="282">
        <f t="shared" ca="1" si="160"/>
        <v>64.207000000000008</v>
      </c>
      <c r="AJ142" s="282" t="str">
        <f t="shared" ca="1" si="153"/>
        <v/>
      </c>
      <c r="AK142" s="282" t="str">
        <f t="shared" ca="1" si="154"/>
        <v/>
      </c>
    </row>
    <row r="143" spans="1:37" x14ac:dyDescent="0.2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ca="1" si="161"/>
        <v>110878</v>
      </c>
      <c r="H143" s="74">
        <f t="shared" ca="1" si="162"/>
        <v>115318</v>
      </c>
      <c r="I143" s="74">
        <f t="shared" ca="1" si="150"/>
        <v>119936</v>
      </c>
      <c r="J143" s="74">
        <f t="shared" ca="1" si="151"/>
        <v>124737</v>
      </c>
      <c r="K143" s="74">
        <f t="shared" ca="1" si="152"/>
        <v>129733</v>
      </c>
      <c r="L143" s="74">
        <f t="shared" ca="1" si="144"/>
        <v>0</v>
      </c>
      <c r="M143" s="74">
        <f t="shared" ca="1" si="145"/>
        <v>0</v>
      </c>
      <c r="N143" s="72"/>
      <c r="P143" s="187" t="str">
        <f t="shared" si="163"/>
        <v>06795C</v>
      </c>
      <c r="Q143" s="191" t="s">
        <v>600</v>
      </c>
      <c r="R143" s="188" t="str">
        <f t="shared" si="140"/>
        <v xml:space="preserve">Manager Internal Audit </v>
      </c>
      <c r="S143" s="189" t="str">
        <f t="shared" si="139"/>
        <v>045</v>
      </c>
      <c r="T143" s="186" cm="1">
        <f t="array" aca="1" ref="T143" ca="1">ROUND(IF($Q143="Y",VLOOKUP($P143, INDIRECT($Q$3),T$8,0)*INDIRECT($P$2),VLOOKUP($P143, INDIRECT($Q$3),T$8,0)),IF($E143="E",0,3))</f>
        <v>110878</v>
      </c>
      <c r="U143" s="186" cm="1">
        <f t="array" aca="1" ref="U143" ca="1">ROUND(IF($Q143="Y",VLOOKUP($P143, INDIRECT($Q$3),U$8,0)*INDIRECT($P$2),VLOOKUP($P143, INDIRECT($Q$3),U$8,0)),IF($E143="E",0,3))</f>
        <v>115318</v>
      </c>
      <c r="V143" s="186" cm="1">
        <f t="array" aca="1" ref="V143" ca="1">ROUND(IF($Q143="Y",VLOOKUP($P143, INDIRECT($Q$3),V$8,0)*INDIRECT($P$2),VLOOKUP($P143, INDIRECT($Q$3),V$8,0)),IF($E143="E",0,3))</f>
        <v>119936</v>
      </c>
      <c r="W143" s="186" cm="1">
        <f t="array" aca="1" ref="W143" ca="1">ROUND(IF($Q143="Y",VLOOKUP($P143, INDIRECT($Q$3),W$8,0)*INDIRECT($P$2),VLOOKUP($P143, INDIRECT($Q$3),W$8,0)),IF($E143="E",0,3))</f>
        <v>124737</v>
      </c>
      <c r="X143" s="186" cm="1">
        <f t="array" aca="1" ref="X143" ca="1">ROUND(IF($Q143="Y",VLOOKUP($P143, INDIRECT($Q$3),X$8,0)*INDIRECT($P$2),VLOOKUP($P143, INDIRECT($Q$3),X$8,0)),IF($E143="E",0,3))</f>
        <v>129733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55"/>
        <v>06795C</v>
      </c>
      <c r="AC143" s="130" t="str">
        <f t="shared" si="141"/>
        <v xml:space="preserve">Manager Internal Audit </v>
      </c>
      <c r="AD143" s="284" t="str">
        <f t="shared" si="142"/>
        <v>045</v>
      </c>
      <c r="AE143" s="282">
        <f t="shared" ca="1" si="156"/>
        <v>53.306999999999995</v>
      </c>
      <c r="AF143" s="282">
        <f t="shared" ca="1" si="157"/>
        <v>55.442</v>
      </c>
      <c r="AG143" s="282">
        <f t="shared" ca="1" si="158"/>
        <v>57.661999999999999</v>
      </c>
      <c r="AH143" s="282">
        <f t="shared" ca="1" si="159"/>
        <v>59.97</v>
      </c>
      <c r="AI143" s="282">
        <f t="shared" ca="1" si="160"/>
        <v>62.372</v>
      </c>
      <c r="AJ143" s="282" t="str">
        <f t="shared" ca="1" si="153"/>
        <v/>
      </c>
      <c r="AK143" s="282" t="str">
        <f t="shared" ca="1" si="154"/>
        <v/>
      </c>
    </row>
    <row r="144" spans="1:37" x14ac:dyDescent="0.2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161"/>
        <v>85189</v>
      </c>
      <c r="H144" s="74">
        <f t="shared" ca="1" si="162"/>
        <v>89430</v>
      </c>
      <c r="I144" s="74">
        <f t="shared" ca="1" si="150"/>
        <v>93913</v>
      </c>
      <c r="J144" s="74">
        <f t="shared" ca="1" si="151"/>
        <v>99986</v>
      </c>
      <c r="K144" s="74">
        <f t="shared" ca="1" si="152"/>
        <v>102783</v>
      </c>
      <c r="L144" s="74">
        <f t="shared" ca="1" si="144"/>
        <v>105664</v>
      </c>
      <c r="M144" s="74">
        <f t="shared" ca="1" si="145"/>
        <v>108676</v>
      </c>
      <c r="N144" s="72"/>
      <c r="P144" s="187" t="str">
        <f t="shared" si="163"/>
        <v>01680C</v>
      </c>
      <c r="Q144" s="191" t="s">
        <v>600</v>
      </c>
      <c r="R144" s="188" t="str">
        <f t="shared" si="140"/>
        <v>Manager Legislative Support Services</v>
      </c>
      <c r="S144" s="189" t="str">
        <f t="shared" si="139"/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155"/>
        <v>01680C</v>
      </c>
      <c r="AC144" s="130" t="str">
        <f t="shared" si="141"/>
        <v>Manager Legislative Support Services</v>
      </c>
      <c r="AD144" s="284" t="str">
        <f t="shared" si="142"/>
        <v>34M</v>
      </c>
      <c r="AE144" s="282">
        <f t="shared" ca="1" si="156"/>
        <v>40.957000000000001</v>
      </c>
      <c r="AF144" s="282">
        <f t="shared" ca="1" si="157"/>
        <v>42.995999999999995</v>
      </c>
      <c r="AG144" s="282">
        <f t="shared" ca="1" si="158"/>
        <v>45.150999999999996</v>
      </c>
      <c r="AH144" s="282">
        <f t="shared" ca="1" si="159"/>
        <v>48.070999999999998</v>
      </c>
      <c r="AI144" s="282">
        <f t="shared" ca="1" si="160"/>
        <v>49.414999999999999</v>
      </c>
      <c r="AJ144" s="282">
        <f t="shared" ca="1" si="153"/>
        <v>50.8</v>
      </c>
      <c r="AK144" s="282">
        <f t="shared" ca="1" si="154"/>
        <v>52.248999999999995</v>
      </c>
    </row>
    <row r="145" spans="1:37" x14ac:dyDescent="0.2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161"/>
        <v>102407</v>
      </c>
      <c r="H145" s="74">
        <f t="shared" si="162"/>
        <v>106507</v>
      </c>
      <c r="I145" s="74">
        <f t="shared" ref="I145:I171" si="164">IF(G145="E",ROUND(V145,0),ROUND(V145,3))</f>
        <v>110772</v>
      </c>
      <c r="J145" s="74">
        <f t="shared" ref="J145:J171" si="165">IF(H145="E",ROUND(W145,0),ROUND(W145,3))</f>
        <v>115208</v>
      </c>
      <c r="K145" s="74">
        <f t="shared" ref="K145:K171" si="166">IF(I145="E",ROUND(X145,0),ROUND(X145,3))</f>
        <v>119821</v>
      </c>
      <c r="L145" s="74">
        <f t="shared" ref="L145" si="167">IF(J145="E",ROUND(Y145,0),ROUND(Y145,3))</f>
        <v>0</v>
      </c>
      <c r="M145" s="74">
        <f t="shared" ref="M145" si="168">IF(K145="E",ROUND(Z145,0),ROUND(Z145,3))</f>
        <v>0</v>
      </c>
      <c r="N145" s="72"/>
      <c r="P145" s="187" t="str">
        <f t="shared" si="163"/>
        <v>53078C</v>
      </c>
      <c r="Q145" s="191" t="s">
        <v>600</v>
      </c>
      <c r="R145" s="188" t="str">
        <f t="shared" si="140"/>
        <v>Manager MPD Early Intervention Systems</v>
      </c>
      <c r="S145" s="189" t="str">
        <f t="shared" si="139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155"/>
        <v>53078C</v>
      </c>
      <c r="AC145" s="130" t="str">
        <f t="shared" si="141"/>
        <v>Manager MPD Early Intervention Systems</v>
      </c>
      <c r="AD145" s="284" t="str">
        <f t="shared" si="142"/>
        <v>145</v>
      </c>
      <c r="AE145" s="282">
        <f t="shared" si="156"/>
        <v>49.234999999999999</v>
      </c>
      <c r="AF145" s="282">
        <f t="shared" si="157"/>
        <v>51.205999999999996</v>
      </c>
      <c r="AG145" s="282">
        <f t="shared" si="158"/>
        <v>53.256</v>
      </c>
      <c r="AH145" s="282">
        <f t="shared" si="159"/>
        <v>55.388999999999996</v>
      </c>
      <c r="AI145" s="282">
        <f t="shared" si="160"/>
        <v>57.606999999999999</v>
      </c>
      <c r="AJ145" s="282" t="str">
        <f t="shared" si="153"/>
        <v/>
      </c>
      <c r="AK145" s="282" t="str">
        <f t="shared" si="154"/>
        <v/>
      </c>
    </row>
    <row r="146" spans="1:37" x14ac:dyDescent="0.2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161"/>
        <v>92260</v>
      </c>
      <c r="H146" s="74">
        <f t="shared" ca="1" si="162"/>
        <v>97117</v>
      </c>
      <c r="I146" s="74">
        <f t="shared" ref="I146:I170" ca="1" si="169">IF(G146="E",ROUND(V146,0),ROUND(V146,3))</f>
        <v>102226</v>
      </c>
      <c r="J146" s="74">
        <f t="shared" ca="1" si="165"/>
        <v>109178</v>
      </c>
      <c r="K146" s="74">
        <f t="shared" ca="1" si="166"/>
        <v>112237</v>
      </c>
      <c r="L146" s="74">
        <f t="shared" ref="L146:L170" ca="1" si="170">IF(J146="E",ROUND(Y146,0),ROUND(Y146,3))</f>
        <v>115381</v>
      </c>
      <c r="M146" s="74">
        <f t="shared" ref="M146:M170" ca="1" si="171">IF(K146="E",ROUND(Z146,0),ROUND(Z146,3))</f>
        <v>118668</v>
      </c>
      <c r="N146" s="72"/>
      <c r="P146" s="187" t="str">
        <f t="shared" si="163"/>
        <v>06825C</v>
      </c>
      <c r="Q146" s="191" t="s">
        <v>600</v>
      </c>
      <c r="R146" s="188" t="str">
        <f t="shared" si="140"/>
        <v>Manager MPD Intellectual Property</v>
      </c>
      <c r="S146" s="189" t="str">
        <f t="shared" ref="S146:S181" si="172">C146</f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155"/>
        <v>06825C</v>
      </c>
      <c r="AC146" s="130" t="str">
        <f t="shared" si="141"/>
        <v>Manager MPD Intellectual Property</v>
      </c>
      <c r="AD146" s="284" t="str">
        <f t="shared" si="142"/>
        <v>41C</v>
      </c>
      <c r="AE146" s="282">
        <f t="shared" ca="1" si="156"/>
        <v>44.355999999999995</v>
      </c>
      <c r="AF146" s="282">
        <f t="shared" ca="1" si="157"/>
        <v>46.690999999999995</v>
      </c>
      <c r="AG146" s="282">
        <f t="shared" ca="1" si="158"/>
        <v>49.147999999999996</v>
      </c>
      <c r="AH146" s="282">
        <f t="shared" ca="1" si="159"/>
        <v>52.489999999999995</v>
      </c>
      <c r="AI146" s="282">
        <f t="shared" ca="1" si="160"/>
        <v>53.960999999999999</v>
      </c>
      <c r="AJ146" s="282">
        <f t="shared" ca="1" si="153"/>
        <v>55.471999999999994</v>
      </c>
      <c r="AK146" s="282">
        <f t="shared" ca="1" si="154"/>
        <v>57.052</v>
      </c>
    </row>
    <row r="147" spans="1:37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61"/>
        <v>114159</v>
      </c>
      <c r="H147" s="74">
        <f t="shared" ca="1" si="162"/>
        <v>118723</v>
      </c>
      <c r="I147" s="74">
        <f t="shared" ca="1" si="169"/>
        <v>123473</v>
      </c>
      <c r="J147" s="74">
        <f t="shared" ca="1" si="165"/>
        <v>128412</v>
      </c>
      <c r="K147" s="74">
        <f t="shared" ca="1" si="166"/>
        <v>133549</v>
      </c>
      <c r="L147" s="74">
        <f t="shared" ca="1" si="170"/>
        <v>0</v>
      </c>
      <c r="M147" s="74">
        <f t="shared" ca="1" si="171"/>
        <v>0</v>
      </c>
      <c r="N147" s="72"/>
      <c r="P147" s="187" t="str">
        <f t="shared" si="163"/>
        <v>06830C</v>
      </c>
      <c r="Q147" s="191" t="s">
        <v>600</v>
      </c>
      <c r="R147" s="188" t="str">
        <f t="shared" si="140"/>
        <v>Manager MPLS Development Review</v>
      </c>
      <c r="S147" s="189" t="str">
        <f t="shared" si="172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55"/>
        <v>06830C</v>
      </c>
      <c r="AC147" s="130" t="str">
        <f t="shared" si="141"/>
        <v>Manager MPLS Development Review</v>
      </c>
      <c r="AD147" s="284" t="str">
        <f t="shared" si="142"/>
        <v>63</v>
      </c>
      <c r="AE147" s="282">
        <f t="shared" ca="1" si="156"/>
        <v>54.884999999999998</v>
      </c>
      <c r="AF147" s="282">
        <f t="shared" ca="1" si="157"/>
        <v>57.079000000000001</v>
      </c>
      <c r="AG147" s="282">
        <f t="shared" ca="1" si="158"/>
        <v>59.363</v>
      </c>
      <c r="AH147" s="282">
        <f t="shared" ca="1" si="159"/>
        <v>61.736999999999995</v>
      </c>
      <c r="AI147" s="282">
        <f t="shared" ca="1" si="160"/>
        <v>64.207000000000008</v>
      </c>
      <c r="AJ147" s="282" t="str">
        <f t="shared" ca="1" si="153"/>
        <v/>
      </c>
      <c r="AK147" s="282" t="str">
        <f t="shared" ca="1" si="154"/>
        <v/>
      </c>
    </row>
    <row r="148" spans="1:37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61"/>
        <v>85189</v>
      </c>
      <c r="H148" s="74">
        <f t="shared" ca="1" si="162"/>
        <v>89430</v>
      </c>
      <c r="I148" s="74">
        <f t="shared" ca="1" si="169"/>
        <v>93913</v>
      </c>
      <c r="J148" s="74">
        <f t="shared" ca="1" si="165"/>
        <v>99986</v>
      </c>
      <c r="K148" s="74">
        <f t="shared" ca="1" si="166"/>
        <v>102783</v>
      </c>
      <c r="L148" s="74">
        <f t="shared" ca="1" si="170"/>
        <v>105664</v>
      </c>
      <c r="M148" s="74">
        <f t="shared" ca="1" si="171"/>
        <v>108676</v>
      </c>
      <c r="N148" s="72"/>
      <c r="P148" s="187" t="str">
        <f t="shared" si="163"/>
        <v>07022C</v>
      </c>
      <c r="Q148" s="186" t="s">
        <v>600</v>
      </c>
      <c r="R148" s="188" t="str">
        <f t="shared" si="140"/>
        <v>Manager Multimedia Services</v>
      </c>
      <c r="S148" s="189" t="str">
        <f t="shared" si="172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155"/>
        <v>07022C</v>
      </c>
      <c r="AC148" s="130" t="str">
        <f t="shared" si="141"/>
        <v>Manager Multimedia Services</v>
      </c>
      <c r="AD148" s="284" t="str">
        <f t="shared" si="142"/>
        <v>34M</v>
      </c>
      <c r="AE148" s="282">
        <f t="shared" ca="1" si="156"/>
        <v>40.957000000000001</v>
      </c>
      <c r="AF148" s="282">
        <f t="shared" ca="1" si="157"/>
        <v>42.995999999999995</v>
      </c>
      <c r="AG148" s="282">
        <f t="shared" ca="1" si="158"/>
        <v>45.150999999999996</v>
      </c>
      <c r="AH148" s="282">
        <f t="shared" ca="1" si="159"/>
        <v>48.070999999999998</v>
      </c>
      <c r="AI148" s="282">
        <f t="shared" ca="1" si="160"/>
        <v>49.414999999999999</v>
      </c>
      <c r="AJ148" s="282">
        <f t="shared" ca="1" si="153"/>
        <v>50.8</v>
      </c>
      <c r="AK148" s="282">
        <f t="shared" ca="1" si="154"/>
        <v>52.248999999999995</v>
      </c>
    </row>
    <row r="149" spans="1:37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61"/>
        <v>88615</v>
      </c>
      <c r="H149" s="74">
        <f t="shared" ca="1" si="162"/>
        <v>93278</v>
      </c>
      <c r="I149" s="74">
        <f t="shared" ca="1" si="169"/>
        <v>98187</v>
      </c>
      <c r="J149" s="74">
        <f t="shared" ca="1" si="165"/>
        <v>103356</v>
      </c>
      <c r="K149" s="74">
        <f t="shared" ca="1" si="166"/>
        <v>106246</v>
      </c>
      <c r="L149" s="74">
        <f t="shared" ca="1" si="170"/>
        <v>109225</v>
      </c>
      <c r="M149" s="74">
        <f t="shared" ca="1" si="171"/>
        <v>112338</v>
      </c>
      <c r="N149" s="72"/>
      <c r="P149" s="187" t="str">
        <f t="shared" si="163"/>
        <v>06839C</v>
      </c>
      <c r="Q149" s="191" t="s">
        <v>600</v>
      </c>
      <c r="R149" s="188" t="str">
        <f t="shared" si="140"/>
        <v>Manager Neighborhood Support</v>
      </c>
      <c r="S149" s="189" t="str">
        <f t="shared" si="172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155"/>
        <v>06839C</v>
      </c>
      <c r="AC149" s="130" t="str">
        <f t="shared" si="141"/>
        <v>Manager Neighborhood Support</v>
      </c>
      <c r="AD149" s="284" t="str">
        <f t="shared" si="142"/>
        <v>83</v>
      </c>
      <c r="AE149" s="282">
        <f t="shared" ca="1" si="156"/>
        <v>42.603999999999999</v>
      </c>
      <c r="AF149" s="282">
        <f t="shared" ca="1" si="157"/>
        <v>44.845999999999997</v>
      </c>
      <c r="AG149" s="282">
        <f t="shared" ca="1" si="158"/>
        <v>47.205999999999996</v>
      </c>
      <c r="AH149" s="282">
        <f t="shared" ca="1" si="159"/>
        <v>49.690999999999995</v>
      </c>
      <c r="AI149" s="282">
        <f t="shared" ca="1" si="160"/>
        <v>51.08</v>
      </c>
      <c r="AJ149" s="282">
        <f t="shared" ca="1" si="153"/>
        <v>52.512999999999998</v>
      </c>
      <c r="AK149" s="282">
        <f t="shared" ca="1" si="154"/>
        <v>54.009</v>
      </c>
    </row>
    <row r="150" spans="1:37" x14ac:dyDescent="0.2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161"/>
        <v>92260</v>
      </c>
      <c r="H150" s="74">
        <f t="shared" ca="1" si="162"/>
        <v>97117</v>
      </c>
      <c r="I150" s="74">
        <f t="shared" ca="1" si="169"/>
        <v>102226</v>
      </c>
      <c r="J150" s="74">
        <f t="shared" ca="1" si="165"/>
        <v>109178</v>
      </c>
      <c r="K150" s="74">
        <f t="shared" ca="1" si="166"/>
        <v>112237</v>
      </c>
      <c r="L150" s="74">
        <f t="shared" ca="1" si="170"/>
        <v>115381</v>
      </c>
      <c r="M150" s="74">
        <f t="shared" ca="1" si="171"/>
        <v>118668</v>
      </c>
      <c r="N150" s="72"/>
      <c r="P150" s="187" t="str">
        <f t="shared" si="163"/>
        <v>52620C</v>
      </c>
      <c r="Q150" s="191" t="s">
        <v>600</v>
      </c>
      <c r="R150" s="188" t="str">
        <f t="shared" si="140"/>
        <v>Manager NRP &amp; Citizen Participation</v>
      </c>
      <c r="S150" s="189" t="str">
        <f t="shared" si="172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155"/>
        <v>52620C</v>
      </c>
      <c r="AC150" s="130" t="str">
        <f t="shared" si="141"/>
        <v>Manager NRP &amp; Citizen Participation</v>
      </c>
      <c r="AD150" s="284" t="str">
        <f t="shared" si="142"/>
        <v>41C</v>
      </c>
      <c r="AE150" s="282">
        <f t="shared" ca="1" si="156"/>
        <v>44.355999999999995</v>
      </c>
      <c r="AF150" s="282">
        <f t="shared" ca="1" si="157"/>
        <v>46.690999999999995</v>
      </c>
      <c r="AG150" s="282">
        <f t="shared" ca="1" si="158"/>
        <v>49.147999999999996</v>
      </c>
      <c r="AH150" s="282">
        <f t="shared" ca="1" si="159"/>
        <v>52.489999999999995</v>
      </c>
      <c r="AI150" s="282">
        <f t="shared" ca="1" si="160"/>
        <v>53.960999999999999</v>
      </c>
      <c r="AJ150" s="282">
        <f t="shared" ca="1" si="153"/>
        <v>55.471999999999994</v>
      </c>
      <c r="AK150" s="282">
        <f t="shared" ca="1" si="154"/>
        <v>57.052</v>
      </c>
    </row>
    <row r="151" spans="1:37" x14ac:dyDescent="0.2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161"/>
        <v>96027</v>
      </c>
      <c r="H151" s="74">
        <f t="shared" ca="1" si="162"/>
        <v>99868</v>
      </c>
      <c r="I151" s="74">
        <f t="shared" ca="1" si="169"/>
        <v>103862</v>
      </c>
      <c r="J151" s="74">
        <f t="shared" ca="1" si="165"/>
        <v>108015</v>
      </c>
      <c r="K151" s="74">
        <f t="shared" ca="1" si="166"/>
        <v>112338</v>
      </c>
      <c r="L151" s="74">
        <f t="shared" ca="1" si="170"/>
        <v>0</v>
      </c>
      <c r="M151" s="74">
        <f t="shared" ca="1" si="171"/>
        <v>0</v>
      </c>
      <c r="N151" s="72"/>
      <c r="P151" s="187" t="str">
        <f t="shared" si="163"/>
        <v>06856C</v>
      </c>
      <c r="Q151" s="191" t="s">
        <v>600</v>
      </c>
      <c r="R151" s="188" t="str">
        <f t="shared" si="140"/>
        <v>Manager Payroll</v>
      </c>
      <c r="S151" s="189" t="str">
        <f t="shared" si="172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55"/>
        <v>06856C</v>
      </c>
      <c r="AC151" s="130" t="str">
        <f t="shared" si="141"/>
        <v>Manager Payroll</v>
      </c>
      <c r="AD151" s="284" t="str">
        <f t="shared" si="142"/>
        <v>10</v>
      </c>
      <c r="AE151" s="282">
        <f t="shared" ca="1" si="156"/>
        <v>46.166999999999994</v>
      </c>
      <c r="AF151" s="282">
        <f t="shared" ca="1" si="157"/>
        <v>48.013999999999996</v>
      </c>
      <c r="AG151" s="282">
        <f t="shared" ca="1" si="158"/>
        <v>49.933999999999997</v>
      </c>
      <c r="AH151" s="282">
        <f t="shared" ca="1" si="159"/>
        <v>51.930999999999997</v>
      </c>
      <c r="AI151" s="282">
        <f t="shared" ca="1" si="160"/>
        <v>54.009</v>
      </c>
      <c r="AJ151" s="282" t="str">
        <f t="shared" ca="1" si="153"/>
        <v/>
      </c>
      <c r="AK151" s="282" t="str">
        <f t="shared" ca="1" si="154"/>
        <v/>
      </c>
    </row>
    <row r="152" spans="1:37" x14ac:dyDescent="0.2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161"/>
        <v>92260</v>
      </c>
      <c r="H152" s="74">
        <f t="shared" ca="1" si="162"/>
        <v>97117</v>
      </c>
      <c r="I152" s="74">
        <f t="shared" ca="1" si="169"/>
        <v>102226</v>
      </c>
      <c r="J152" s="74">
        <f t="shared" ca="1" si="165"/>
        <v>109178</v>
      </c>
      <c r="K152" s="74">
        <f t="shared" ca="1" si="166"/>
        <v>112237</v>
      </c>
      <c r="L152" s="74">
        <f t="shared" ca="1" si="170"/>
        <v>115381</v>
      </c>
      <c r="M152" s="74">
        <f t="shared" ca="1" si="171"/>
        <v>118668</v>
      </c>
      <c r="N152" s="72"/>
      <c r="P152" s="187" t="str">
        <f t="shared" si="163"/>
        <v>06846C</v>
      </c>
      <c r="Q152" s="191" t="s">
        <v>600</v>
      </c>
      <c r="R152" s="188" t="str">
        <f t="shared" si="140"/>
        <v>Manager Personel, Finance Technology &amp; Administration</v>
      </c>
      <c r="S152" s="189" t="str">
        <f t="shared" si="172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155"/>
        <v>06846C</v>
      </c>
      <c r="AC152" s="130" t="str">
        <f t="shared" si="141"/>
        <v>Manager Personel, Finance Technology &amp; Administration</v>
      </c>
      <c r="AD152" s="284" t="str">
        <f t="shared" si="142"/>
        <v>41C</v>
      </c>
      <c r="AE152" s="282">
        <f t="shared" ca="1" si="156"/>
        <v>44.355999999999995</v>
      </c>
      <c r="AF152" s="282">
        <f t="shared" ca="1" si="157"/>
        <v>46.690999999999995</v>
      </c>
      <c r="AG152" s="282">
        <f t="shared" ca="1" si="158"/>
        <v>49.147999999999996</v>
      </c>
      <c r="AH152" s="282">
        <f t="shared" ca="1" si="159"/>
        <v>52.489999999999995</v>
      </c>
      <c r="AI152" s="282">
        <f t="shared" ca="1" si="160"/>
        <v>53.960999999999999</v>
      </c>
      <c r="AJ152" s="282">
        <f t="shared" ca="1" si="153"/>
        <v>55.471999999999994</v>
      </c>
      <c r="AK152" s="282">
        <f t="shared" ca="1" si="154"/>
        <v>57.052</v>
      </c>
    </row>
    <row r="153" spans="1:37" x14ac:dyDescent="0.2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161"/>
        <v>94545</v>
      </c>
      <c r="H153" s="74">
        <f t="shared" ca="1" si="162"/>
        <v>97194</v>
      </c>
      <c r="I153" s="74">
        <f t="shared" ca="1" si="169"/>
        <v>99915</v>
      </c>
      <c r="J153" s="74">
        <f t="shared" ca="1" si="165"/>
        <v>102712</v>
      </c>
      <c r="K153" s="74">
        <f t="shared" ca="1" si="166"/>
        <v>105587</v>
      </c>
      <c r="L153" s="74">
        <f t="shared" ca="1" si="170"/>
        <v>108548</v>
      </c>
      <c r="M153" s="74">
        <f t="shared" ca="1" si="171"/>
        <v>111637</v>
      </c>
      <c r="N153" s="72"/>
      <c r="P153" s="187" t="str">
        <f t="shared" si="163"/>
        <v>10193C</v>
      </c>
      <c r="Q153" s="191" t="s">
        <v>600</v>
      </c>
      <c r="R153" s="188" t="str">
        <f t="shared" si="140"/>
        <v>Manager Police Record Services</v>
      </c>
      <c r="S153" s="189" t="str">
        <f t="shared" si="172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155"/>
        <v>10193C</v>
      </c>
      <c r="AC153" s="130" t="str">
        <f t="shared" si="141"/>
        <v>Manager Police Record Services</v>
      </c>
      <c r="AD153" s="284" t="str">
        <f t="shared" si="142"/>
        <v>121</v>
      </c>
      <c r="AE153" s="282">
        <f t="shared" ca="1" si="156"/>
        <v>45.454999999999998</v>
      </c>
      <c r="AF153" s="282">
        <f t="shared" ca="1" si="157"/>
        <v>46.727999999999994</v>
      </c>
      <c r="AG153" s="282">
        <f t="shared" ca="1" si="158"/>
        <v>48.036999999999999</v>
      </c>
      <c r="AH153" s="282">
        <f t="shared" ca="1" si="159"/>
        <v>49.381</v>
      </c>
      <c r="AI153" s="282">
        <f t="shared" ca="1" si="160"/>
        <v>50.762999999999998</v>
      </c>
      <c r="AJ153" s="282">
        <f t="shared" ca="1" si="153"/>
        <v>52.186999999999998</v>
      </c>
      <c r="AK153" s="282">
        <f t="shared" ca="1" si="154"/>
        <v>53.671999999999997</v>
      </c>
    </row>
    <row r="154" spans="1:37" x14ac:dyDescent="0.2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61"/>
        <v>102023</v>
      </c>
      <c r="H154" s="74">
        <f t="shared" ca="1" si="162"/>
        <v>106103</v>
      </c>
      <c r="I154" s="74">
        <f t="shared" ca="1" si="169"/>
        <v>110348</v>
      </c>
      <c r="J154" s="74">
        <f t="shared" ca="1" si="165"/>
        <v>114763</v>
      </c>
      <c r="K154" s="74">
        <f t="shared" ca="1" si="166"/>
        <v>119354</v>
      </c>
      <c r="L154" s="74">
        <f t="shared" ca="1" si="170"/>
        <v>0</v>
      </c>
      <c r="M154" s="74">
        <f t="shared" ca="1" si="171"/>
        <v>0</v>
      </c>
      <c r="N154" s="72"/>
      <c r="P154" s="187" t="str">
        <f t="shared" si="163"/>
        <v>06919C</v>
      </c>
      <c r="Q154" s="191" t="s">
        <v>600</v>
      </c>
      <c r="R154" s="188" t="str">
        <f t="shared" ref="R154:R161" si="173">F154</f>
        <v>Manager Public Health Emergency Response</v>
      </c>
      <c r="S154" s="189" t="str">
        <f t="shared" si="172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55"/>
        <v>06919C</v>
      </c>
      <c r="AC154" s="130" t="str">
        <f t="shared" ref="AC154:AC161" si="174">F154</f>
        <v>Manager Public Health Emergency Response</v>
      </c>
      <c r="AD154" s="284" t="str">
        <f t="shared" ref="AD154:AD173" si="175">C154</f>
        <v>64</v>
      </c>
      <c r="AE154" s="282">
        <f t="shared" ca="1" si="156"/>
        <v>49.05</v>
      </c>
      <c r="AF154" s="282">
        <f t="shared" ca="1" si="157"/>
        <v>51.012</v>
      </c>
      <c r="AG154" s="282">
        <f t="shared" ca="1" si="158"/>
        <v>53.052</v>
      </c>
      <c r="AH154" s="282">
        <f t="shared" ca="1" si="159"/>
        <v>55.174999999999997</v>
      </c>
      <c r="AI154" s="282">
        <f t="shared" ca="1" si="160"/>
        <v>57.381999999999998</v>
      </c>
      <c r="AJ154" s="282" t="str">
        <f t="shared" ca="1" si="153"/>
        <v/>
      </c>
      <c r="AK154" s="282" t="str">
        <f t="shared" ca="1" si="154"/>
        <v/>
      </c>
    </row>
    <row r="155" spans="1:37" x14ac:dyDescent="0.2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61"/>
        <v>101439</v>
      </c>
      <c r="H155" s="74">
        <f t="shared" ca="1" si="162"/>
        <v>105494</v>
      </c>
      <c r="I155" s="74">
        <f t="shared" ca="1" si="169"/>
        <v>109716</v>
      </c>
      <c r="J155" s="74">
        <f t="shared" ca="1" si="165"/>
        <v>114104</v>
      </c>
      <c r="K155" s="74">
        <f t="shared" ca="1" si="166"/>
        <v>118668</v>
      </c>
      <c r="L155" s="74">
        <f t="shared" ca="1" si="170"/>
        <v>0</v>
      </c>
      <c r="M155" s="74">
        <f t="shared" ca="1" si="171"/>
        <v>0</v>
      </c>
      <c r="N155" s="72"/>
      <c r="P155" s="187" t="str">
        <f t="shared" si="163"/>
        <v>52924C</v>
      </c>
      <c r="Q155" s="191" t="s">
        <v>600</v>
      </c>
      <c r="R155" s="188" t="str">
        <f t="shared" si="173"/>
        <v>Manager Public Works Initiatives and Analysis</v>
      </c>
      <c r="S155" s="189" t="str">
        <f t="shared" si="172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55"/>
        <v>52924C</v>
      </c>
      <c r="AC155" s="130" t="str">
        <f t="shared" si="174"/>
        <v>Manager Public Works Initiatives and Analysis</v>
      </c>
      <c r="AD155" s="284" t="str">
        <f t="shared" si="175"/>
        <v>104</v>
      </c>
      <c r="AE155" s="282">
        <f t="shared" ca="1" si="156"/>
        <v>48.768999999999998</v>
      </c>
      <c r="AF155" s="282">
        <f t="shared" ca="1" si="157"/>
        <v>50.719000000000001</v>
      </c>
      <c r="AG155" s="282">
        <f t="shared" ca="1" si="158"/>
        <v>52.748999999999995</v>
      </c>
      <c r="AH155" s="282">
        <f t="shared" ca="1" si="159"/>
        <v>54.857999999999997</v>
      </c>
      <c r="AI155" s="282">
        <f t="shared" ca="1" si="160"/>
        <v>57.052</v>
      </c>
      <c r="AJ155" s="282" t="str">
        <f t="shared" ca="1" si="153"/>
        <v/>
      </c>
      <c r="AK155" s="282" t="str">
        <f t="shared" ca="1" si="154"/>
        <v/>
      </c>
    </row>
    <row r="156" spans="1:37" x14ac:dyDescent="0.2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161"/>
        <v>105203</v>
      </c>
      <c r="H156" s="74">
        <f t="shared" ca="1" si="162"/>
        <v>111070</v>
      </c>
      <c r="I156" s="74">
        <f t="shared" ca="1" si="169"/>
        <v>118685</v>
      </c>
      <c r="J156" s="74">
        <f t="shared" ca="1" si="165"/>
        <v>122009</v>
      </c>
      <c r="K156" s="74">
        <f t="shared" ca="1" si="166"/>
        <v>125424</v>
      </c>
      <c r="L156" s="74">
        <f t="shared" ca="1" si="170"/>
        <v>129001</v>
      </c>
      <c r="M156" s="74">
        <f t="shared" ca="1" si="171"/>
        <v>0</v>
      </c>
      <c r="N156" s="72"/>
      <c r="P156" s="187" t="str">
        <f t="shared" si="163"/>
        <v>06934C</v>
      </c>
      <c r="Q156" s="191" t="s">
        <v>600</v>
      </c>
      <c r="R156" s="188" t="str">
        <f t="shared" si="173"/>
        <v>Manager Resource Coordinator</v>
      </c>
      <c r="S156" s="189" t="str">
        <f t="shared" si="172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55"/>
        <v>06934C</v>
      </c>
      <c r="AC156" s="130" t="str">
        <f t="shared" si="174"/>
        <v>Manager Resource Coordinator</v>
      </c>
      <c r="AD156" s="284" t="str">
        <f t="shared" si="175"/>
        <v>44</v>
      </c>
      <c r="AE156" s="282">
        <f t="shared" ca="1" si="156"/>
        <v>50.579000000000001</v>
      </c>
      <c r="AF156" s="282">
        <f t="shared" ca="1" si="157"/>
        <v>53.4</v>
      </c>
      <c r="AG156" s="282">
        <f t="shared" ca="1" si="158"/>
        <v>57.061</v>
      </c>
      <c r="AH156" s="282">
        <f t="shared" ca="1" si="159"/>
        <v>58.658999999999999</v>
      </c>
      <c r="AI156" s="282">
        <f t="shared" ca="1" si="160"/>
        <v>60.3</v>
      </c>
      <c r="AJ156" s="282">
        <f t="shared" ca="1" si="153"/>
        <v>62.019999999999996</v>
      </c>
      <c r="AK156" s="282" t="str">
        <f t="shared" ca="1" si="154"/>
        <v/>
      </c>
    </row>
    <row r="157" spans="1:37" x14ac:dyDescent="0.2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161"/>
        <v>110269</v>
      </c>
      <c r="H157" s="74">
        <f t="shared" ca="1" si="162"/>
        <v>114682</v>
      </c>
      <c r="I157" s="74">
        <f t="shared" ca="1" si="169"/>
        <v>119270</v>
      </c>
      <c r="J157" s="74">
        <f t="shared" ca="1" si="165"/>
        <v>124039</v>
      </c>
      <c r="K157" s="74">
        <f t="shared" ca="1" si="166"/>
        <v>129001</v>
      </c>
      <c r="L157" s="74">
        <f t="shared" ca="1" si="170"/>
        <v>0</v>
      </c>
      <c r="M157" s="74">
        <f t="shared" ca="1" si="171"/>
        <v>0</v>
      </c>
      <c r="N157" s="72"/>
      <c r="P157" s="187" t="str">
        <f t="shared" si="163"/>
        <v>06720C</v>
      </c>
      <c r="Q157" s="191" t="s">
        <v>600</v>
      </c>
      <c r="R157" s="188" t="str">
        <f t="shared" si="173"/>
        <v>Manager Revenue &amp; Collections</v>
      </c>
      <c r="S157" s="189" t="str">
        <f t="shared" si="172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55"/>
        <v>06720C</v>
      </c>
      <c r="AC157" s="130" t="str">
        <f t="shared" si="174"/>
        <v>Manager Revenue &amp; Collections</v>
      </c>
      <c r="AD157" s="284" t="str">
        <f t="shared" si="175"/>
        <v>44G</v>
      </c>
      <c r="AE157" s="282">
        <f t="shared" ca="1" si="156"/>
        <v>53.013999999999996</v>
      </c>
      <c r="AF157" s="282">
        <f t="shared" ca="1" si="157"/>
        <v>55.135999999999996</v>
      </c>
      <c r="AG157" s="282">
        <f t="shared" ca="1" si="158"/>
        <v>57.341999999999999</v>
      </c>
      <c r="AH157" s="282">
        <f t="shared" ca="1" si="159"/>
        <v>59.634999999999998</v>
      </c>
      <c r="AI157" s="282">
        <f t="shared" ca="1" si="160"/>
        <v>62.019999999999996</v>
      </c>
      <c r="AJ157" s="282" t="str">
        <f t="shared" ca="1" si="153"/>
        <v/>
      </c>
      <c r="AK157" s="282" t="str">
        <f t="shared" ca="1" si="154"/>
        <v/>
      </c>
    </row>
    <row r="158" spans="1:37" x14ac:dyDescent="0.2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161"/>
        <v>83605</v>
      </c>
      <c r="H158" s="74">
        <f t="shared" ca="1" si="162"/>
        <v>87922</v>
      </c>
      <c r="I158" s="74">
        <f t="shared" ca="1" si="169"/>
        <v>92403</v>
      </c>
      <c r="J158" s="74">
        <f t="shared" ca="1" si="165"/>
        <v>98658</v>
      </c>
      <c r="K158" s="74">
        <f t="shared" ca="1" si="166"/>
        <v>101421</v>
      </c>
      <c r="L158" s="74">
        <f t="shared" ca="1" si="170"/>
        <v>104261</v>
      </c>
      <c r="M158" s="74">
        <f t="shared" ca="1" si="171"/>
        <v>107235</v>
      </c>
      <c r="N158" s="72"/>
      <c r="P158" s="187" t="str">
        <f t="shared" si="163"/>
        <v>06935C</v>
      </c>
      <c r="Q158" s="191" t="s">
        <v>600</v>
      </c>
      <c r="R158" s="188" t="str">
        <f t="shared" si="173"/>
        <v>Manager Safety Programs</v>
      </c>
      <c r="S158" s="189" t="str">
        <f t="shared" si="172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155"/>
        <v>06935C</v>
      </c>
      <c r="AC158" s="130" t="str">
        <f t="shared" si="174"/>
        <v>Manager Safety Programs</v>
      </c>
      <c r="AD158" s="284" t="str">
        <f t="shared" si="175"/>
        <v>34D</v>
      </c>
      <c r="AE158" s="282">
        <f t="shared" ca="1" si="156"/>
        <v>40.195</v>
      </c>
      <c r="AF158" s="282">
        <f t="shared" ca="1" si="157"/>
        <v>42.271000000000001</v>
      </c>
      <c r="AG158" s="282">
        <f t="shared" ca="1" si="158"/>
        <v>44.424999999999997</v>
      </c>
      <c r="AH158" s="282">
        <f t="shared" ca="1" si="159"/>
        <v>47.431999999999995</v>
      </c>
      <c r="AI158" s="282">
        <f t="shared" ca="1" si="160"/>
        <v>48.760999999999996</v>
      </c>
      <c r="AJ158" s="282">
        <f t="shared" ca="1" si="153"/>
        <v>50.125999999999998</v>
      </c>
      <c r="AK158" s="282">
        <f t="shared" ca="1" si="154"/>
        <v>51.555999999999997</v>
      </c>
    </row>
    <row r="159" spans="1:37" x14ac:dyDescent="0.2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161"/>
        <v>104257</v>
      </c>
      <c r="H159" s="74">
        <f t="shared" ca="1" si="162"/>
        <v>108432</v>
      </c>
      <c r="I159" s="74">
        <f t="shared" ca="1" si="169"/>
        <v>112774</v>
      </c>
      <c r="J159" s="74">
        <f t="shared" ca="1" si="165"/>
        <v>117290</v>
      </c>
      <c r="K159" s="74">
        <f t="shared" ca="1" si="166"/>
        <v>121986</v>
      </c>
      <c r="L159" s="74">
        <f t="shared" ca="1" si="170"/>
        <v>0</v>
      </c>
      <c r="M159" s="74">
        <f t="shared" ca="1" si="171"/>
        <v>0</v>
      </c>
      <c r="N159" s="72"/>
      <c r="P159" s="187" t="str">
        <f t="shared" si="163"/>
        <v>06938C</v>
      </c>
      <c r="Q159" s="191" t="s">
        <v>600</v>
      </c>
      <c r="R159" s="188" t="str">
        <f t="shared" si="173"/>
        <v>Manager School Health Services</v>
      </c>
      <c r="S159" s="189" t="str">
        <f t="shared" si="172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55"/>
        <v>06938C</v>
      </c>
      <c r="AC159" s="130" t="str">
        <f t="shared" si="174"/>
        <v>Manager School Health Services</v>
      </c>
      <c r="AD159" s="284" t="str">
        <f t="shared" si="175"/>
        <v>42B</v>
      </c>
      <c r="AE159" s="282">
        <f t="shared" ca="1" si="156"/>
        <v>50.123999999999995</v>
      </c>
      <c r="AF159" s="282">
        <f t="shared" ca="1" si="157"/>
        <v>52.131</v>
      </c>
      <c r="AG159" s="282">
        <f t="shared" ca="1" si="158"/>
        <v>54.219000000000001</v>
      </c>
      <c r="AH159" s="282">
        <f t="shared" ca="1" si="159"/>
        <v>56.39</v>
      </c>
      <c r="AI159" s="282">
        <f t="shared" ca="1" si="160"/>
        <v>58.647999999999996</v>
      </c>
      <c r="AJ159" s="282" t="str">
        <f t="shared" ca="1" si="153"/>
        <v/>
      </c>
      <c r="AK159" s="282" t="str">
        <f t="shared" ca="1" si="154"/>
        <v/>
      </c>
    </row>
    <row r="160" spans="1:37" x14ac:dyDescent="0.2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161"/>
        <v>101439</v>
      </c>
      <c r="H160" s="74">
        <f t="shared" ca="1" si="162"/>
        <v>105494</v>
      </c>
      <c r="I160" s="74">
        <f t="shared" ca="1" si="169"/>
        <v>109716</v>
      </c>
      <c r="J160" s="74">
        <f t="shared" ca="1" si="165"/>
        <v>114104</v>
      </c>
      <c r="K160" s="74">
        <f t="shared" ca="1" si="166"/>
        <v>118668</v>
      </c>
      <c r="L160" s="74">
        <f t="shared" ca="1" si="170"/>
        <v>0</v>
      </c>
      <c r="M160" s="74">
        <f t="shared" ca="1" si="171"/>
        <v>0</v>
      </c>
      <c r="N160" s="72"/>
      <c r="P160" s="187" t="str">
        <f t="shared" si="163"/>
        <v>59210C</v>
      </c>
      <c r="Q160" s="191" t="s">
        <v>600</v>
      </c>
      <c r="R160" s="188" t="str">
        <f t="shared" si="173"/>
        <v>Manager Small Business Program</v>
      </c>
      <c r="S160" s="189" t="str">
        <f t="shared" si="172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55"/>
        <v>59210C</v>
      </c>
      <c r="AC160" s="130" t="str">
        <f t="shared" si="174"/>
        <v>Manager Small Business Program</v>
      </c>
      <c r="AD160" s="284" t="str">
        <f t="shared" si="175"/>
        <v>104</v>
      </c>
      <c r="AE160" s="282">
        <f t="shared" ca="1" si="156"/>
        <v>48.768999999999998</v>
      </c>
      <c r="AF160" s="282">
        <f t="shared" ca="1" si="157"/>
        <v>50.719000000000001</v>
      </c>
      <c r="AG160" s="282">
        <f t="shared" ca="1" si="158"/>
        <v>52.748999999999995</v>
      </c>
      <c r="AH160" s="282">
        <f t="shared" ca="1" si="159"/>
        <v>54.857999999999997</v>
      </c>
      <c r="AI160" s="282">
        <f t="shared" ca="1" si="160"/>
        <v>57.052</v>
      </c>
      <c r="AJ160" s="282" t="str">
        <f t="shared" ca="1" si="153"/>
        <v/>
      </c>
      <c r="AK160" s="282" t="str">
        <f t="shared" ca="1" si="154"/>
        <v/>
      </c>
    </row>
    <row r="161" spans="1:37" x14ac:dyDescent="0.2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161"/>
        <v>110255</v>
      </c>
      <c r="H161" s="74">
        <f t="shared" ca="1" si="162"/>
        <v>114669</v>
      </c>
      <c r="I161" s="74">
        <f t="shared" ca="1" si="169"/>
        <v>119260</v>
      </c>
      <c r="J161" s="74">
        <f t="shared" ca="1" si="165"/>
        <v>124035</v>
      </c>
      <c r="K161" s="74">
        <f t="shared" ca="1" si="166"/>
        <v>129003</v>
      </c>
      <c r="L161" s="74">
        <f t="shared" ca="1" si="170"/>
        <v>0</v>
      </c>
      <c r="M161" s="74">
        <f t="shared" ca="1" si="171"/>
        <v>0</v>
      </c>
      <c r="N161" s="72"/>
      <c r="P161" s="187" t="str">
        <f t="shared" si="163"/>
        <v>53059C</v>
      </c>
      <c r="Q161" s="191" t="s">
        <v>600</v>
      </c>
      <c r="R161" s="188" t="str">
        <f t="shared" si="173"/>
        <v>Manager Small Business Team</v>
      </c>
      <c r="S161" s="189" t="str">
        <f t="shared" si="172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55"/>
        <v>53059C</v>
      </c>
      <c r="AC161" s="130" t="str">
        <f t="shared" si="174"/>
        <v>Manager Small Business Team</v>
      </c>
      <c r="AD161" s="284" t="str">
        <f t="shared" si="175"/>
        <v>044</v>
      </c>
      <c r="AE161" s="282">
        <f t="shared" ca="1" si="156"/>
        <v>53.007999999999996</v>
      </c>
      <c r="AF161" s="282">
        <f t="shared" ca="1" si="157"/>
        <v>55.129999999999995</v>
      </c>
      <c r="AG161" s="282">
        <f t="shared" ca="1" si="158"/>
        <v>57.336999999999996</v>
      </c>
      <c r="AH161" s="282">
        <f t="shared" ca="1" si="159"/>
        <v>59.632999999999996</v>
      </c>
      <c r="AI161" s="282">
        <f t="shared" ca="1" si="160"/>
        <v>62.021000000000001</v>
      </c>
      <c r="AJ161" s="282" t="str">
        <f t="shared" ca="1" si="153"/>
        <v/>
      </c>
      <c r="AK161" s="282" t="str">
        <f t="shared" ca="1" si="154"/>
        <v/>
      </c>
    </row>
    <row r="162" spans="1:37" x14ac:dyDescent="0.2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73" si="176">IF(E162="E",ROUND(T162,0),ROUND(T162,3))</f>
        <v>110255</v>
      </c>
      <c r="H162" s="74">
        <f>IF([2]Main!B2="E",ROUND(U162,0),ROUND(U162,3))</f>
        <v>114669</v>
      </c>
      <c r="I162" s="74">
        <f t="shared" si="169"/>
        <v>119260</v>
      </c>
      <c r="J162" s="74">
        <f t="shared" si="165"/>
        <v>124035</v>
      </c>
      <c r="K162" s="74">
        <f t="shared" si="166"/>
        <v>129003</v>
      </c>
      <c r="L162" s="74">
        <f t="shared" ca="1" si="170"/>
        <v>0</v>
      </c>
      <c r="M162" s="74">
        <f t="shared" ca="1" si="171"/>
        <v>0</v>
      </c>
      <c r="N162" s="72"/>
      <c r="P162" s="187" t="str">
        <f t="shared" si="163"/>
        <v>06963C</v>
      </c>
      <c r="Q162" s="191" t="s">
        <v>600</v>
      </c>
      <c r="R162" s="188" t="str">
        <f>[2]Main!B2</f>
        <v>Manager Special Projects &amp; Business Specialist</v>
      </c>
      <c r="S162" s="189" t="str">
        <f t="shared" si="172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55"/>
        <v>06963C</v>
      </c>
      <c r="AC162" s="130" t="str">
        <f>[2]Main!B2</f>
        <v>Manager Special Projects &amp; Business Specialist</v>
      </c>
      <c r="AD162" s="284" t="str">
        <f t="shared" si="175"/>
        <v>96</v>
      </c>
      <c r="AE162" s="282">
        <f t="shared" si="156"/>
        <v>53.007999999999996</v>
      </c>
      <c r="AF162" s="282">
        <f t="shared" si="157"/>
        <v>55.129999999999995</v>
      </c>
      <c r="AG162" s="282">
        <f t="shared" si="158"/>
        <v>57.336999999999996</v>
      </c>
      <c r="AH162" s="282">
        <f t="shared" si="159"/>
        <v>59.632999999999996</v>
      </c>
      <c r="AI162" s="282">
        <f t="shared" si="160"/>
        <v>62.021000000000001</v>
      </c>
      <c r="AJ162" s="282" t="str">
        <f t="shared" ca="1" si="153"/>
        <v/>
      </c>
      <c r="AK162" s="282" t="str">
        <f t="shared" ca="1" si="154"/>
        <v/>
      </c>
    </row>
    <row r="163" spans="1:37" x14ac:dyDescent="0.2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76"/>
        <v>78959</v>
      </c>
      <c r="H163" s="74">
        <f t="shared" ref="H163:H173" ca="1" si="177">IF(F163="E",ROUND(U163,0),ROUND(U163,3))</f>
        <v>83112</v>
      </c>
      <c r="I163" s="74">
        <f t="shared" ca="1" si="169"/>
        <v>87486</v>
      </c>
      <c r="J163" s="74">
        <f t="shared" ca="1" si="165"/>
        <v>92092</v>
      </c>
      <c r="K163" s="74">
        <f t="shared" ca="1" si="166"/>
        <v>94673</v>
      </c>
      <c r="L163" s="74">
        <f t="shared" ca="1" si="170"/>
        <v>97323</v>
      </c>
      <c r="M163" s="74">
        <f t="shared" ca="1" si="171"/>
        <v>100097</v>
      </c>
      <c r="N163" s="72"/>
      <c r="P163" s="187" t="str">
        <f t="shared" si="163"/>
        <v>06608C</v>
      </c>
      <c r="Q163" s="191" t="s">
        <v>600</v>
      </c>
      <c r="R163" s="188" t="str">
        <f t="shared" ref="R163:R191" si="178">F163</f>
        <v>Manager Stores &amp; Central Requistions</v>
      </c>
      <c r="S163" s="189" t="str">
        <f t="shared" si="172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155"/>
        <v>06608C</v>
      </c>
      <c r="AC163" s="130" t="str">
        <f t="shared" ref="AC163:AC173" si="179">F163</f>
        <v>Manager Stores &amp; Central Requistions</v>
      </c>
      <c r="AD163" s="284" t="str">
        <f t="shared" si="175"/>
        <v>86</v>
      </c>
      <c r="AE163" s="282">
        <f t="shared" ca="1" si="156"/>
        <v>37.961999999999996</v>
      </c>
      <c r="AF163" s="282">
        <f t="shared" ca="1" si="157"/>
        <v>39.957999999999998</v>
      </c>
      <c r="AG163" s="282">
        <f t="shared" ca="1" si="158"/>
        <v>42.061</v>
      </c>
      <c r="AH163" s="282">
        <f t="shared" ca="1" si="159"/>
        <v>44.274999999999999</v>
      </c>
      <c r="AI163" s="282">
        <f t="shared" ca="1" si="160"/>
        <v>45.515999999999998</v>
      </c>
      <c r="AJ163" s="282">
        <f t="shared" ca="1" si="153"/>
        <v>46.79</v>
      </c>
      <c r="AK163" s="282">
        <f t="shared" ca="1" si="154"/>
        <v>48.123999999999995</v>
      </c>
    </row>
    <row r="164" spans="1:37" x14ac:dyDescent="0.2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76"/>
        <v>110269</v>
      </c>
      <c r="H164" s="74">
        <f t="shared" ca="1" si="177"/>
        <v>114682</v>
      </c>
      <c r="I164" s="74">
        <f t="shared" ca="1" si="169"/>
        <v>119270</v>
      </c>
      <c r="J164" s="74">
        <f t="shared" ca="1" si="165"/>
        <v>124039</v>
      </c>
      <c r="K164" s="74">
        <f t="shared" ca="1" si="166"/>
        <v>129001</v>
      </c>
      <c r="L164" s="74">
        <f t="shared" ca="1" si="170"/>
        <v>0</v>
      </c>
      <c r="M164" s="74">
        <f t="shared" ca="1" si="171"/>
        <v>0</v>
      </c>
      <c r="N164" s="72"/>
      <c r="P164" s="187" t="str">
        <f t="shared" si="163"/>
        <v>06670C</v>
      </c>
      <c r="Q164" s="191" t="s">
        <v>600</v>
      </c>
      <c r="R164" s="188" t="str">
        <f t="shared" si="178"/>
        <v>Manager Sustainability</v>
      </c>
      <c r="S164" s="189" t="str">
        <f t="shared" si="172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55"/>
        <v>06670C</v>
      </c>
      <c r="AC164" s="130" t="str">
        <f t="shared" si="179"/>
        <v>Manager Sustainability</v>
      </c>
      <c r="AD164" s="284" t="str">
        <f t="shared" si="175"/>
        <v>44G</v>
      </c>
      <c r="AE164" s="282">
        <f t="shared" ca="1" si="156"/>
        <v>53.013999999999996</v>
      </c>
      <c r="AF164" s="282">
        <f t="shared" ca="1" si="157"/>
        <v>55.135999999999996</v>
      </c>
      <c r="AG164" s="282">
        <f t="shared" ca="1" si="158"/>
        <v>57.341999999999999</v>
      </c>
      <c r="AH164" s="282">
        <f t="shared" ca="1" si="159"/>
        <v>59.634999999999998</v>
      </c>
      <c r="AI164" s="282">
        <f t="shared" ca="1" si="160"/>
        <v>62.019999999999996</v>
      </c>
      <c r="AJ164" s="282" t="str">
        <f t="shared" ca="1" si="153"/>
        <v/>
      </c>
      <c r="AK164" s="282" t="str">
        <f t="shared" ca="1" si="154"/>
        <v/>
      </c>
    </row>
    <row r="165" spans="1:37" x14ac:dyDescent="0.2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76"/>
        <v>99902</v>
      </c>
      <c r="H165" s="74">
        <f t="shared" ca="1" si="177"/>
        <v>104897</v>
      </c>
      <c r="I165" s="74">
        <f t="shared" ca="1" si="169"/>
        <v>110140</v>
      </c>
      <c r="J165" s="74">
        <f t="shared" ca="1" si="165"/>
        <v>117335</v>
      </c>
      <c r="K165" s="74">
        <f t="shared" ca="1" si="166"/>
        <v>120622</v>
      </c>
      <c r="L165" s="74">
        <f t="shared" ca="1" si="170"/>
        <v>124002</v>
      </c>
      <c r="M165" s="74">
        <f t="shared" ca="1" si="171"/>
        <v>127534</v>
      </c>
      <c r="N165" s="72"/>
      <c r="P165" s="187" t="str">
        <f t="shared" si="163"/>
        <v>00850C</v>
      </c>
      <c r="Q165" s="191" t="s">
        <v>600</v>
      </c>
      <c r="R165" s="188" t="str">
        <f t="shared" si="178"/>
        <v>Manager Treasury Operations</v>
      </c>
      <c r="S165" s="189" t="str">
        <f t="shared" si="172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155"/>
        <v>00850C</v>
      </c>
      <c r="AC165" s="130" t="str">
        <f t="shared" si="179"/>
        <v>Manager Treasury Operations</v>
      </c>
      <c r="AD165" s="284" t="str">
        <f t="shared" si="175"/>
        <v>50</v>
      </c>
      <c r="AE165" s="282">
        <f t="shared" ca="1" si="156"/>
        <v>48.03</v>
      </c>
      <c r="AF165" s="282">
        <f t="shared" ca="1" si="157"/>
        <v>50.431999999999995</v>
      </c>
      <c r="AG165" s="282">
        <f t="shared" ca="1" si="158"/>
        <v>52.951999999999998</v>
      </c>
      <c r="AH165" s="282">
        <f t="shared" ca="1" si="159"/>
        <v>56.411999999999999</v>
      </c>
      <c r="AI165" s="282">
        <f t="shared" ca="1" si="160"/>
        <v>57.991999999999997</v>
      </c>
      <c r="AJ165" s="282">
        <f t="shared" ca="1" si="153"/>
        <v>59.616999999999997</v>
      </c>
      <c r="AK165" s="282">
        <f t="shared" ca="1" si="154"/>
        <v>61.314999999999998</v>
      </c>
    </row>
    <row r="166" spans="1:37" x14ac:dyDescent="0.2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76"/>
        <v>92882</v>
      </c>
      <c r="H166" s="74">
        <f t="shared" ca="1" si="177"/>
        <v>96602</v>
      </c>
      <c r="I166" s="74">
        <f t="shared" ca="1" si="169"/>
        <v>100469</v>
      </c>
      <c r="J166" s="74">
        <f t="shared" ca="1" si="165"/>
        <v>104493</v>
      </c>
      <c r="K166" s="74">
        <f t="shared" ca="1" si="166"/>
        <v>108677</v>
      </c>
      <c r="L166" s="74">
        <f t="shared" ca="1" si="170"/>
        <v>0</v>
      </c>
      <c r="M166" s="74">
        <f t="shared" ca="1" si="171"/>
        <v>0</v>
      </c>
      <c r="N166" s="72"/>
      <c r="P166" s="187" t="str">
        <f t="shared" si="163"/>
        <v>59447C</v>
      </c>
      <c r="Q166" s="191" t="s">
        <v>600</v>
      </c>
      <c r="R166" s="188" t="str">
        <f t="shared" si="178"/>
        <v>Manager Utilities Billing</v>
      </c>
      <c r="S166" s="189" t="str">
        <f t="shared" si="172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55"/>
        <v>59447C</v>
      </c>
      <c r="AC166" s="130" t="str">
        <f t="shared" si="179"/>
        <v>Manager Utilities Billing</v>
      </c>
      <c r="AD166" s="284" t="str">
        <f t="shared" si="175"/>
        <v>034</v>
      </c>
      <c r="AE166" s="282">
        <f t="shared" ca="1" si="156"/>
        <v>44.655000000000001</v>
      </c>
      <c r="AF166" s="282">
        <f t="shared" ca="1" si="157"/>
        <v>46.443999999999996</v>
      </c>
      <c r="AG166" s="282">
        <f t="shared" ca="1" si="158"/>
        <v>48.302999999999997</v>
      </c>
      <c r="AH166" s="282">
        <f t="shared" ca="1" si="159"/>
        <v>50.238</v>
      </c>
      <c r="AI166" s="282">
        <f t="shared" ca="1" si="160"/>
        <v>52.248999999999995</v>
      </c>
      <c r="AJ166" s="282" t="str">
        <f t="shared" ca="1" si="153"/>
        <v/>
      </c>
      <c r="AK166" s="282" t="str">
        <f t="shared" ca="1" si="154"/>
        <v/>
      </c>
    </row>
    <row r="167" spans="1:37" x14ac:dyDescent="0.2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76"/>
        <v>80463</v>
      </c>
      <c r="H167" s="74">
        <f t="shared" ca="1" si="177"/>
        <v>84697</v>
      </c>
      <c r="I167" s="74">
        <f t="shared" ca="1" si="169"/>
        <v>89831</v>
      </c>
      <c r="J167" s="74">
        <f t="shared" ca="1" si="165"/>
        <v>94969</v>
      </c>
      <c r="K167" s="74">
        <f t="shared" ca="1" si="166"/>
        <v>97625</v>
      </c>
      <c r="L167" s="74">
        <f t="shared" ca="1" si="170"/>
        <v>100360</v>
      </c>
      <c r="M167" s="74">
        <f t="shared" ca="1" si="171"/>
        <v>103222</v>
      </c>
      <c r="N167" s="72"/>
      <c r="P167" s="187" t="str">
        <f t="shared" si="163"/>
        <v>42300C</v>
      </c>
      <c r="Q167" s="191" t="s">
        <v>600</v>
      </c>
      <c r="R167" s="188" t="str">
        <f t="shared" si="178"/>
        <v>Marketing &amp; Communication Manager</v>
      </c>
      <c r="S167" s="189" t="str">
        <f t="shared" si="172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155"/>
        <v>42300C</v>
      </c>
      <c r="AC167" s="130" t="str">
        <f t="shared" si="179"/>
        <v>Marketing &amp; Communication Manager</v>
      </c>
      <c r="AD167" s="284" t="str">
        <f t="shared" si="175"/>
        <v>35</v>
      </c>
      <c r="AE167" s="282">
        <f t="shared" ca="1" si="156"/>
        <v>38.684999999999995</v>
      </c>
      <c r="AF167" s="282">
        <f t="shared" ca="1" si="157"/>
        <v>40.72</v>
      </c>
      <c r="AG167" s="282">
        <f t="shared" ca="1" si="158"/>
        <v>43.187999999999995</v>
      </c>
      <c r="AH167" s="282">
        <f t="shared" ca="1" si="159"/>
        <v>45.658999999999999</v>
      </c>
      <c r="AI167" s="282">
        <f t="shared" ca="1" si="160"/>
        <v>46.936</v>
      </c>
      <c r="AJ167" s="282">
        <f t="shared" ca="1" si="153"/>
        <v>48.25</v>
      </c>
      <c r="AK167" s="282">
        <f t="shared" ca="1" si="154"/>
        <v>49.625999999999998</v>
      </c>
    </row>
    <row r="168" spans="1:37" x14ac:dyDescent="0.2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76"/>
        <v>72413</v>
      </c>
      <c r="H168" s="74">
        <f t="shared" ca="1" si="177"/>
        <v>75312</v>
      </c>
      <c r="I168" s="74">
        <f t="shared" ca="1" si="169"/>
        <v>78328</v>
      </c>
      <c r="J168" s="74">
        <f t="shared" ca="1" si="165"/>
        <v>81465</v>
      </c>
      <c r="K168" s="74">
        <f t="shared" ca="1" si="166"/>
        <v>84727</v>
      </c>
      <c r="L168" s="74">
        <f t="shared" ca="1" si="170"/>
        <v>0</v>
      </c>
      <c r="M168" s="74">
        <f t="shared" ca="1" si="171"/>
        <v>0</v>
      </c>
      <c r="N168" s="72"/>
      <c r="P168" s="187" t="str">
        <f t="shared" si="163"/>
        <v>52985C</v>
      </c>
      <c r="Q168" s="191" t="s">
        <v>600</v>
      </c>
      <c r="R168" s="188" t="str">
        <f t="shared" si="178"/>
        <v>Medical Assistant Program Supervisor</v>
      </c>
      <c r="S168" s="189" t="str">
        <f t="shared" si="172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55"/>
        <v>52985C</v>
      </c>
      <c r="AC168" s="130" t="str">
        <f t="shared" si="179"/>
        <v>Medical Assistant Program Supervisor</v>
      </c>
      <c r="AD168" s="284" t="str">
        <f t="shared" si="175"/>
        <v>070</v>
      </c>
      <c r="AE168" s="282">
        <f t="shared" ca="1" si="156"/>
        <v>34.814</v>
      </c>
      <c r="AF168" s="282">
        <f t="shared" ca="1" si="157"/>
        <v>36.207999999999998</v>
      </c>
      <c r="AG168" s="282">
        <f t="shared" ca="1" si="158"/>
        <v>37.657999999999994</v>
      </c>
      <c r="AH168" s="282">
        <f t="shared" ca="1" si="159"/>
        <v>39.165999999999997</v>
      </c>
      <c r="AI168" s="282">
        <f t="shared" ca="1" si="160"/>
        <v>40.734999999999999</v>
      </c>
      <c r="AJ168" s="282" t="str">
        <f t="shared" ca="1" si="153"/>
        <v/>
      </c>
      <c r="AK168" s="282" t="str">
        <f t="shared" ca="1" si="154"/>
        <v/>
      </c>
    </row>
    <row r="169" spans="1:37" x14ac:dyDescent="0.2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76"/>
        <v>79166</v>
      </c>
      <c r="H169" s="74">
        <f t="shared" ca="1" si="177"/>
        <v>83145</v>
      </c>
      <c r="I169" s="74">
        <f t="shared" ca="1" si="169"/>
        <v>87638</v>
      </c>
      <c r="J169" s="74">
        <f t="shared" ca="1" si="165"/>
        <v>94958</v>
      </c>
      <c r="K169" s="74">
        <f t="shared" ca="1" si="166"/>
        <v>97619</v>
      </c>
      <c r="L169" s="74">
        <f t="shared" ca="1" si="170"/>
        <v>102732</v>
      </c>
      <c r="M169" s="74">
        <f t="shared" ca="1" si="171"/>
        <v>108623</v>
      </c>
      <c r="N169" s="72"/>
      <c r="P169" s="187" t="str">
        <f t="shared" si="163"/>
        <v>08855C</v>
      </c>
      <c r="Q169" s="191" t="s">
        <v>600</v>
      </c>
      <c r="R169" s="188" t="str">
        <f t="shared" si="178"/>
        <v>MFD Interagency Coordinator</v>
      </c>
      <c r="S169" s="189" t="str">
        <f t="shared" si="172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155"/>
        <v>08855C</v>
      </c>
      <c r="AC169" s="130" t="str">
        <f t="shared" si="179"/>
        <v>MFD Interagency Coordinator</v>
      </c>
      <c r="AD169" s="284" t="str">
        <f t="shared" si="175"/>
        <v>65</v>
      </c>
      <c r="AE169" s="282">
        <f t="shared" ca="1" si="156"/>
        <v>38.061</v>
      </c>
      <c r="AF169" s="282">
        <f t="shared" ca="1" si="157"/>
        <v>39.973999999999997</v>
      </c>
      <c r="AG169" s="282">
        <f t="shared" ca="1" si="158"/>
        <v>42.134</v>
      </c>
      <c r="AH169" s="282">
        <f t="shared" ca="1" si="159"/>
        <v>45.652999999999999</v>
      </c>
      <c r="AI169" s="282">
        <f t="shared" ca="1" si="160"/>
        <v>46.933</v>
      </c>
      <c r="AJ169" s="282">
        <f t="shared" ca="1" si="153"/>
        <v>49.390999999999998</v>
      </c>
      <c r="AK169" s="282">
        <f t="shared" ca="1" si="154"/>
        <v>52.222999999999999</v>
      </c>
    </row>
    <row r="170" spans="1:37" x14ac:dyDescent="0.2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76"/>
        <v>91650</v>
      </c>
      <c r="H170" s="74">
        <f t="shared" ca="1" si="177"/>
        <v>95320</v>
      </c>
      <c r="I170" s="74">
        <f t="shared" ca="1" si="169"/>
        <v>99137</v>
      </c>
      <c r="J170" s="74">
        <f t="shared" ca="1" si="165"/>
        <v>103106</v>
      </c>
      <c r="K170" s="74">
        <f t="shared" ca="1" si="166"/>
        <v>107235</v>
      </c>
      <c r="L170" s="74">
        <f t="shared" ca="1" si="170"/>
        <v>0</v>
      </c>
      <c r="M170" s="74">
        <f t="shared" ca="1" si="171"/>
        <v>0</v>
      </c>
      <c r="N170" s="72"/>
      <c r="P170" s="187" t="str">
        <f t="shared" si="163"/>
        <v>53061C</v>
      </c>
      <c r="Q170" s="191" t="s">
        <v>600</v>
      </c>
      <c r="R170" s="188" t="str">
        <f t="shared" si="178"/>
        <v>MPD Compliance Specialist Supervisor</v>
      </c>
      <c r="S170" s="189" t="str">
        <f t="shared" si="172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55"/>
        <v>53061C</v>
      </c>
      <c r="AC170" s="130" t="str">
        <f t="shared" si="179"/>
        <v>MPD Compliance Specialist Supervisor</v>
      </c>
      <c r="AD170" s="284" t="str">
        <f t="shared" si="175"/>
        <v>141</v>
      </c>
      <c r="AE170" s="282">
        <f t="shared" ca="1" si="156"/>
        <v>44.062999999999995</v>
      </c>
      <c r="AF170" s="282">
        <f t="shared" ca="1" si="157"/>
        <v>45.826999999999998</v>
      </c>
      <c r="AG170" s="282">
        <f t="shared" ca="1" si="158"/>
        <v>47.662999999999997</v>
      </c>
      <c r="AH170" s="282">
        <f t="shared" ca="1" si="159"/>
        <v>49.570999999999998</v>
      </c>
      <c r="AI170" s="282">
        <f t="shared" ca="1" si="160"/>
        <v>51.555999999999997</v>
      </c>
      <c r="AJ170" s="282" t="str">
        <f t="shared" ca="1" si="153"/>
        <v/>
      </c>
      <c r="AK170" s="282" t="str">
        <f t="shared" ca="1" si="154"/>
        <v/>
      </c>
    </row>
    <row r="171" spans="1:37" x14ac:dyDescent="0.2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76"/>
        <v>101439</v>
      </c>
      <c r="H171" s="74">
        <f t="shared" si="177"/>
        <v>105494</v>
      </c>
      <c r="I171" s="74">
        <f t="shared" si="164"/>
        <v>109716</v>
      </c>
      <c r="J171" s="74">
        <f t="shared" si="165"/>
        <v>114104</v>
      </c>
      <c r="K171" s="74">
        <f t="shared" si="166"/>
        <v>118668</v>
      </c>
      <c r="L171" s="74">
        <f t="shared" ref="L171:M173" ca="1" si="180">IF(J171="E",ROUND(Y171,0),ROUND(Y171,3))</f>
        <v>0</v>
      </c>
      <c r="M171" s="74">
        <f t="shared" ca="1" si="180"/>
        <v>0</v>
      </c>
      <c r="N171" s="72"/>
      <c r="P171" s="187" t="str">
        <f t="shared" si="163"/>
        <v>53021C</v>
      </c>
      <c r="Q171" s="191" t="s">
        <v>600</v>
      </c>
      <c r="R171" s="188" t="str">
        <f t="shared" si="178"/>
        <v>MPD Health &amp; Wellness Manager</v>
      </c>
      <c r="S171" s="189" t="str">
        <f t="shared" si="172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55"/>
        <v>53021C</v>
      </c>
      <c r="AC171" s="130" t="str">
        <f t="shared" si="179"/>
        <v>MPD Health &amp; Wellness Manager</v>
      </c>
      <c r="AD171" s="284" t="str">
        <f t="shared" si="175"/>
        <v>104</v>
      </c>
      <c r="AE171" s="282">
        <f t="shared" si="156"/>
        <v>48.768999999999998</v>
      </c>
      <c r="AF171" s="282">
        <f t="shared" si="157"/>
        <v>50.719000000000001</v>
      </c>
      <c r="AG171" s="282">
        <f t="shared" si="158"/>
        <v>52.748999999999995</v>
      </c>
      <c r="AH171" s="282">
        <f t="shared" si="159"/>
        <v>54.857999999999997</v>
      </c>
      <c r="AI171" s="282">
        <f t="shared" si="160"/>
        <v>57.052</v>
      </c>
      <c r="AJ171" s="282" t="str">
        <f t="shared" ca="1" si="153"/>
        <v/>
      </c>
      <c r="AK171" s="282" t="str">
        <f t="shared" ca="1" si="154"/>
        <v/>
      </c>
    </row>
    <row r="172" spans="1:37" x14ac:dyDescent="0.2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76"/>
        <v>113791</v>
      </c>
      <c r="H172" s="74">
        <f t="shared" ca="1" si="177"/>
        <v>118342</v>
      </c>
      <c r="I172" s="74">
        <f t="shared" ref="I172:K173" ca="1" si="181">IF(G172="E",ROUND(V172,0),ROUND(V172,3))</f>
        <v>123075</v>
      </c>
      <c r="J172" s="74">
        <f t="shared" ca="1" si="181"/>
        <v>127998</v>
      </c>
      <c r="K172" s="74">
        <f t="shared" ca="1" si="181"/>
        <v>133117</v>
      </c>
      <c r="L172" s="74">
        <f t="shared" ca="1" si="180"/>
        <v>0</v>
      </c>
      <c r="M172" s="74">
        <f t="shared" ca="1" si="180"/>
        <v>0</v>
      </c>
      <c r="N172" s="72"/>
      <c r="P172" s="187" t="str">
        <f t="shared" si="163"/>
        <v>07455C</v>
      </c>
      <c r="Q172" s="191" t="s">
        <v>600</v>
      </c>
      <c r="R172" s="188" t="str">
        <f t="shared" si="178"/>
        <v xml:space="preserve">Parking System Manager </v>
      </c>
      <c r="S172" s="189" t="str">
        <f t="shared" si="172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55"/>
        <v>07455C</v>
      </c>
      <c r="AC172" s="130" t="str">
        <f t="shared" si="179"/>
        <v xml:space="preserve">Parking System Manager </v>
      </c>
      <c r="AD172" s="284" t="str">
        <f t="shared" si="175"/>
        <v>105</v>
      </c>
      <c r="AE172" s="282">
        <f t="shared" ca="1" si="156"/>
        <v>54.707999999999998</v>
      </c>
      <c r="AF172" s="282">
        <f t="shared" ca="1" si="157"/>
        <v>56.896000000000001</v>
      </c>
      <c r="AG172" s="282">
        <f t="shared" ca="1" si="158"/>
        <v>59.170999999999999</v>
      </c>
      <c r="AH172" s="282">
        <f t="shared" ca="1" si="159"/>
        <v>61.537999999999997</v>
      </c>
      <c r="AI172" s="282">
        <f t="shared" ca="1" si="160"/>
        <v>63.998999999999995</v>
      </c>
      <c r="AJ172" s="282" t="str">
        <f t="shared" ca="1" si="153"/>
        <v/>
      </c>
      <c r="AK172" s="282" t="str">
        <f t="shared" ca="1" si="154"/>
        <v/>
      </c>
    </row>
    <row r="173" spans="1:37" x14ac:dyDescent="0.2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76"/>
        <v>42.966999999999999</v>
      </c>
      <c r="H173" s="74">
        <f t="shared" ca="1" si="177"/>
        <v>44.170999999999999</v>
      </c>
      <c r="I173" s="74">
        <f t="shared" ca="1" si="181"/>
        <v>45.408000000000001</v>
      </c>
      <c r="J173" s="74">
        <f t="shared" ca="1" si="181"/>
        <v>46.703000000000003</v>
      </c>
      <c r="K173" s="74">
        <f t="shared" ca="1" si="181"/>
        <v>47.661999999999999</v>
      </c>
      <c r="L173" s="74">
        <f t="shared" ca="1" si="180"/>
        <v>0</v>
      </c>
      <c r="M173" s="74">
        <f t="shared" ca="1" si="180"/>
        <v>0</v>
      </c>
      <c r="N173" s="72"/>
      <c r="P173" s="187" t="str">
        <f t="shared" si="163"/>
        <v>52995C</v>
      </c>
      <c r="Q173" s="191" t="s">
        <v>600</v>
      </c>
      <c r="R173" s="188" t="str">
        <f t="shared" si="178"/>
        <v>Payroll Supervisor</v>
      </c>
      <c r="S173" s="189" t="str">
        <f t="shared" si="172"/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55"/>
        <v>52995C</v>
      </c>
      <c r="AC173" s="130" t="str">
        <f t="shared" si="179"/>
        <v>Payroll Supervisor</v>
      </c>
      <c r="AD173" s="284" t="str">
        <f t="shared" si="175"/>
        <v>080</v>
      </c>
      <c r="AE173" s="282">
        <f t="shared" ca="1" si="156"/>
        <v>42.966999999999999</v>
      </c>
      <c r="AF173" s="282">
        <f t="shared" ca="1" si="157"/>
        <v>44.170999999999999</v>
      </c>
      <c r="AG173" s="282">
        <f t="shared" ca="1" si="158"/>
        <v>45.408000000000001</v>
      </c>
      <c r="AH173" s="282">
        <f t="shared" ca="1" si="159"/>
        <v>46.703000000000003</v>
      </c>
      <c r="AI173" s="282">
        <f t="shared" ca="1" si="160"/>
        <v>47.661999999999999</v>
      </c>
      <c r="AJ173" s="282" t="str">
        <f t="shared" ca="1" si="153"/>
        <v/>
      </c>
      <c r="AK173" s="282" t="str">
        <f t="shared" ca="1" si="154"/>
        <v/>
      </c>
    </row>
    <row r="174" spans="1:37" x14ac:dyDescent="0.2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182">IF(E174="E",ROUND(T174,0),ROUND(T174,3))</f>
        <v>88221</v>
      </c>
      <c r="H174" s="74">
        <f t="shared" ref="H174" si="183">IF(F174="E",ROUND(U174,0),ROUND(U174,3))</f>
        <v>91755</v>
      </c>
      <c r="I174" s="74">
        <f t="shared" ref="I174" si="184">IF(G174="E",ROUND(V174,0),ROUND(V174,3))</f>
        <v>95426</v>
      </c>
      <c r="J174" s="74">
        <f t="shared" ref="J174" si="185">IF(H174="E",ROUND(W174,0),ROUND(W174,3))</f>
        <v>99247</v>
      </c>
      <c r="K174" s="74">
        <f t="shared" ref="K174" si="186">IF(I174="E",ROUND(X174,0),ROUND(X174,3))</f>
        <v>103222</v>
      </c>
      <c r="L174" s="74">
        <f t="shared" ref="L174" si="187">IF(J174="E",ROUND(Y174,0),ROUND(Y174,3))</f>
        <v>0</v>
      </c>
      <c r="M174" s="74">
        <f t="shared" ref="M174" si="188">IF(K174="E",ROUND(Z174,0),ROUND(Z174,3))</f>
        <v>0</v>
      </c>
      <c r="N174" s="72"/>
      <c r="P174" s="187" t="str">
        <f t="shared" si="163"/>
        <v>53088C</v>
      </c>
      <c r="Q174" s="191" t="s">
        <v>600</v>
      </c>
      <c r="R174" s="188" t="str">
        <f t="shared" si="178"/>
        <v>Policy &amp; Research Coordinator - Office of Police Conduct &amp; Review</v>
      </c>
      <c r="S174" s="189" t="str">
        <f t="shared" si="172"/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189">A174</f>
        <v>53088C</v>
      </c>
      <c r="AC174" s="130" t="str">
        <f t="shared" ref="AC174" si="190">F174</f>
        <v>Policy &amp; Research Coordinator - Office of Police Conduct &amp; Review</v>
      </c>
      <c r="AD174" s="284" t="str">
        <f t="shared" ref="AD174" si="191">C174</f>
        <v>127</v>
      </c>
      <c r="AE174" s="282">
        <f t="shared" ref="AE174" si="192">IF(T174=0,"",IF($E174="E",ROUNDUP(T174/2080,3),T174))</f>
        <v>42.413999999999994</v>
      </c>
      <c r="AF174" s="282">
        <f t="shared" ref="AF174" si="193">IF(U174=0,"",IF($E174="E",ROUNDUP(U174/2080,3),U174))</f>
        <v>44.113</v>
      </c>
      <c r="AG174" s="282">
        <f t="shared" ref="AG174" si="194">IF(V174=0,"",IF($E174="E",ROUNDUP(V174/2080,3),V174))</f>
        <v>45.878</v>
      </c>
      <c r="AH174" s="282">
        <f t="shared" ref="AH174" si="195">IF(W174=0,"",IF($E174="E",ROUNDUP(W174/2080,3),W174))</f>
        <v>47.714999999999996</v>
      </c>
      <c r="AI174" s="282">
        <f t="shared" ref="AI174" si="196">IF(X174=0,"",IF($E174="E",ROUNDUP(X174/2080,3),X174))</f>
        <v>49.625999999999998</v>
      </c>
      <c r="AJ174" s="282" t="str">
        <f t="shared" ref="AJ174" si="197">IF(Y174=0,"",IF($E174="E",ROUNDUP(Y174/2080,3),Y174))</f>
        <v/>
      </c>
      <c r="AK174" s="282" t="str">
        <f t="shared" ref="AK174" si="198">IF(Z174=0,"",IF($E174="E",ROUNDUP(Z174/2080,3),Z174))</f>
        <v/>
      </c>
    </row>
    <row r="175" spans="1:37" x14ac:dyDescent="0.2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ref="G175:G187" ca="1" si="199">IF(E175="E",ROUND(T175,0),ROUND(T175,3))</f>
        <v>122453</v>
      </c>
      <c r="H175" s="74">
        <f t="shared" ref="H175:H187" ca="1" si="200">IF(F175="E",ROUND(U175,0),ROUND(U175,3))</f>
        <v>125880</v>
      </c>
      <c r="I175" s="74">
        <f t="shared" ref="I175:I187" ca="1" si="201">IF(G175="E",ROUND(V175,0),ROUND(V175,3))</f>
        <v>129407</v>
      </c>
      <c r="J175" s="74">
        <f t="shared" ref="J175:J187" ca="1" si="202">IF(H175="E",ROUND(W175,0),ROUND(W175,3))</f>
        <v>133093</v>
      </c>
      <c r="K175" s="74">
        <f t="shared" ref="K175:K187" ca="1" si="203">IF(I175="E",ROUND(X175,0),ROUND(X175,3))</f>
        <v>0</v>
      </c>
      <c r="L175" s="74">
        <f t="shared" ref="L175:L187" ca="1" si="204">IF(J175="E",ROUND(Y175,0),ROUND(Y175,3))</f>
        <v>0</v>
      </c>
      <c r="M175" s="74">
        <f t="shared" ref="M175:M187" ca="1" si="205">IF(K175="E",ROUND(Z175,0),ROUND(Z175,3))</f>
        <v>0</v>
      </c>
      <c r="N175" s="72"/>
      <c r="P175" s="187" t="str">
        <f t="shared" si="163"/>
        <v>06965C</v>
      </c>
      <c r="Q175" s="191" t="s">
        <v>600</v>
      </c>
      <c r="R175" s="188" t="str">
        <f t="shared" si="178"/>
        <v>Policy, Research and Outreach Manager</v>
      </c>
      <c r="S175" s="189" t="str">
        <f t="shared" si="172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ref="AB175:AB212" si="206">A175</f>
        <v>06965C</v>
      </c>
      <c r="AC175" s="130" t="str">
        <f t="shared" ref="AC175:AC191" si="207">F175</f>
        <v>Policy, Research and Outreach Manager</v>
      </c>
      <c r="AD175" s="284" t="str">
        <f t="shared" ref="AD175:AD191" si="208">C175</f>
        <v>54</v>
      </c>
      <c r="AE175" s="282">
        <f t="shared" ref="AE175:AE187" ca="1" si="209">IF(T175=0,"",IF($E175="E",ROUNDUP(T175/2080,3),T175))</f>
        <v>58.872</v>
      </c>
      <c r="AF175" s="282">
        <f t="shared" ref="AF175:AF187" ca="1" si="210">IF(U175=0,"",IF($E175="E",ROUNDUP(U175/2080,3),U175))</f>
        <v>60.519999999999996</v>
      </c>
      <c r="AG175" s="282">
        <f t="shared" ref="AG175:AG187" ca="1" si="211">IF(V175=0,"",IF($E175="E",ROUNDUP(V175/2080,3),V175))</f>
        <v>62.214999999999996</v>
      </c>
      <c r="AH175" s="282">
        <f t="shared" ref="AH175:AH187" ca="1" si="212">IF(W175=0,"",IF($E175="E",ROUNDUP(W175/2080,3),W175))</f>
        <v>63.988</v>
      </c>
      <c r="AI175" s="282" t="str">
        <f t="shared" ref="AI175:AI187" ca="1" si="213">IF(X175=0,"",IF($E175="E",ROUNDUP(X175/2080,3),X175))</f>
        <v/>
      </c>
      <c r="AJ175" s="282" t="str">
        <f t="shared" ref="AJ175:AJ187" ca="1" si="214">IF(Y175=0,"",IF($E175="E",ROUNDUP(Y175/2080,3),Y175))</f>
        <v/>
      </c>
      <c r="AK175" s="282" t="str">
        <f t="shared" ref="AK175:AK187" ca="1" si="215">IF(Z175=0,"",IF($E175="E",ROUNDUP(Z175/2080,3),Z175))</f>
        <v/>
      </c>
    </row>
    <row r="176" spans="1:37" x14ac:dyDescent="0.2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ca="1" si="199"/>
        <v>92260</v>
      </c>
      <c r="H176" s="74">
        <f t="shared" ca="1" si="200"/>
        <v>97117</v>
      </c>
      <c r="I176" s="74">
        <f t="shared" ca="1" si="201"/>
        <v>102226</v>
      </c>
      <c r="J176" s="74">
        <f t="shared" ca="1" si="202"/>
        <v>109178</v>
      </c>
      <c r="K176" s="74">
        <f t="shared" ca="1" si="203"/>
        <v>112237</v>
      </c>
      <c r="L176" s="74">
        <f t="shared" ca="1" si="204"/>
        <v>115381</v>
      </c>
      <c r="M176" s="74">
        <f t="shared" ca="1" si="205"/>
        <v>118668</v>
      </c>
      <c r="N176" s="72"/>
      <c r="P176" s="187" t="str">
        <f t="shared" si="163"/>
        <v>52937C</v>
      </c>
      <c r="Q176" s="191" t="s">
        <v>600</v>
      </c>
      <c r="R176" s="188" t="str">
        <f t="shared" si="178"/>
        <v>Principal Budget and Evaluation Analyst</v>
      </c>
      <c r="S176" s="189" t="str">
        <f t="shared" si="172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06"/>
        <v>52937C</v>
      </c>
      <c r="AC176" s="130" t="str">
        <f t="shared" si="207"/>
        <v>Principal Budget and Evaluation Analyst</v>
      </c>
      <c r="AD176" s="284" t="str">
        <f t="shared" si="208"/>
        <v>41C</v>
      </c>
      <c r="AE176" s="282">
        <f t="shared" ca="1" si="209"/>
        <v>44.355999999999995</v>
      </c>
      <c r="AF176" s="282">
        <f t="shared" ca="1" si="210"/>
        <v>46.690999999999995</v>
      </c>
      <c r="AG176" s="282">
        <f t="shared" ca="1" si="211"/>
        <v>49.147999999999996</v>
      </c>
      <c r="AH176" s="282">
        <f t="shared" ca="1" si="212"/>
        <v>52.489999999999995</v>
      </c>
      <c r="AI176" s="282">
        <f t="shared" ca="1" si="213"/>
        <v>53.960999999999999</v>
      </c>
      <c r="AJ176" s="282">
        <f t="shared" ca="1" si="214"/>
        <v>55.471999999999994</v>
      </c>
      <c r="AK176" s="282">
        <f t="shared" ca="1" si="215"/>
        <v>57.052</v>
      </c>
    </row>
    <row r="177" spans="1:38" x14ac:dyDescent="0.2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199"/>
        <v>30.062999999999999</v>
      </c>
      <c r="H177" s="74">
        <f t="shared" ca="1" si="200"/>
        <v>31.646000000000001</v>
      </c>
      <c r="I177" s="74">
        <f t="shared" ca="1" si="201"/>
        <v>33.31</v>
      </c>
      <c r="J177" s="74">
        <f t="shared" ca="1" si="202"/>
        <v>35.582000000000001</v>
      </c>
      <c r="K177" s="74">
        <f t="shared" ca="1" si="203"/>
        <v>36.579000000000001</v>
      </c>
      <c r="L177" s="74">
        <f t="shared" ca="1" si="204"/>
        <v>37.600999999999999</v>
      </c>
      <c r="M177" s="74">
        <f t="shared" ca="1" si="205"/>
        <v>38.673000000000002</v>
      </c>
      <c r="N177" s="72"/>
      <c r="P177" s="187" t="str">
        <f t="shared" si="163"/>
        <v>08360C</v>
      </c>
      <c r="Q177" s="191" t="s">
        <v>600</v>
      </c>
      <c r="R177" s="188" t="str">
        <f t="shared" si="178"/>
        <v>Program Assistant</v>
      </c>
      <c r="S177" s="189" t="str">
        <f t="shared" si="172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06"/>
        <v>08360C</v>
      </c>
      <c r="AC177" s="130" t="str">
        <f t="shared" si="207"/>
        <v>Program Assistant</v>
      </c>
      <c r="AD177" s="284" t="str">
        <f t="shared" si="208"/>
        <v>08</v>
      </c>
      <c r="AE177" s="282">
        <f t="shared" ca="1" si="209"/>
        <v>30.062999999999999</v>
      </c>
      <c r="AF177" s="282">
        <f t="shared" ca="1" si="210"/>
        <v>31.646000000000001</v>
      </c>
      <c r="AG177" s="282">
        <f t="shared" ca="1" si="211"/>
        <v>33.31</v>
      </c>
      <c r="AH177" s="282">
        <f t="shared" ca="1" si="212"/>
        <v>35.582000000000001</v>
      </c>
      <c r="AI177" s="282">
        <f t="shared" ca="1" si="213"/>
        <v>36.579000000000001</v>
      </c>
      <c r="AJ177" s="282">
        <f t="shared" ca="1" si="214"/>
        <v>37.600999999999999</v>
      </c>
      <c r="AK177" s="282">
        <f t="shared" ca="1" si="215"/>
        <v>38.673000000000002</v>
      </c>
    </row>
    <row r="178" spans="1:38" x14ac:dyDescent="0.2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199"/>
        <v>83545</v>
      </c>
      <c r="H178" s="74">
        <f t="shared" ca="1" si="200"/>
        <v>94216</v>
      </c>
      <c r="I178" s="74">
        <f t="shared" ca="1" si="201"/>
        <v>97989</v>
      </c>
      <c r="J178" s="74">
        <f t="shared" ca="1" si="202"/>
        <v>101911</v>
      </c>
      <c r="K178" s="74">
        <f t="shared" ca="1" si="203"/>
        <v>105991</v>
      </c>
      <c r="L178" s="74">
        <f t="shared" ca="1" si="204"/>
        <v>0</v>
      </c>
      <c r="M178" s="74">
        <f t="shared" ca="1" si="205"/>
        <v>0</v>
      </c>
      <c r="N178" s="72"/>
      <c r="P178" s="187" t="str">
        <f t="shared" ref="P178:P211" si="216">A178</f>
        <v>59441C</v>
      </c>
      <c r="Q178" s="191" t="s">
        <v>600</v>
      </c>
      <c r="R178" s="188" t="str">
        <f t="shared" si="178"/>
        <v xml:space="preserve">Project Coordinator - HR Confidential </v>
      </c>
      <c r="S178" s="189" t="str">
        <f t="shared" si="172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06"/>
        <v>59441C</v>
      </c>
      <c r="AC178" s="130" t="str">
        <f t="shared" si="207"/>
        <v xml:space="preserve">Project Coordinator - HR Confidential </v>
      </c>
      <c r="AD178" s="284" t="str">
        <f t="shared" si="208"/>
        <v>118</v>
      </c>
      <c r="AE178" s="282">
        <f t="shared" ca="1" si="209"/>
        <v>40.165999999999997</v>
      </c>
      <c r="AF178" s="282">
        <f t="shared" ca="1" si="210"/>
        <v>45.296999999999997</v>
      </c>
      <c r="AG178" s="282">
        <f t="shared" ca="1" si="211"/>
        <v>47.110999999999997</v>
      </c>
      <c r="AH178" s="282">
        <f t="shared" ca="1" si="212"/>
        <v>48.995999999999995</v>
      </c>
      <c r="AI178" s="282">
        <f t="shared" ca="1" si="213"/>
        <v>50.957999999999998</v>
      </c>
      <c r="AJ178" s="282" t="str">
        <f t="shared" ca="1" si="214"/>
        <v/>
      </c>
      <c r="AK178" s="282" t="str">
        <f t="shared" ca="1" si="215"/>
        <v/>
      </c>
    </row>
    <row r="179" spans="1:38" x14ac:dyDescent="0.2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199"/>
        <v>86139</v>
      </c>
      <c r="H179" s="74">
        <f t="shared" ca="1" si="200"/>
        <v>91901</v>
      </c>
      <c r="I179" s="74">
        <f t="shared" ca="1" si="201"/>
        <v>94475</v>
      </c>
      <c r="J179" s="74">
        <f t="shared" ca="1" si="202"/>
        <v>97121</v>
      </c>
      <c r="K179" s="74">
        <f t="shared" ca="1" si="203"/>
        <v>99891</v>
      </c>
      <c r="L179" s="74">
        <f t="shared" ca="1" si="204"/>
        <v>0</v>
      </c>
      <c r="M179" s="74">
        <f t="shared" ca="1" si="205"/>
        <v>0</v>
      </c>
      <c r="N179" s="72"/>
      <c r="P179" s="187" t="str">
        <f t="shared" si="216"/>
        <v>08433C</v>
      </c>
      <c r="Q179" s="191" t="s">
        <v>600</v>
      </c>
      <c r="R179" s="188" t="str">
        <f t="shared" si="178"/>
        <v>Project Coordinator (Supervisory)</v>
      </c>
      <c r="S179" s="189" t="str">
        <f t="shared" si="172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06"/>
        <v>08433C</v>
      </c>
      <c r="AC179" s="130" t="str">
        <f t="shared" si="207"/>
        <v>Project Coordinator (Supervisory)</v>
      </c>
      <c r="AD179" s="284" t="str">
        <f t="shared" si="208"/>
        <v>36</v>
      </c>
      <c r="AE179" s="282">
        <f t="shared" ca="1" si="209"/>
        <v>41.412999999999997</v>
      </c>
      <c r="AF179" s="282">
        <f t="shared" ca="1" si="210"/>
        <v>44.183999999999997</v>
      </c>
      <c r="AG179" s="282">
        <f t="shared" ca="1" si="211"/>
        <v>45.420999999999999</v>
      </c>
      <c r="AH179" s="282">
        <f t="shared" ca="1" si="212"/>
        <v>46.692999999999998</v>
      </c>
      <c r="AI179" s="282">
        <f t="shared" ca="1" si="213"/>
        <v>48.024999999999999</v>
      </c>
      <c r="AJ179" s="282" t="str">
        <f t="shared" ca="1" si="214"/>
        <v/>
      </c>
      <c r="AK179" s="282" t="str">
        <f t="shared" ca="1" si="215"/>
        <v/>
      </c>
    </row>
    <row r="180" spans="1:38" x14ac:dyDescent="0.2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99"/>
        <v>83605</v>
      </c>
      <c r="H180" s="74">
        <f t="shared" ca="1" si="200"/>
        <v>87922</v>
      </c>
      <c r="I180" s="74">
        <f t="shared" ca="1" si="201"/>
        <v>92403</v>
      </c>
      <c r="J180" s="74">
        <f t="shared" ca="1" si="202"/>
        <v>98658</v>
      </c>
      <c r="K180" s="74">
        <f t="shared" ca="1" si="203"/>
        <v>101421</v>
      </c>
      <c r="L180" s="74">
        <f t="shared" ca="1" si="204"/>
        <v>104261</v>
      </c>
      <c r="M180" s="74">
        <f t="shared" ca="1" si="205"/>
        <v>107235</v>
      </c>
      <c r="N180" s="72"/>
      <c r="P180" s="187" t="str">
        <f t="shared" si="216"/>
        <v>10207C</v>
      </c>
      <c r="Q180" s="191" t="s">
        <v>600</v>
      </c>
      <c r="R180" s="188" t="str">
        <f t="shared" si="178"/>
        <v>Property and Evidence Manager</v>
      </c>
      <c r="S180" s="189" t="str">
        <f t="shared" si="172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06"/>
        <v>10207C</v>
      </c>
      <c r="AC180" s="130" t="str">
        <f t="shared" si="207"/>
        <v>Property and Evidence Manager</v>
      </c>
      <c r="AD180" s="284" t="str">
        <f t="shared" si="208"/>
        <v>34D</v>
      </c>
      <c r="AE180" s="282">
        <f t="shared" ca="1" si="209"/>
        <v>40.195</v>
      </c>
      <c r="AF180" s="282">
        <f t="shared" ca="1" si="210"/>
        <v>42.271000000000001</v>
      </c>
      <c r="AG180" s="282">
        <f t="shared" ca="1" si="211"/>
        <v>44.424999999999997</v>
      </c>
      <c r="AH180" s="282">
        <f t="shared" ca="1" si="212"/>
        <v>47.431999999999995</v>
      </c>
      <c r="AI180" s="282">
        <f t="shared" ca="1" si="213"/>
        <v>48.760999999999996</v>
      </c>
      <c r="AJ180" s="282">
        <f t="shared" ca="1" si="214"/>
        <v>50.125999999999998</v>
      </c>
      <c r="AK180" s="282">
        <f t="shared" ca="1" si="215"/>
        <v>51.555999999999997</v>
      </c>
    </row>
    <row r="181" spans="1:38" x14ac:dyDescent="0.2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199"/>
        <v>70722</v>
      </c>
      <c r="H181" s="74">
        <f t="shared" ca="1" si="200"/>
        <v>74447</v>
      </c>
      <c r="I181" s="74">
        <f t="shared" ca="1" si="201"/>
        <v>78366</v>
      </c>
      <c r="J181" s="74">
        <f t="shared" ca="1" si="202"/>
        <v>83692</v>
      </c>
      <c r="K181" s="74">
        <f t="shared" ca="1" si="203"/>
        <v>86036</v>
      </c>
      <c r="L181" s="74">
        <f t="shared" ca="1" si="204"/>
        <v>88445</v>
      </c>
      <c r="M181" s="74">
        <f t="shared" ca="1" si="205"/>
        <v>90964</v>
      </c>
      <c r="N181" s="72"/>
      <c r="P181" s="187" t="str">
        <f t="shared" si="216"/>
        <v>08445C</v>
      </c>
      <c r="Q181" s="191" t="s">
        <v>600</v>
      </c>
      <c r="R181" s="188" t="str">
        <f t="shared" si="178"/>
        <v>Property Services Project Coordinator</v>
      </c>
      <c r="S181" s="189" t="str">
        <f t="shared" si="172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06"/>
        <v>08445C</v>
      </c>
      <c r="AC181" s="130" t="str">
        <f t="shared" si="207"/>
        <v>Property Services Project Coordinator</v>
      </c>
      <c r="AD181" s="284" t="str">
        <f t="shared" si="208"/>
        <v>74</v>
      </c>
      <c r="AE181" s="282">
        <f t="shared" ca="1" si="209"/>
        <v>34.000999999999998</v>
      </c>
      <c r="AF181" s="282">
        <f t="shared" ca="1" si="210"/>
        <v>35.791999999999994</v>
      </c>
      <c r="AG181" s="282">
        <f t="shared" ca="1" si="211"/>
        <v>37.675999999999995</v>
      </c>
      <c r="AH181" s="282">
        <f t="shared" ca="1" si="212"/>
        <v>40.236999999999995</v>
      </c>
      <c r="AI181" s="282">
        <f t="shared" ca="1" si="213"/>
        <v>41.363999999999997</v>
      </c>
      <c r="AJ181" s="282">
        <f t="shared" ca="1" si="214"/>
        <v>42.521999999999998</v>
      </c>
      <c r="AK181" s="282">
        <f t="shared" ca="1" si="215"/>
        <v>43.732999999999997</v>
      </c>
    </row>
    <row r="182" spans="1:38" x14ac:dyDescent="0.2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99"/>
        <v>96027</v>
      </c>
      <c r="H182" s="74">
        <f t="shared" ca="1" si="200"/>
        <v>99868</v>
      </c>
      <c r="I182" s="74">
        <f t="shared" ca="1" si="201"/>
        <v>103862</v>
      </c>
      <c r="J182" s="74">
        <f t="shared" ca="1" si="202"/>
        <v>108015</v>
      </c>
      <c r="K182" s="74">
        <f t="shared" ca="1" si="203"/>
        <v>112338</v>
      </c>
      <c r="L182" s="74">
        <f t="shared" ca="1" si="204"/>
        <v>0</v>
      </c>
      <c r="M182" s="74">
        <f t="shared" ca="1" si="205"/>
        <v>0</v>
      </c>
      <c r="N182" s="72"/>
      <c r="P182" s="187" t="str">
        <f t="shared" si="216"/>
        <v>08447C</v>
      </c>
      <c r="Q182" s="191" t="s">
        <v>600</v>
      </c>
      <c r="R182" s="188" t="str">
        <f t="shared" si="178"/>
        <v>Public Arts Administrator</v>
      </c>
      <c r="S182" s="189" t="str">
        <f t="shared" ref="S182:S215" si="217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06"/>
        <v>08447C</v>
      </c>
      <c r="AC182" s="130" t="str">
        <f t="shared" si="207"/>
        <v>Public Arts Administrator</v>
      </c>
      <c r="AD182" s="284" t="str">
        <f t="shared" si="208"/>
        <v>10</v>
      </c>
      <c r="AE182" s="282">
        <f t="shared" ca="1" si="209"/>
        <v>46.166999999999994</v>
      </c>
      <c r="AF182" s="282">
        <f t="shared" ca="1" si="210"/>
        <v>48.013999999999996</v>
      </c>
      <c r="AG182" s="282">
        <f t="shared" ca="1" si="211"/>
        <v>49.933999999999997</v>
      </c>
      <c r="AH182" s="282">
        <f t="shared" ca="1" si="212"/>
        <v>51.930999999999997</v>
      </c>
      <c r="AI182" s="282">
        <f t="shared" ca="1" si="213"/>
        <v>54.009</v>
      </c>
      <c r="AJ182" s="282" t="str">
        <f t="shared" ca="1" si="214"/>
        <v/>
      </c>
      <c r="AK182" s="282" t="str">
        <f t="shared" ca="1" si="215"/>
        <v/>
      </c>
    </row>
    <row r="183" spans="1:38" x14ac:dyDescent="0.2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99"/>
        <v>92882</v>
      </c>
      <c r="H183" s="74">
        <f t="shared" ca="1" si="200"/>
        <v>96602</v>
      </c>
      <c r="I183" s="74">
        <f t="shared" ca="1" si="201"/>
        <v>100469</v>
      </c>
      <c r="J183" s="74">
        <f t="shared" ca="1" si="202"/>
        <v>104493</v>
      </c>
      <c r="K183" s="74">
        <f t="shared" ca="1" si="203"/>
        <v>108677</v>
      </c>
      <c r="L183" s="74">
        <f t="shared" ca="1" si="204"/>
        <v>0</v>
      </c>
      <c r="M183" s="74">
        <f t="shared" ca="1" si="205"/>
        <v>0</v>
      </c>
      <c r="N183" s="72"/>
      <c r="P183" s="187" t="str">
        <f t="shared" si="216"/>
        <v>59425C</v>
      </c>
      <c r="Q183" s="191" t="s">
        <v>600</v>
      </c>
      <c r="R183" s="188" t="str">
        <f t="shared" si="178"/>
        <v>Public Health Administrative Services Program Manager</v>
      </c>
      <c r="S183" s="189" t="str">
        <f t="shared" si="217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06"/>
        <v>59425C</v>
      </c>
      <c r="AC183" s="130" t="str">
        <f t="shared" si="207"/>
        <v>Public Health Administrative Services Program Manager</v>
      </c>
      <c r="AD183" s="284" t="str">
        <f t="shared" si="208"/>
        <v>114</v>
      </c>
      <c r="AE183" s="282">
        <f t="shared" ca="1" si="209"/>
        <v>44.655000000000001</v>
      </c>
      <c r="AF183" s="282">
        <f t="shared" ca="1" si="210"/>
        <v>46.443999999999996</v>
      </c>
      <c r="AG183" s="282">
        <f t="shared" ca="1" si="211"/>
        <v>48.302999999999997</v>
      </c>
      <c r="AH183" s="282">
        <f t="shared" ca="1" si="212"/>
        <v>50.238</v>
      </c>
      <c r="AI183" s="282">
        <f t="shared" ca="1" si="213"/>
        <v>52.248999999999995</v>
      </c>
      <c r="AJ183" s="282" t="str">
        <f t="shared" ca="1" si="214"/>
        <v/>
      </c>
      <c r="AK183" s="282" t="str">
        <f t="shared" ca="1" si="215"/>
        <v/>
      </c>
    </row>
    <row r="184" spans="1:38" x14ac:dyDescent="0.2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99"/>
        <v>96011</v>
      </c>
      <c r="H184" s="74">
        <f t="shared" ca="1" si="200"/>
        <v>99857</v>
      </c>
      <c r="I184" s="74">
        <f t="shared" ca="1" si="201"/>
        <v>103855</v>
      </c>
      <c r="J184" s="74">
        <f t="shared" ca="1" si="202"/>
        <v>108013</v>
      </c>
      <c r="K184" s="74">
        <f t="shared" ca="1" si="203"/>
        <v>112339</v>
      </c>
      <c r="L184" s="74">
        <f t="shared" ca="1" si="204"/>
        <v>0</v>
      </c>
      <c r="M184" s="74">
        <f t="shared" ca="1" si="205"/>
        <v>0</v>
      </c>
      <c r="N184" s="72"/>
      <c r="P184" s="187" t="str">
        <f t="shared" si="216"/>
        <v>08487C</v>
      </c>
      <c r="Q184" s="191" t="s">
        <v>600</v>
      </c>
      <c r="R184" s="188" t="str">
        <f t="shared" si="178"/>
        <v>Public Health Mental Health Counselor</v>
      </c>
      <c r="S184" s="189" t="str">
        <f t="shared" si="217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06"/>
        <v>08487C</v>
      </c>
      <c r="AC184" s="130" t="str">
        <f t="shared" si="207"/>
        <v>Public Health Mental Health Counselor</v>
      </c>
      <c r="AD184" s="284" t="str">
        <f t="shared" si="208"/>
        <v>083</v>
      </c>
      <c r="AE184" s="282">
        <f t="shared" ca="1" si="209"/>
        <v>46.16</v>
      </c>
      <c r="AF184" s="282">
        <f t="shared" ca="1" si="210"/>
        <v>48.009</v>
      </c>
      <c r="AG184" s="282">
        <f t="shared" ca="1" si="211"/>
        <v>49.930999999999997</v>
      </c>
      <c r="AH184" s="282">
        <f t="shared" ca="1" si="212"/>
        <v>51.93</v>
      </c>
      <c r="AI184" s="282">
        <f t="shared" ca="1" si="213"/>
        <v>54.01</v>
      </c>
      <c r="AJ184" s="282" t="str">
        <f t="shared" ca="1" si="214"/>
        <v/>
      </c>
      <c r="AK184" s="282" t="str">
        <f t="shared" ca="1" si="215"/>
        <v/>
      </c>
    </row>
    <row r="185" spans="1:38" x14ac:dyDescent="0.2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99"/>
        <v>83605</v>
      </c>
      <c r="H185" s="74">
        <f t="shared" ca="1" si="200"/>
        <v>87922</v>
      </c>
      <c r="I185" s="74">
        <f t="shared" ca="1" si="201"/>
        <v>92404</v>
      </c>
      <c r="J185" s="74">
        <f t="shared" ca="1" si="202"/>
        <v>98658</v>
      </c>
      <c r="K185" s="74">
        <f t="shared" ca="1" si="203"/>
        <v>101421</v>
      </c>
      <c r="L185" s="74">
        <f t="shared" ca="1" si="204"/>
        <v>104261</v>
      </c>
      <c r="M185" s="74">
        <f t="shared" ca="1" si="205"/>
        <v>107235</v>
      </c>
      <c r="N185" s="60"/>
      <c r="O185" s="73"/>
      <c r="P185" s="187" t="str">
        <f t="shared" si="216"/>
        <v>52990C</v>
      </c>
      <c r="Q185" s="191" t="s">
        <v>600</v>
      </c>
      <c r="R185" s="188" t="str">
        <f t="shared" si="178"/>
        <v>Public Health Supervisor - Emergency Response</v>
      </c>
      <c r="S185" s="189" t="str">
        <f t="shared" si="217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06"/>
        <v>52990C</v>
      </c>
      <c r="AC185" s="130" t="str">
        <f t="shared" si="207"/>
        <v>Public Health Supervisor - Emergency Response</v>
      </c>
      <c r="AD185" s="284" t="str">
        <f t="shared" si="208"/>
        <v>34D</v>
      </c>
      <c r="AE185" s="282">
        <f t="shared" ca="1" si="209"/>
        <v>40.195</v>
      </c>
      <c r="AF185" s="282">
        <f t="shared" ca="1" si="210"/>
        <v>42.271000000000001</v>
      </c>
      <c r="AG185" s="282">
        <f t="shared" ca="1" si="211"/>
        <v>44.424999999999997</v>
      </c>
      <c r="AH185" s="282">
        <f t="shared" ca="1" si="212"/>
        <v>47.431999999999995</v>
      </c>
      <c r="AI185" s="282">
        <f t="shared" ca="1" si="213"/>
        <v>48.760999999999996</v>
      </c>
      <c r="AJ185" s="282">
        <f t="shared" ca="1" si="214"/>
        <v>50.125999999999998</v>
      </c>
      <c r="AK185" s="282">
        <f t="shared" ca="1" si="215"/>
        <v>51.555999999999997</v>
      </c>
    </row>
    <row r="186" spans="1:38" x14ac:dyDescent="0.2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99"/>
        <v>71929</v>
      </c>
      <c r="H186" s="74">
        <f t="shared" ca="1" si="200"/>
        <v>75815</v>
      </c>
      <c r="I186" s="74">
        <f t="shared" ca="1" si="201"/>
        <v>80524</v>
      </c>
      <c r="J186" s="74">
        <f t="shared" ca="1" si="202"/>
        <v>85232</v>
      </c>
      <c r="K186" s="74">
        <f t="shared" ca="1" si="203"/>
        <v>87619</v>
      </c>
      <c r="L186" s="74">
        <f t="shared" ca="1" si="204"/>
        <v>90073</v>
      </c>
      <c r="M186" s="74">
        <f t="shared" ca="1" si="205"/>
        <v>92640</v>
      </c>
      <c r="N186" s="60"/>
      <c r="O186" s="73"/>
      <c r="P186" s="187" t="str">
        <f t="shared" si="216"/>
        <v>52977C</v>
      </c>
      <c r="Q186" s="191" t="s">
        <v>600</v>
      </c>
      <c r="R186" s="188" t="str">
        <f t="shared" si="178"/>
        <v>Public Service Area Supervisor</v>
      </c>
      <c r="S186" s="189" t="str">
        <f t="shared" si="217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06"/>
        <v>52977C</v>
      </c>
      <c r="AC186" s="130" t="str">
        <f t="shared" si="207"/>
        <v>Public Service Area Supervisor</v>
      </c>
      <c r="AD186" s="284" t="str">
        <f t="shared" si="208"/>
        <v>111</v>
      </c>
      <c r="AE186" s="282">
        <f t="shared" ca="1" si="209"/>
        <v>34.582000000000001</v>
      </c>
      <c r="AF186" s="282">
        <f t="shared" ca="1" si="210"/>
        <v>36.449999999999996</v>
      </c>
      <c r="AG186" s="282">
        <f t="shared" ca="1" si="211"/>
        <v>38.713999999999999</v>
      </c>
      <c r="AH186" s="282">
        <f t="shared" ca="1" si="212"/>
        <v>40.976999999999997</v>
      </c>
      <c r="AI186" s="282">
        <f t="shared" ca="1" si="213"/>
        <v>42.125</v>
      </c>
      <c r="AJ186" s="282">
        <f t="shared" ca="1" si="214"/>
        <v>43.305</v>
      </c>
      <c r="AK186" s="282">
        <f t="shared" ca="1" si="215"/>
        <v>44.538999999999994</v>
      </c>
    </row>
    <row r="187" spans="1:38" s="73" customFormat="1" x14ac:dyDescent="0.2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99"/>
        <v>79166</v>
      </c>
      <c r="H187" s="74">
        <f t="shared" ca="1" si="200"/>
        <v>83145</v>
      </c>
      <c r="I187" s="74">
        <f t="shared" ca="1" si="201"/>
        <v>87638</v>
      </c>
      <c r="J187" s="74">
        <f t="shared" ca="1" si="202"/>
        <v>94958</v>
      </c>
      <c r="K187" s="74">
        <f t="shared" ca="1" si="203"/>
        <v>97619</v>
      </c>
      <c r="L187" s="74">
        <f t="shared" ca="1" si="204"/>
        <v>102732</v>
      </c>
      <c r="M187" s="74">
        <f t="shared" ca="1" si="205"/>
        <v>108623</v>
      </c>
      <c r="N187" s="72"/>
      <c r="O187" s="71"/>
      <c r="P187" s="187" t="str">
        <f t="shared" si="216"/>
        <v>08563C</v>
      </c>
      <c r="Q187" s="191" t="s">
        <v>600</v>
      </c>
      <c r="R187" s="188" t="str">
        <f t="shared" si="178"/>
        <v>Public Works Interagency Coordinator</v>
      </c>
      <c r="S187" s="189" t="str">
        <f t="shared" si="217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06"/>
        <v>08563C</v>
      </c>
      <c r="AC187" s="130" t="str">
        <f t="shared" si="207"/>
        <v>Public Works Interagency Coordinator</v>
      </c>
      <c r="AD187" s="284" t="str">
        <f t="shared" si="208"/>
        <v>65</v>
      </c>
      <c r="AE187" s="282">
        <f t="shared" ca="1" si="209"/>
        <v>38.061</v>
      </c>
      <c r="AF187" s="282">
        <f t="shared" ca="1" si="210"/>
        <v>39.973999999999997</v>
      </c>
      <c r="AG187" s="282">
        <f t="shared" ca="1" si="211"/>
        <v>42.134</v>
      </c>
      <c r="AH187" s="282">
        <f t="shared" ca="1" si="212"/>
        <v>45.652999999999999</v>
      </c>
      <c r="AI187" s="282">
        <f t="shared" ca="1" si="213"/>
        <v>46.933</v>
      </c>
      <c r="AJ187" s="282">
        <f t="shared" ca="1" si="214"/>
        <v>49.390999999999998</v>
      </c>
      <c r="AK187" s="282">
        <f t="shared" ca="1" si="215"/>
        <v>52.222999999999999</v>
      </c>
      <c r="AL187" s="129"/>
    </row>
    <row r="188" spans="1:38" x14ac:dyDescent="0.2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ref="G188:G202" si="218">IF(E188="E",ROUND(T188,0),ROUND(T188,3))</f>
        <v>85550</v>
      </c>
      <c r="H188" s="74">
        <f t="shared" ref="H188:H202" si="219">IF(F188="E",ROUND(U188,0),ROUND(U188,3))</f>
        <v>88977</v>
      </c>
      <c r="I188" s="74">
        <f t="shared" ref="I188:I202" si="220">IF(G188="E",ROUND(V188,0),ROUND(V188,3))</f>
        <v>92540</v>
      </c>
      <c r="J188" s="74">
        <f t="shared" ref="J188:J202" si="221">IF(H188="E",ROUND(W188,0),ROUND(W188,3))</f>
        <v>96243</v>
      </c>
      <c r="K188" s="74">
        <f t="shared" ref="K188:K202" si="222">IF(I188="E",ROUND(X188,0),ROUND(X188,3))</f>
        <v>100096</v>
      </c>
      <c r="L188" s="74">
        <f t="shared" ref="L188:M193" ca="1" si="223">IF(J188="E",ROUND(Y188,0),ROUND(Y188,3))</f>
        <v>0</v>
      </c>
      <c r="M188" s="74">
        <f t="shared" ca="1" si="223"/>
        <v>0</v>
      </c>
      <c r="N188" s="72"/>
      <c r="P188" s="187" t="str">
        <f t="shared" si="216"/>
        <v>08835C</v>
      </c>
      <c r="Q188" s="191" t="s">
        <v>600</v>
      </c>
      <c r="R188" s="188" t="str">
        <f t="shared" si="178"/>
        <v xml:space="preserve">Recycling Coordinator </v>
      </c>
      <c r="S188" s="189" t="str">
        <f t="shared" si="217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06"/>
        <v>08835C</v>
      </c>
      <c r="AC188" s="130" t="str">
        <f t="shared" si="207"/>
        <v xml:space="preserve">Recycling Coordinator </v>
      </c>
      <c r="AD188" s="284" t="str">
        <f t="shared" si="208"/>
        <v>086</v>
      </c>
      <c r="AE188" s="282">
        <f t="shared" ref="AE188:AE202" si="224">IF(T188=0,"",IF($E188="E",ROUNDUP(T188/2080,3),T188))</f>
        <v>41.129999999999995</v>
      </c>
      <c r="AF188" s="282">
        <f t="shared" ref="AF188:AF202" si="225">IF(U188=0,"",IF($E188="E",ROUNDUP(U188/2080,3),U188))</f>
        <v>42.777999999999999</v>
      </c>
      <c r="AG188" s="282">
        <f t="shared" ref="AG188:AG202" si="226">IF(V188=0,"",IF($E188="E",ROUNDUP(V188/2080,3),V188))</f>
        <v>44.491</v>
      </c>
      <c r="AH188" s="282">
        <f t="shared" ref="AH188:AH202" si="227">IF(W188=0,"",IF($E188="E",ROUNDUP(W188/2080,3),W188))</f>
        <v>46.271000000000001</v>
      </c>
      <c r="AI188" s="282">
        <f t="shared" ref="AI188:AI202" si="228">IF(X188=0,"",IF($E188="E",ROUNDUP(X188/2080,3),X188))</f>
        <v>48.123999999999995</v>
      </c>
      <c r="AJ188" s="282" t="str">
        <f t="shared" ref="AJ188:AK193" ca="1" si="229">IF(Y188=0,"",IF($E188="E",ROUNDUP(Y188/2080,3),Y188))</f>
        <v/>
      </c>
      <c r="AK188" s="282" t="str">
        <f t="shared" ca="1" si="229"/>
        <v/>
      </c>
    </row>
    <row r="189" spans="1:38" x14ac:dyDescent="0.2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ref="G189:K193" ca="1" si="230">IF(E189="E",ROUND(T189,0),ROUND(T189,3))</f>
        <v>92836</v>
      </c>
      <c r="H189" s="74">
        <f t="shared" ca="1" si="230"/>
        <v>96554</v>
      </c>
      <c r="I189" s="74">
        <f t="shared" ca="1" si="230"/>
        <v>100421</v>
      </c>
      <c r="J189" s="74">
        <f t="shared" ca="1" si="230"/>
        <v>104439</v>
      </c>
      <c r="K189" s="74">
        <f t="shared" ca="1" si="230"/>
        <v>108623</v>
      </c>
      <c r="L189" s="74">
        <f t="shared" ca="1" si="223"/>
        <v>0</v>
      </c>
      <c r="M189" s="74">
        <f t="shared" ca="1" si="223"/>
        <v>0</v>
      </c>
      <c r="N189" s="72"/>
      <c r="P189" s="187" t="str">
        <f t="shared" si="216"/>
        <v>08856C</v>
      </c>
      <c r="Q189" s="191" t="s">
        <v>600</v>
      </c>
      <c r="R189" s="188" t="str">
        <f t="shared" si="178"/>
        <v>Regulatory Services Interagency Coordinator</v>
      </c>
      <c r="S189" s="189" t="str">
        <f t="shared" si="217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06"/>
        <v>08856C</v>
      </c>
      <c r="AC189" s="130" t="str">
        <f t="shared" si="207"/>
        <v>Regulatory Services Interagency Coordinator</v>
      </c>
      <c r="AD189" s="284" t="str">
        <f t="shared" si="208"/>
        <v>065</v>
      </c>
      <c r="AE189" s="282">
        <f t="shared" ref="AE189:AI193" ca="1" si="231">IF(T189=0,"",IF($E189="E",ROUNDUP(T189/2080,3),T189))</f>
        <v>44.632999999999996</v>
      </c>
      <c r="AF189" s="282">
        <f t="shared" ca="1" si="231"/>
        <v>46.420999999999999</v>
      </c>
      <c r="AG189" s="282">
        <f t="shared" ca="1" si="231"/>
        <v>48.28</v>
      </c>
      <c r="AH189" s="282">
        <f t="shared" ca="1" si="231"/>
        <v>50.211999999999996</v>
      </c>
      <c r="AI189" s="282">
        <f t="shared" ca="1" si="231"/>
        <v>52.222999999999999</v>
      </c>
      <c r="AJ189" s="282" t="str">
        <f t="shared" ca="1" si="229"/>
        <v/>
      </c>
      <c r="AK189" s="282" t="str">
        <f t="shared" ca="1" si="229"/>
        <v/>
      </c>
    </row>
    <row r="190" spans="1:38" x14ac:dyDescent="0.2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0"/>
        <v>93828</v>
      </c>
      <c r="H190" s="74">
        <f t="shared" ca="1" si="230"/>
        <v>98506</v>
      </c>
      <c r="I190" s="74">
        <f t="shared" ca="1" si="230"/>
        <v>103462</v>
      </c>
      <c r="J190" s="74">
        <f t="shared" ca="1" si="230"/>
        <v>110241</v>
      </c>
      <c r="K190" s="74">
        <f t="shared" ca="1" si="230"/>
        <v>113329</v>
      </c>
      <c r="L190" s="74">
        <f t="shared" ca="1" si="223"/>
        <v>116501</v>
      </c>
      <c r="M190" s="74">
        <f t="shared" ca="1" si="223"/>
        <v>119821</v>
      </c>
      <c r="N190" s="72"/>
      <c r="P190" s="187" t="str">
        <f t="shared" si="216"/>
        <v>08885C</v>
      </c>
      <c r="Q190" s="191" t="s">
        <v>600</v>
      </c>
      <c r="R190" s="188" t="str">
        <f t="shared" si="178"/>
        <v>Risk Manager</v>
      </c>
      <c r="S190" s="189" t="str">
        <f t="shared" si="217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06"/>
        <v>08885C</v>
      </c>
      <c r="AC190" s="130" t="str">
        <f t="shared" si="207"/>
        <v>Risk Manager</v>
      </c>
      <c r="AD190" s="284" t="str">
        <f t="shared" si="208"/>
        <v>41B</v>
      </c>
      <c r="AE190" s="282">
        <f t="shared" ca="1" si="231"/>
        <v>45.11</v>
      </c>
      <c r="AF190" s="282">
        <f t="shared" ca="1" si="231"/>
        <v>47.358999999999995</v>
      </c>
      <c r="AG190" s="282">
        <f t="shared" ca="1" si="231"/>
        <v>49.741999999999997</v>
      </c>
      <c r="AH190" s="282">
        <f t="shared" ca="1" si="231"/>
        <v>53.000999999999998</v>
      </c>
      <c r="AI190" s="282">
        <f t="shared" ca="1" si="231"/>
        <v>54.485999999999997</v>
      </c>
      <c r="AJ190" s="282">
        <f t="shared" ca="1" si="229"/>
        <v>56.010999999999996</v>
      </c>
      <c r="AK190" s="282">
        <f t="shared" ca="1" si="229"/>
        <v>57.606999999999999</v>
      </c>
    </row>
    <row r="191" spans="1:38" x14ac:dyDescent="0.2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0"/>
        <v>25.215</v>
      </c>
      <c r="H191" s="74">
        <f t="shared" ca="1" si="230"/>
        <v>26.937999999999999</v>
      </c>
      <c r="I191" s="74">
        <f t="shared" ca="1" si="230"/>
        <v>27.690999999999999</v>
      </c>
      <c r="J191" s="74">
        <f t="shared" ca="1" si="230"/>
        <v>28.481000000000002</v>
      </c>
      <c r="K191" s="74">
        <f t="shared" ca="1" si="230"/>
        <v>0</v>
      </c>
      <c r="L191" s="74">
        <f t="shared" ca="1" si="223"/>
        <v>0</v>
      </c>
      <c r="M191" s="74">
        <f t="shared" ca="1" si="223"/>
        <v>0</v>
      </c>
      <c r="N191" s="72"/>
      <c r="P191" s="187" t="str">
        <f t="shared" si="216"/>
        <v>09035C</v>
      </c>
      <c r="Q191" s="191" t="s">
        <v>600</v>
      </c>
      <c r="R191" s="188" t="str">
        <f t="shared" si="178"/>
        <v xml:space="preserve">School Patrol Agent </v>
      </c>
      <c r="S191" s="189" t="str">
        <f t="shared" si="217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06"/>
        <v>09035C</v>
      </c>
      <c r="AC191" s="130" t="str">
        <f t="shared" si="207"/>
        <v xml:space="preserve">School Patrol Agent </v>
      </c>
      <c r="AD191" s="284" t="str">
        <f t="shared" si="208"/>
        <v>09</v>
      </c>
      <c r="AE191" s="282">
        <f t="shared" ca="1" si="231"/>
        <v>25.215</v>
      </c>
      <c r="AF191" s="282">
        <f t="shared" ca="1" si="231"/>
        <v>26.937999999999999</v>
      </c>
      <c r="AG191" s="282">
        <f t="shared" ca="1" si="231"/>
        <v>27.690999999999999</v>
      </c>
      <c r="AH191" s="282">
        <f t="shared" ca="1" si="231"/>
        <v>28.481000000000002</v>
      </c>
      <c r="AI191" s="282" t="str">
        <f t="shared" ca="1" si="231"/>
        <v/>
      </c>
      <c r="AJ191" s="282" t="str">
        <f t="shared" ca="1" si="229"/>
        <v/>
      </c>
      <c r="AK191" s="282" t="str">
        <f t="shared" ca="1" si="229"/>
        <v/>
      </c>
    </row>
    <row r="192" spans="1:38" x14ac:dyDescent="0.2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0"/>
        <v>22.288</v>
      </c>
      <c r="H192" s="74">
        <f t="shared" ca="1" si="230"/>
        <v>23.18</v>
      </c>
      <c r="I192" s="74">
        <f t="shared" ca="1" si="230"/>
        <v>24.108000000000001</v>
      </c>
      <c r="J192" s="74">
        <f t="shared" ca="1" si="230"/>
        <v>25.074000000000002</v>
      </c>
      <c r="K192" s="74">
        <f t="shared" ca="1" si="230"/>
        <v>26.077999999999999</v>
      </c>
      <c r="L192" s="74">
        <f t="shared" ca="1" si="223"/>
        <v>0</v>
      </c>
      <c r="M192" s="74">
        <f t="shared" ca="1" si="223"/>
        <v>0</v>
      </c>
      <c r="N192" s="72"/>
      <c r="P192" s="187" t="str">
        <f t="shared" si="216"/>
        <v>09073C</v>
      </c>
      <c r="Q192" s="191" t="s">
        <v>600</v>
      </c>
      <c r="R192" s="188" t="str">
        <f t="shared" ref="R192:R228" si="232">F192</f>
        <v xml:space="preserve">Seasonal Elections Support Specialist </v>
      </c>
      <c r="S192" s="189" t="str">
        <f t="shared" si="217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06"/>
        <v>09073C</v>
      </c>
      <c r="AC192" s="130" t="str">
        <f t="shared" ref="AC192:AC228" si="233">F192</f>
        <v xml:space="preserve">Seasonal Elections Support Specialist </v>
      </c>
      <c r="AD192" s="284" t="str">
        <f t="shared" ref="AD192:AD228" si="234">C192</f>
        <v>126</v>
      </c>
      <c r="AE192" s="282">
        <f t="shared" ca="1" si="231"/>
        <v>22.288</v>
      </c>
      <c r="AF192" s="282">
        <f t="shared" ca="1" si="231"/>
        <v>23.18</v>
      </c>
      <c r="AG192" s="282">
        <f t="shared" ca="1" si="231"/>
        <v>24.108000000000001</v>
      </c>
      <c r="AH192" s="282">
        <f t="shared" ca="1" si="231"/>
        <v>25.074000000000002</v>
      </c>
      <c r="AI192" s="282">
        <f t="shared" ca="1" si="231"/>
        <v>26.077999999999999</v>
      </c>
      <c r="AJ192" s="282" t="str">
        <f t="shared" ca="1" si="229"/>
        <v/>
      </c>
      <c r="AK192" s="282" t="str">
        <f t="shared" ca="1" si="229"/>
        <v/>
      </c>
    </row>
    <row r="193" spans="1:37" x14ac:dyDescent="0.2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0"/>
        <v>16.72</v>
      </c>
      <c r="H193" s="74">
        <f t="shared" ca="1" si="230"/>
        <v>18.651</v>
      </c>
      <c r="I193" s="74">
        <f t="shared" ca="1" si="230"/>
        <v>19.937000000000001</v>
      </c>
      <c r="J193" s="74">
        <f t="shared" ca="1" si="230"/>
        <v>21.864999999999998</v>
      </c>
      <c r="K193" s="74">
        <f t="shared" ca="1" si="230"/>
        <v>0</v>
      </c>
      <c r="L193" s="74">
        <f t="shared" ca="1" si="223"/>
        <v>0</v>
      </c>
      <c r="M193" s="74">
        <f t="shared" ca="1" si="223"/>
        <v>0</v>
      </c>
      <c r="N193" s="72"/>
      <c r="P193" s="187" t="str">
        <f t="shared" si="216"/>
        <v>09075C</v>
      </c>
      <c r="Q193" s="191" t="s">
        <v>600</v>
      </c>
      <c r="R193" s="188" t="str">
        <f t="shared" si="232"/>
        <v>Seasonal Environmental Health Technician - Sustainability, Healthy Homes &amp; Env</v>
      </c>
      <c r="S193" s="189" t="str">
        <f t="shared" si="217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06"/>
        <v>09075C</v>
      </c>
      <c r="AC193" s="130" t="str">
        <f t="shared" si="233"/>
        <v>Seasonal Environmental Health Technician - Sustainability, Healthy Homes &amp; Env</v>
      </c>
      <c r="AD193" s="284" t="str">
        <f t="shared" si="234"/>
        <v>01H</v>
      </c>
      <c r="AE193" s="282">
        <f t="shared" ca="1" si="231"/>
        <v>16.72</v>
      </c>
      <c r="AF193" s="282">
        <f t="shared" ca="1" si="231"/>
        <v>18.651</v>
      </c>
      <c r="AG193" s="282">
        <f t="shared" ca="1" si="231"/>
        <v>19.937000000000001</v>
      </c>
      <c r="AH193" s="282">
        <f t="shared" ca="1" si="231"/>
        <v>21.864999999999998</v>
      </c>
      <c r="AI193" s="282" t="str">
        <f t="shared" ca="1" si="231"/>
        <v/>
      </c>
      <c r="AJ193" s="282" t="str">
        <f t="shared" ca="1" si="229"/>
        <v/>
      </c>
      <c r="AK193" s="282" t="str">
        <f t="shared" ca="1" si="229"/>
        <v/>
      </c>
    </row>
    <row r="194" spans="1:37" x14ac:dyDescent="0.2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18"/>
        <v>18.827000000000002</v>
      </c>
      <c r="H194" s="74">
        <f t="shared" si="219"/>
        <v>21.001000000000001</v>
      </c>
      <c r="I194" s="74">
        <f t="shared" si="220"/>
        <v>22.449000000000002</v>
      </c>
      <c r="J194" s="74">
        <f t="shared" si="221"/>
        <v>24.62</v>
      </c>
      <c r="K194" s="74">
        <f t="shared" si="222"/>
        <v>0</v>
      </c>
      <c r="L194" s="74">
        <f t="shared" ref="L194:L202" si="235">IF(J194="E",ROUND(Y194,0),ROUND(Y194,3))</f>
        <v>0</v>
      </c>
      <c r="M194" s="74">
        <f t="shared" ref="M194:M202" si="236">IF(K194="E",ROUND(Z194,0),ROUND(Z194,3))</f>
        <v>0</v>
      </c>
      <c r="N194" s="72"/>
      <c r="P194" s="187" t="str">
        <f t="shared" si="216"/>
        <v>59473C</v>
      </c>
      <c r="Q194" s="191" t="s">
        <v>600</v>
      </c>
      <c r="R194" s="188" t="str">
        <f t="shared" si="232"/>
        <v>Seasonal Environmental Health Technician - Food, Lodging &amp; Pools</v>
      </c>
      <c r="S194" s="189" t="str">
        <f t="shared" si="217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06"/>
        <v>59473C</v>
      </c>
      <c r="AC194" s="130" t="str">
        <f t="shared" si="233"/>
        <v>Seasonal Environmental Health Technician - Food, Lodging &amp; Pools</v>
      </c>
      <c r="AD194" s="284" t="str">
        <f t="shared" si="234"/>
        <v>149</v>
      </c>
      <c r="AE194" s="282">
        <f t="shared" si="224"/>
        <v>18.827000000000002</v>
      </c>
      <c r="AF194" s="282">
        <f t="shared" si="225"/>
        <v>21.001000000000001</v>
      </c>
      <c r="AG194" s="282">
        <f t="shared" si="226"/>
        <v>22.449000000000002</v>
      </c>
      <c r="AH194" s="282">
        <f t="shared" si="227"/>
        <v>24.62</v>
      </c>
      <c r="AI194" s="282" t="str">
        <f t="shared" si="228"/>
        <v/>
      </c>
      <c r="AJ194" s="282" t="str">
        <f t="shared" ref="AJ194" si="237">IF(Y194=0,"",IF($E194="E",ROUNDUP(Y194/2080,3),Y194))</f>
        <v/>
      </c>
      <c r="AK194" s="282" t="str">
        <f t="shared" ref="AK194" si="238">IF(Z194=0,"",IF($E194="E",ROUNDUP(Z194/2080,3),Z194))</f>
        <v/>
      </c>
    </row>
    <row r="195" spans="1:37" x14ac:dyDescent="0.2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ref="G195:M197" ca="1" si="239">IF(E195="E",ROUND(T195,0),ROUND(T195,3))</f>
        <v>16.72</v>
      </c>
      <c r="H195" s="74">
        <f t="shared" ca="1" si="239"/>
        <v>18.651</v>
      </c>
      <c r="I195" s="74">
        <f t="shared" ca="1" si="239"/>
        <v>19.937000000000001</v>
      </c>
      <c r="J195" s="74">
        <f t="shared" ca="1" si="239"/>
        <v>21.864999999999998</v>
      </c>
      <c r="K195" s="74">
        <f t="shared" ca="1" si="239"/>
        <v>0</v>
      </c>
      <c r="L195" s="74">
        <f t="shared" ca="1" si="239"/>
        <v>0</v>
      </c>
      <c r="M195" s="74">
        <f t="shared" ca="1" si="239"/>
        <v>0</v>
      </c>
      <c r="N195" s="72"/>
      <c r="P195" s="187" t="str">
        <f t="shared" si="216"/>
        <v>C09078</v>
      </c>
      <c r="Q195" s="191" t="s">
        <v>600</v>
      </c>
      <c r="R195" s="188" t="str">
        <f t="shared" si="232"/>
        <v>Seasonal Legislative Aide</v>
      </c>
      <c r="S195" s="189" t="str">
        <f t="shared" si="217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06"/>
        <v>C09078</v>
      </c>
      <c r="AC195" s="130" t="str">
        <f t="shared" si="233"/>
        <v>Seasonal Legislative Aide</v>
      </c>
      <c r="AD195" s="284" t="str">
        <f t="shared" si="234"/>
        <v>01H</v>
      </c>
      <c r="AE195" s="282">
        <f t="shared" ref="AE195:AK197" ca="1" si="240">IF(T195=0,"",IF($E195="E",ROUNDUP(T195/2080,3),T195))</f>
        <v>16.72</v>
      </c>
      <c r="AF195" s="282">
        <f t="shared" ca="1" si="240"/>
        <v>18.651</v>
      </c>
      <c r="AG195" s="282">
        <f t="shared" ca="1" si="240"/>
        <v>19.937000000000001</v>
      </c>
      <c r="AH195" s="282">
        <f t="shared" ca="1" si="240"/>
        <v>21.864999999999998</v>
      </c>
      <c r="AI195" s="282" t="str">
        <f t="shared" ca="1" si="240"/>
        <v/>
      </c>
      <c r="AJ195" s="282" t="str">
        <f t="shared" ca="1" si="240"/>
        <v/>
      </c>
      <c r="AK195" s="282" t="str">
        <f t="shared" ca="1" si="240"/>
        <v/>
      </c>
    </row>
    <row r="196" spans="1:37" x14ac:dyDescent="0.2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39"/>
        <v>85189</v>
      </c>
      <c r="H196" s="74">
        <f t="shared" ca="1" si="239"/>
        <v>89430</v>
      </c>
      <c r="I196" s="74">
        <f t="shared" ca="1" si="239"/>
        <v>93913</v>
      </c>
      <c r="J196" s="74">
        <f t="shared" ca="1" si="239"/>
        <v>99986</v>
      </c>
      <c r="K196" s="74">
        <f t="shared" ca="1" si="239"/>
        <v>102783</v>
      </c>
      <c r="L196" s="74">
        <f t="shared" ca="1" si="239"/>
        <v>105664</v>
      </c>
      <c r="M196" s="74">
        <f t="shared" ca="1" si="239"/>
        <v>108676</v>
      </c>
      <c r="N196" s="72"/>
      <c r="P196" s="187" t="str">
        <f t="shared" si="216"/>
        <v>52936C</v>
      </c>
      <c r="Q196" s="191" t="s">
        <v>600</v>
      </c>
      <c r="R196" s="188" t="str">
        <f t="shared" si="232"/>
        <v>Senior Budget and Evaluation Analyst</v>
      </c>
      <c r="S196" s="189" t="str">
        <f t="shared" si="217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06"/>
        <v>52936C</v>
      </c>
      <c r="AC196" s="130" t="str">
        <f t="shared" si="233"/>
        <v>Senior Budget and Evaluation Analyst</v>
      </c>
      <c r="AD196" s="284" t="str">
        <f t="shared" si="234"/>
        <v>34M</v>
      </c>
      <c r="AE196" s="282">
        <f t="shared" ca="1" si="240"/>
        <v>40.957000000000001</v>
      </c>
      <c r="AF196" s="282">
        <f t="shared" ca="1" si="240"/>
        <v>42.995999999999995</v>
      </c>
      <c r="AG196" s="282">
        <f t="shared" ca="1" si="240"/>
        <v>45.150999999999996</v>
      </c>
      <c r="AH196" s="282">
        <f t="shared" ca="1" si="240"/>
        <v>48.070999999999998</v>
      </c>
      <c r="AI196" s="282">
        <f t="shared" ca="1" si="240"/>
        <v>49.414999999999999</v>
      </c>
      <c r="AJ196" s="282">
        <f t="shared" ca="1" si="240"/>
        <v>50.8</v>
      </c>
      <c r="AK196" s="282">
        <f t="shared" ca="1" si="240"/>
        <v>52.248999999999995</v>
      </c>
    </row>
    <row r="197" spans="1:37" x14ac:dyDescent="0.2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39"/>
        <v>116410</v>
      </c>
      <c r="H197" s="74">
        <f t="shared" ca="1" si="239"/>
        <v>122574</v>
      </c>
      <c r="I197" s="74">
        <f t="shared" ca="1" si="239"/>
        <v>130854</v>
      </c>
      <c r="J197" s="74">
        <f t="shared" ca="1" si="239"/>
        <v>134514</v>
      </c>
      <c r="K197" s="74">
        <f t="shared" ca="1" si="239"/>
        <v>138285</v>
      </c>
      <c r="L197" s="74">
        <f t="shared" ca="1" si="239"/>
        <v>142226</v>
      </c>
      <c r="M197" s="74">
        <f t="shared" ca="1" si="239"/>
        <v>0</v>
      </c>
      <c r="N197" s="72"/>
      <c r="P197" s="187" t="str">
        <f t="shared" si="216"/>
        <v>04348C</v>
      </c>
      <c r="Q197" s="191" t="s">
        <v>600</v>
      </c>
      <c r="R197" s="188" t="str">
        <f t="shared" si="232"/>
        <v>Senior Collaboration Architect</v>
      </c>
      <c r="S197" s="189" t="str">
        <f t="shared" si="217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06"/>
        <v>04348C</v>
      </c>
      <c r="AC197" s="130" t="str">
        <f t="shared" si="233"/>
        <v>Senior Collaboration Architect</v>
      </c>
      <c r="AD197" s="284" t="str">
        <f t="shared" si="234"/>
        <v>53A</v>
      </c>
      <c r="AE197" s="282">
        <f t="shared" ca="1" si="240"/>
        <v>55.966999999999999</v>
      </c>
      <c r="AF197" s="282">
        <f t="shared" ca="1" si="240"/>
        <v>58.93</v>
      </c>
      <c r="AG197" s="282">
        <f t="shared" ca="1" si="240"/>
        <v>62.910999999999994</v>
      </c>
      <c r="AH197" s="282">
        <f t="shared" ca="1" si="240"/>
        <v>64.671000000000006</v>
      </c>
      <c r="AI197" s="282">
        <f t="shared" ca="1" si="240"/>
        <v>66.484000000000009</v>
      </c>
      <c r="AJ197" s="282">
        <f t="shared" ca="1" si="240"/>
        <v>68.378</v>
      </c>
      <c r="AK197" s="282" t="str">
        <f t="shared" ca="1" si="240"/>
        <v/>
      </c>
    </row>
    <row r="198" spans="1:37" x14ac:dyDescent="0.2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si="241">IF(E198="E",ROUND(T198,0),ROUND(T198,3))</f>
        <v>85550</v>
      </c>
      <c r="H198" s="74">
        <f t="shared" ref="H198" si="242">IF(F198="E",ROUND(U198,0),ROUND(U198,3))</f>
        <v>88976</v>
      </c>
      <c r="I198" s="74">
        <f t="shared" ref="I198" si="243">IF(G198="E",ROUND(V198,0),ROUND(V198,3))</f>
        <v>92539</v>
      </c>
      <c r="J198" s="74">
        <f t="shared" ref="J198" si="244">IF(H198="E",ROUND(W198,0),ROUND(W198,3))</f>
        <v>96243</v>
      </c>
      <c r="K198" s="74">
        <f t="shared" ref="K198" si="245">IF(I198="E",ROUND(X198,0),ROUND(X198,3))</f>
        <v>100097</v>
      </c>
      <c r="L198" s="74">
        <f t="shared" ref="L198" si="246">IF(J198="E",ROUND(Y198,0),ROUND(Y198,3))</f>
        <v>0</v>
      </c>
      <c r="M198" s="74">
        <f t="shared" ref="M198" si="247">IF(K198="E",ROUND(Z198,0),ROUND(Z198,3))</f>
        <v>0</v>
      </c>
      <c r="N198" s="72"/>
      <c r="P198" s="187" t="str">
        <f t="shared" ref="P198" si="248">A198</f>
        <v>53089C</v>
      </c>
      <c r="Q198" s="191" t="s">
        <v>600</v>
      </c>
      <c r="R198" s="188" t="str">
        <f t="shared" si="232"/>
        <v>Senior Executive Assistant to Police Chief</v>
      </c>
      <c r="S198" s="189" t="str">
        <f t="shared" si="217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06"/>
        <v>53089C</v>
      </c>
      <c r="AC198" s="130" t="str">
        <f t="shared" si="233"/>
        <v>Senior Executive Assistant to Police Chief</v>
      </c>
      <c r="AD198" s="284" t="str">
        <f t="shared" si="234"/>
        <v>153</v>
      </c>
      <c r="AE198" s="282">
        <f t="shared" ref="AE198" si="249">IF(T198=0,"",IF($E198="E",ROUNDUP(T198/2080,3),T198))</f>
        <v>41.129999999999995</v>
      </c>
      <c r="AF198" s="282">
        <f t="shared" ref="AF198" si="250">IF(U198=0,"",IF($E198="E",ROUNDUP(U198/2080,3),U198))</f>
        <v>42.777000000000001</v>
      </c>
      <c r="AG198" s="282">
        <f t="shared" ref="AG198" si="251">IF(V198=0,"",IF($E198="E",ROUNDUP(V198/2080,3),V198))</f>
        <v>44.489999999999995</v>
      </c>
      <c r="AH198" s="282">
        <f t="shared" ref="AH198" si="252">IF(W198=0,"",IF($E198="E",ROUNDUP(W198/2080,3),W198))</f>
        <v>46.271000000000001</v>
      </c>
      <c r="AI198" s="282">
        <f t="shared" ref="AI198" si="253">IF(X198=0,"",IF($E198="E",ROUNDUP(X198/2080,3),X198))</f>
        <v>48.123999999999995</v>
      </c>
      <c r="AJ198" s="282" t="str">
        <f t="shared" ref="AJ198" si="254">IF(Y198=0,"",IF($E198="E",ROUNDUP(Y198/2080,3),Y198))</f>
        <v/>
      </c>
      <c r="AK198" s="282"/>
    </row>
    <row r="199" spans="1:37" x14ac:dyDescent="0.2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ref="G199:M199" ca="1" si="255">IF(E199="E",ROUND(T199,0),ROUND(T199,3))</f>
        <v>106093</v>
      </c>
      <c r="H199" s="74">
        <f t="shared" ca="1" si="255"/>
        <v>110341</v>
      </c>
      <c r="I199" s="74">
        <f t="shared" ca="1" si="255"/>
        <v>114759</v>
      </c>
      <c r="J199" s="74">
        <f t="shared" ca="1" si="255"/>
        <v>119355</v>
      </c>
      <c r="K199" s="74">
        <f t="shared" ca="1" si="255"/>
        <v>124133</v>
      </c>
      <c r="L199" s="74">
        <f t="shared" ca="1" si="255"/>
        <v>0</v>
      </c>
      <c r="M199" s="74">
        <f t="shared" ca="1" si="255"/>
        <v>0</v>
      </c>
      <c r="N199" s="72"/>
      <c r="P199" s="187" t="str">
        <f t="shared" si="216"/>
        <v>09172C</v>
      </c>
      <c r="Q199" s="191" t="s">
        <v>600</v>
      </c>
      <c r="R199" s="188" t="str">
        <f t="shared" si="232"/>
        <v xml:space="preserve">Senior Facilities Planner </v>
      </c>
      <c r="S199" s="189" t="str">
        <f t="shared" si="217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06"/>
        <v>09172C</v>
      </c>
      <c r="AC199" s="130" t="str">
        <f t="shared" si="233"/>
        <v xml:space="preserve">Senior Facilities Planner </v>
      </c>
      <c r="AD199" s="284" t="str">
        <f t="shared" si="234"/>
        <v>053</v>
      </c>
      <c r="AE199" s="282">
        <f t="shared" ref="AE199:AK199" ca="1" si="256">IF(T199=0,"",IF($E199="E",ROUNDUP(T199/2080,3),T199))</f>
        <v>51.006999999999998</v>
      </c>
      <c r="AF199" s="282">
        <f t="shared" ca="1" si="256"/>
        <v>53.048999999999999</v>
      </c>
      <c r="AG199" s="282">
        <f t="shared" ca="1" si="256"/>
        <v>55.172999999999995</v>
      </c>
      <c r="AH199" s="282">
        <f t="shared" ca="1" si="256"/>
        <v>57.382999999999996</v>
      </c>
      <c r="AI199" s="282">
        <f t="shared" ca="1" si="256"/>
        <v>59.68</v>
      </c>
      <c r="AJ199" s="282" t="str">
        <f t="shared" ca="1" si="256"/>
        <v/>
      </c>
      <c r="AK199" s="282" t="str">
        <f t="shared" ca="1" si="256"/>
        <v/>
      </c>
    </row>
    <row r="200" spans="1:37" x14ac:dyDescent="0.2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18"/>
        <v>127402</v>
      </c>
      <c r="H200" s="74">
        <f t="shared" si="219"/>
        <v>132498.07999999999</v>
      </c>
      <c r="I200" s="74">
        <f t="shared" si="220"/>
        <v>137797.92000000001</v>
      </c>
      <c r="J200" s="74">
        <f t="shared" si="221"/>
        <v>143309.92000000001</v>
      </c>
      <c r="K200" s="74">
        <f t="shared" si="222"/>
        <v>149040.32000000001</v>
      </c>
      <c r="L200" s="74">
        <f ca="1">IF(J200="E",ROUND(Y200,0),ROUND(Y200,3))</f>
        <v>0</v>
      </c>
      <c r="M200" s="74">
        <f ca="1">IF(K200="E",ROUND(Z200,0),ROUND(Z200,3))</f>
        <v>0</v>
      </c>
      <c r="N200" s="72"/>
      <c r="P200" s="187" t="str">
        <f t="shared" si="216"/>
        <v>59445C</v>
      </c>
      <c r="Q200" s="191" t="s">
        <v>600</v>
      </c>
      <c r="R200" s="188" t="str">
        <f t="shared" si="232"/>
        <v>Senior Program Manager-School Based Clinics</v>
      </c>
      <c r="S200" s="189" t="str">
        <f t="shared" si="217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06"/>
        <v>59445C</v>
      </c>
      <c r="AC200" s="130" t="str">
        <f t="shared" si="233"/>
        <v>Senior Program Manager-School Based Clinics</v>
      </c>
      <c r="AD200" s="284" t="str">
        <f t="shared" si="234"/>
        <v>119</v>
      </c>
      <c r="AE200" s="282">
        <f t="shared" si="224"/>
        <v>61.250999999999998</v>
      </c>
      <c r="AF200" s="282">
        <f t="shared" si="225"/>
        <v>63.701000000000001</v>
      </c>
      <c r="AG200" s="282">
        <f t="shared" si="226"/>
        <v>66.248999999999995</v>
      </c>
      <c r="AH200" s="282">
        <f t="shared" si="227"/>
        <v>68.899000000000001</v>
      </c>
      <c r="AI200" s="282">
        <f t="shared" si="228"/>
        <v>71.653999999999996</v>
      </c>
      <c r="AJ200" s="282" t="str">
        <f ca="1">IF(Y200=0,"",IF($E200="E",ROUNDUP(Y200/2080,3),Y200))</f>
        <v/>
      </c>
      <c r="AK200" s="282" t="str">
        <f ca="1">IF(Z200=0,"",IF($E200="E",ROUNDUP(Z200/2080,3),Z200))</f>
        <v/>
      </c>
    </row>
    <row r="201" spans="1:37" x14ac:dyDescent="0.2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ca="1">IF(E201="E",ROUND(T201,0),ROUND(T201,3))</f>
        <v>113791</v>
      </c>
      <c r="H201" s="74">
        <f ca="1">IF(F201="E",ROUND(U201,0),ROUND(U201,3))</f>
        <v>118342</v>
      </c>
      <c r="I201" s="74">
        <f ca="1">IF(G201="E",ROUND(V201,0),ROUND(V201,3))</f>
        <v>123075</v>
      </c>
      <c r="J201" s="74">
        <f ca="1">IF(H201="E",ROUND(W201,0),ROUND(W201,3))</f>
        <v>127998</v>
      </c>
      <c r="K201" s="74">
        <f ca="1">IF(I201="E",ROUND(X201,0),ROUND(X201,3))</f>
        <v>133117</v>
      </c>
      <c r="L201" s="74">
        <f ca="1">IF(J201="E",ROUND(Y201,0),ROUND(Y201,3))</f>
        <v>0</v>
      </c>
      <c r="M201" s="74">
        <f ca="1">IF(K201="E",ROUND(Z201,0),ROUND(Z201,3))</f>
        <v>0</v>
      </c>
      <c r="N201" s="72"/>
      <c r="P201" s="187" t="str">
        <f t="shared" si="216"/>
        <v>09175C</v>
      </c>
      <c r="Q201" s="191" t="s">
        <v>600</v>
      </c>
      <c r="R201" s="188" t="str">
        <f t="shared" si="232"/>
        <v>Senior Project Manager</v>
      </c>
      <c r="S201" s="189" t="str">
        <f t="shared" si="217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06"/>
        <v>09175C</v>
      </c>
      <c r="AC201" s="130" t="str">
        <f t="shared" si="233"/>
        <v>Senior Project Manager</v>
      </c>
      <c r="AD201" s="284" t="str">
        <f t="shared" si="234"/>
        <v>105</v>
      </c>
      <c r="AE201" s="282">
        <f ca="1">IF(T201=0,"",IF($E201="E",ROUNDUP(T201/2080,3),T201))</f>
        <v>54.707999999999998</v>
      </c>
      <c r="AF201" s="282">
        <f ca="1">IF(U201=0,"",IF($E201="E",ROUNDUP(U201/2080,3),U201))</f>
        <v>56.896000000000001</v>
      </c>
      <c r="AG201" s="282">
        <f ca="1">IF(V201=0,"",IF($E201="E",ROUNDUP(V201/2080,3),V201))</f>
        <v>59.170999999999999</v>
      </c>
      <c r="AH201" s="282">
        <f ca="1">IF(W201=0,"",IF($E201="E",ROUNDUP(W201/2080,3),W201))</f>
        <v>61.537999999999997</v>
      </c>
      <c r="AI201" s="282">
        <f ca="1">IF(X201=0,"",IF($E201="E",ROUNDUP(X201/2080,3),X201))</f>
        <v>63.998999999999995</v>
      </c>
      <c r="AJ201" s="282" t="str">
        <f ca="1">IF(Y201=0,"",IF($E201="E",ROUNDUP(Y201/2080,3),Y201))</f>
        <v/>
      </c>
      <c r="AK201" s="282" t="str">
        <f ca="1">IF(Z201=0,"",IF($E201="E",ROUNDUP(Z201/2080,3),Z201))</f>
        <v/>
      </c>
    </row>
    <row r="202" spans="1:37" x14ac:dyDescent="0.2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18"/>
        <v>113791</v>
      </c>
      <c r="H202" s="74">
        <f t="shared" si="219"/>
        <v>118342</v>
      </c>
      <c r="I202" s="74">
        <f t="shared" si="220"/>
        <v>123075</v>
      </c>
      <c r="J202" s="74">
        <f t="shared" si="221"/>
        <v>127998</v>
      </c>
      <c r="K202" s="74">
        <f t="shared" si="222"/>
        <v>133117</v>
      </c>
      <c r="L202" s="74">
        <f t="shared" si="235"/>
        <v>0</v>
      </c>
      <c r="M202" s="74">
        <f t="shared" si="236"/>
        <v>0</v>
      </c>
      <c r="N202" s="72"/>
      <c r="P202" s="187" t="str">
        <f t="shared" si="216"/>
        <v>53083C</v>
      </c>
      <c r="Q202" s="191" t="s">
        <v>600</v>
      </c>
      <c r="R202" s="188" t="str">
        <f t="shared" si="232"/>
        <v>Senior Project Manager - General</v>
      </c>
      <c r="S202" s="189" t="str">
        <f t="shared" si="217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06"/>
        <v>53083C</v>
      </c>
      <c r="AC202" s="130" t="str">
        <f t="shared" si="233"/>
        <v>Senior Project Manager - General</v>
      </c>
      <c r="AD202" s="284" t="str">
        <f t="shared" si="234"/>
        <v>105</v>
      </c>
      <c r="AE202" s="282">
        <f t="shared" si="224"/>
        <v>54.707999999999998</v>
      </c>
      <c r="AF202" s="282">
        <f t="shared" si="225"/>
        <v>56.896000000000001</v>
      </c>
      <c r="AG202" s="282">
        <f t="shared" si="226"/>
        <v>59.170999999999999</v>
      </c>
      <c r="AH202" s="282">
        <f t="shared" si="227"/>
        <v>61.537999999999997</v>
      </c>
      <c r="AI202" s="282">
        <f t="shared" si="228"/>
        <v>63.998999999999995</v>
      </c>
      <c r="AJ202" s="282" t="str">
        <f t="shared" ref="AJ202" si="257">IF(Y202=0,"",IF($E202="E",ROUNDUP(Y202/2080,3),Y202))</f>
        <v/>
      </c>
      <c r="AK202" s="282" t="str">
        <f t="shared" ref="AK202" si="258">IF(Z202=0,"",IF($E202="E",ROUNDUP(Z202/2080,3),Z202))</f>
        <v/>
      </c>
    </row>
    <row r="203" spans="1:37" x14ac:dyDescent="0.2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ref="G203:M209" ca="1" si="259">IF(E203="E",ROUND(T203,0),ROUND(T203,3))</f>
        <v>101439</v>
      </c>
      <c r="H203" s="74">
        <f t="shared" ca="1" si="259"/>
        <v>105493</v>
      </c>
      <c r="I203" s="74">
        <f t="shared" ca="1" si="259"/>
        <v>109716</v>
      </c>
      <c r="J203" s="74">
        <f t="shared" ca="1" si="259"/>
        <v>114104</v>
      </c>
      <c r="K203" s="74">
        <f t="shared" ca="1" si="259"/>
        <v>118668</v>
      </c>
      <c r="L203" s="74">
        <f t="shared" ca="1" si="259"/>
        <v>0</v>
      </c>
      <c r="M203" s="74">
        <f t="shared" ca="1" si="259"/>
        <v>0</v>
      </c>
      <c r="N203" s="72"/>
      <c r="P203" s="187" t="str">
        <f t="shared" si="216"/>
        <v>53012C</v>
      </c>
      <c r="Q203" s="191" t="s">
        <v>600</v>
      </c>
      <c r="R203" s="188" t="str">
        <f t="shared" si="232"/>
        <v>Senior Public Health Program Manager - Maternal, Child &amp; Adolescent Health</v>
      </c>
      <c r="S203" s="189" t="str">
        <f t="shared" si="217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06"/>
        <v>53012C</v>
      </c>
      <c r="AC203" s="130" t="str">
        <f t="shared" si="233"/>
        <v>Senior Public Health Program Manager - Maternal, Child &amp; Adolescent Health</v>
      </c>
      <c r="AD203" s="284" t="str">
        <f t="shared" si="234"/>
        <v>103</v>
      </c>
      <c r="AE203" s="282">
        <f t="shared" ref="AE203:AK209" ca="1" si="260">IF(T203=0,"",IF($E203="E",ROUNDUP(T203/2080,3),T203))</f>
        <v>48.768999999999998</v>
      </c>
      <c r="AF203" s="282">
        <f t="shared" ca="1" si="260"/>
        <v>50.717999999999996</v>
      </c>
      <c r="AG203" s="282">
        <f t="shared" ca="1" si="260"/>
        <v>52.748999999999995</v>
      </c>
      <c r="AH203" s="282">
        <f t="shared" ca="1" si="260"/>
        <v>54.857999999999997</v>
      </c>
      <c r="AI203" s="282">
        <f t="shared" ca="1" si="260"/>
        <v>57.052</v>
      </c>
      <c r="AJ203" s="282" t="str">
        <f t="shared" ca="1" si="260"/>
        <v/>
      </c>
      <c r="AK203" s="282" t="str">
        <f t="shared" ca="1" si="260"/>
        <v/>
      </c>
    </row>
    <row r="204" spans="1:37" x14ac:dyDescent="0.2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59"/>
        <v>101439</v>
      </c>
      <c r="H204" s="74">
        <f t="shared" ca="1" si="259"/>
        <v>105494</v>
      </c>
      <c r="I204" s="74">
        <f t="shared" ca="1" si="259"/>
        <v>109716</v>
      </c>
      <c r="J204" s="74">
        <f t="shared" ca="1" si="259"/>
        <v>114104</v>
      </c>
      <c r="K204" s="74">
        <f t="shared" ca="1" si="259"/>
        <v>118668</v>
      </c>
      <c r="L204" s="74">
        <f t="shared" ca="1" si="259"/>
        <v>0</v>
      </c>
      <c r="M204" s="74">
        <f t="shared" ca="1" si="259"/>
        <v>0</v>
      </c>
      <c r="N204" s="72"/>
      <c r="P204" s="187" t="str">
        <f t="shared" si="216"/>
        <v>09155C</v>
      </c>
      <c r="Q204" s="191" t="s">
        <v>600</v>
      </c>
      <c r="R204" s="188" t="str">
        <f t="shared" si="232"/>
        <v>Senior Transportation Planner</v>
      </c>
      <c r="S204" s="189" t="str">
        <f t="shared" si="217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06"/>
        <v>09155C</v>
      </c>
      <c r="AC204" s="130" t="str">
        <f t="shared" si="233"/>
        <v>Senior Transportation Planner</v>
      </c>
      <c r="AD204" s="284" t="str">
        <f t="shared" si="234"/>
        <v>104</v>
      </c>
      <c r="AE204" s="282">
        <f t="shared" ca="1" si="260"/>
        <v>48.768999999999998</v>
      </c>
      <c r="AF204" s="282">
        <f t="shared" ca="1" si="260"/>
        <v>50.719000000000001</v>
      </c>
      <c r="AG204" s="282">
        <f t="shared" ca="1" si="260"/>
        <v>52.748999999999995</v>
      </c>
      <c r="AH204" s="282">
        <f t="shared" ca="1" si="260"/>
        <v>54.857999999999997</v>
      </c>
      <c r="AI204" s="282">
        <f t="shared" ca="1" si="260"/>
        <v>57.052</v>
      </c>
      <c r="AJ204" s="282" t="str">
        <f t="shared" ca="1" si="260"/>
        <v/>
      </c>
      <c r="AK204" s="282" t="str">
        <f t="shared" ca="1" si="260"/>
        <v/>
      </c>
    </row>
    <row r="205" spans="1:37" x14ac:dyDescent="0.2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59"/>
        <v>83605</v>
      </c>
      <c r="H205" s="74">
        <f t="shared" ca="1" si="259"/>
        <v>87922</v>
      </c>
      <c r="I205" s="74">
        <f t="shared" ca="1" si="259"/>
        <v>92403</v>
      </c>
      <c r="J205" s="74">
        <f t="shared" ca="1" si="259"/>
        <v>98658</v>
      </c>
      <c r="K205" s="74">
        <f t="shared" ca="1" si="259"/>
        <v>101421</v>
      </c>
      <c r="L205" s="74">
        <f t="shared" ca="1" si="259"/>
        <v>104261</v>
      </c>
      <c r="M205" s="74">
        <f t="shared" ca="1" si="259"/>
        <v>107235</v>
      </c>
      <c r="N205" s="72"/>
      <c r="P205" s="187" t="str">
        <f t="shared" si="216"/>
        <v>52993C</v>
      </c>
      <c r="Q205" s="191" t="s">
        <v>600</v>
      </c>
      <c r="R205" s="188" t="str">
        <f t="shared" si="232"/>
        <v>Service Center Operations Manager</v>
      </c>
      <c r="S205" s="189" t="str">
        <f t="shared" si="217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06"/>
        <v>52993C</v>
      </c>
      <c r="AC205" s="130" t="str">
        <f t="shared" si="233"/>
        <v>Service Center Operations Manager</v>
      </c>
      <c r="AD205" s="284" t="str">
        <f t="shared" si="234"/>
        <v>34D</v>
      </c>
      <c r="AE205" s="282">
        <f t="shared" ca="1" si="260"/>
        <v>40.195</v>
      </c>
      <c r="AF205" s="282">
        <f t="shared" ca="1" si="260"/>
        <v>42.271000000000001</v>
      </c>
      <c r="AG205" s="282">
        <f t="shared" ca="1" si="260"/>
        <v>44.424999999999997</v>
      </c>
      <c r="AH205" s="282">
        <f t="shared" ca="1" si="260"/>
        <v>47.431999999999995</v>
      </c>
      <c r="AI205" s="282">
        <f t="shared" ca="1" si="260"/>
        <v>48.760999999999996</v>
      </c>
      <c r="AJ205" s="282">
        <f t="shared" ca="1" si="260"/>
        <v>50.125999999999998</v>
      </c>
      <c r="AK205" s="282">
        <f t="shared" ca="1" si="260"/>
        <v>51.555999999999997</v>
      </c>
    </row>
    <row r="206" spans="1:37" x14ac:dyDescent="0.2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59"/>
        <v>102407</v>
      </c>
      <c r="H206" s="74">
        <f t="shared" ca="1" si="259"/>
        <v>106507</v>
      </c>
      <c r="I206" s="74">
        <f t="shared" ca="1" si="259"/>
        <v>110772</v>
      </c>
      <c r="J206" s="74">
        <f t="shared" ca="1" si="259"/>
        <v>115208</v>
      </c>
      <c r="K206" s="74">
        <f t="shared" ca="1" si="259"/>
        <v>119821</v>
      </c>
      <c r="L206" s="74">
        <f t="shared" ca="1" si="259"/>
        <v>0</v>
      </c>
      <c r="M206" s="74">
        <f t="shared" ca="1" si="259"/>
        <v>0</v>
      </c>
      <c r="N206" s="72"/>
      <c r="P206" s="187" t="str">
        <f t="shared" si="216"/>
        <v>53009C</v>
      </c>
      <c r="Q206" s="191" t="s">
        <v>600</v>
      </c>
      <c r="R206" s="188" t="str">
        <f t="shared" si="232"/>
        <v>Strategic Information Center Manager - MPD</v>
      </c>
      <c r="S206" s="189" t="str">
        <f t="shared" si="217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06"/>
        <v>53009C</v>
      </c>
      <c r="AC206" s="130" t="str">
        <f t="shared" si="233"/>
        <v>Strategic Information Center Manager - MPD</v>
      </c>
      <c r="AD206" s="284" t="str">
        <f t="shared" si="234"/>
        <v>116</v>
      </c>
      <c r="AE206" s="282">
        <f t="shared" ca="1" si="260"/>
        <v>49.234999999999999</v>
      </c>
      <c r="AF206" s="282">
        <f t="shared" ca="1" si="260"/>
        <v>51.205999999999996</v>
      </c>
      <c r="AG206" s="282">
        <f t="shared" ca="1" si="260"/>
        <v>53.256</v>
      </c>
      <c r="AH206" s="282">
        <f t="shared" ca="1" si="260"/>
        <v>55.388999999999996</v>
      </c>
      <c r="AI206" s="282">
        <f t="shared" ca="1" si="260"/>
        <v>57.606999999999999</v>
      </c>
      <c r="AJ206" s="282" t="str">
        <f t="shared" ca="1" si="260"/>
        <v/>
      </c>
      <c r="AK206" s="282" t="str">
        <f t="shared" ca="1" si="260"/>
        <v/>
      </c>
    </row>
    <row r="207" spans="1:37" x14ac:dyDescent="0.2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59"/>
        <v>81342</v>
      </c>
      <c r="H207" s="74">
        <f t="shared" ca="1" si="259"/>
        <v>85409</v>
      </c>
      <c r="I207" s="74">
        <f t="shared" ca="1" si="259"/>
        <v>89679</v>
      </c>
      <c r="J207" s="74">
        <f t="shared" ca="1" si="259"/>
        <v>94165</v>
      </c>
      <c r="K207" s="74">
        <f t="shared" ca="1" si="259"/>
        <v>96801</v>
      </c>
      <c r="L207" s="74">
        <f t="shared" ca="1" si="259"/>
        <v>99511</v>
      </c>
      <c r="M207" s="74">
        <f t="shared" ca="1" si="259"/>
        <v>102348</v>
      </c>
      <c r="N207" s="72"/>
      <c r="P207" s="187" t="str">
        <f t="shared" si="216"/>
        <v>09810C</v>
      </c>
      <c r="Q207" s="191" t="s">
        <v>600</v>
      </c>
      <c r="R207" s="188" t="str">
        <f t="shared" si="232"/>
        <v>Supervisor Administrative Services</v>
      </c>
      <c r="S207" s="189" t="str">
        <f t="shared" si="217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06"/>
        <v>09810C</v>
      </c>
      <c r="AC207" s="130" t="str">
        <f t="shared" si="233"/>
        <v>Supervisor Administrative Services</v>
      </c>
      <c r="AD207" s="284" t="str">
        <f t="shared" si="234"/>
        <v>40</v>
      </c>
      <c r="AE207" s="282">
        <f t="shared" ca="1" si="260"/>
        <v>39.106999999999999</v>
      </c>
      <c r="AF207" s="282">
        <f t="shared" ca="1" si="260"/>
        <v>41.062999999999995</v>
      </c>
      <c r="AG207" s="282">
        <f t="shared" ca="1" si="260"/>
        <v>43.114999999999995</v>
      </c>
      <c r="AH207" s="282">
        <f t="shared" ca="1" si="260"/>
        <v>45.271999999999998</v>
      </c>
      <c r="AI207" s="282">
        <f t="shared" ca="1" si="260"/>
        <v>46.538999999999994</v>
      </c>
      <c r="AJ207" s="282">
        <f t="shared" ca="1" si="260"/>
        <v>47.841999999999999</v>
      </c>
      <c r="AK207" s="282">
        <f t="shared" ca="1" si="260"/>
        <v>49.205999999999996</v>
      </c>
    </row>
    <row r="208" spans="1:37" x14ac:dyDescent="0.2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59"/>
        <v>98484</v>
      </c>
      <c r="H208" s="74">
        <f t="shared" ca="1" si="259"/>
        <v>102423</v>
      </c>
      <c r="I208" s="74">
        <f t="shared" ca="1" si="259"/>
        <v>106523</v>
      </c>
      <c r="J208" s="74">
        <f t="shared" ca="1" si="259"/>
        <v>110783</v>
      </c>
      <c r="K208" s="74">
        <f t="shared" ca="1" si="259"/>
        <v>115213</v>
      </c>
      <c r="L208" s="74">
        <f t="shared" ca="1" si="259"/>
        <v>119821</v>
      </c>
      <c r="M208" s="74">
        <f t="shared" ca="1" si="259"/>
        <v>0</v>
      </c>
      <c r="N208" s="72"/>
      <c r="P208" s="187" t="str">
        <f t="shared" si="216"/>
        <v>09926C</v>
      </c>
      <c r="Q208" s="191" t="s">
        <v>600</v>
      </c>
      <c r="R208" s="188" t="str">
        <f t="shared" si="232"/>
        <v>Supervisor CPED Project Coordination</v>
      </c>
      <c r="S208" s="189" t="str">
        <f t="shared" si="217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06"/>
        <v>09926C</v>
      </c>
      <c r="AC208" s="130" t="str">
        <f t="shared" si="233"/>
        <v>Supervisor CPED Project Coordination</v>
      </c>
      <c r="AD208" s="284" t="str">
        <f t="shared" si="234"/>
        <v>42</v>
      </c>
      <c r="AE208" s="282">
        <f t="shared" ca="1" si="260"/>
        <v>47.348999999999997</v>
      </c>
      <c r="AF208" s="282">
        <f t="shared" ca="1" si="260"/>
        <v>49.241999999999997</v>
      </c>
      <c r="AG208" s="282">
        <f t="shared" ca="1" si="260"/>
        <v>51.213000000000001</v>
      </c>
      <c r="AH208" s="282">
        <f t="shared" ca="1" si="260"/>
        <v>53.262</v>
      </c>
      <c r="AI208" s="282">
        <f t="shared" ca="1" si="260"/>
        <v>55.390999999999998</v>
      </c>
      <c r="AJ208" s="282">
        <f t="shared" ca="1" si="260"/>
        <v>57.606999999999999</v>
      </c>
      <c r="AK208" s="282" t="str">
        <f t="shared" ca="1" si="260"/>
        <v/>
      </c>
    </row>
    <row r="209" spans="1:37" x14ac:dyDescent="0.2">
      <c r="A209" s="75" t="s">
        <v>216</v>
      </c>
      <c r="B209" s="75">
        <v>8</v>
      </c>
      <c r="C209" s="70" t="s">
        <v>575</v>
      </c>
      <c r="D209" s="75">
        <v>393</v>
      </c>
      <c r="E209" s="75" t="s">
        <v>17</v>
      </c>
      <c r="F209" s="73" t="s">
        <v>438</v>
      </c>
      <c r="G209" s="74">
        <f t="shared" ca="1" si="259"/>
        <v>77972</v>
      </c>
      <c r="H209" s="74">
        <f t="shared" ca="1" si="259"/>
        <v>81093</v>
      </c>
      <c r="I209" s="74">
        <f t="shared" ca="1" si="259"/>
        <v>84341</v>
      </c>
      <c r="J209" s="74">
        <f t="shared" ca="1" si="259"/>
        <v>87718</v>
      </c>
      <c r="K209" s="74">
        <f t="shared" ca="1" si="259"/>
        <v>91230</v>
      </c>
      <c r="L209" s="74">
        <f t="shared" ca="1" si="259"/>
        <v>0</v>
      </c>
      <c r="M209" s="74">
        <f t="shared" ca="1" si="259"/>
        <v>0</v>
      </c>
      <c r="N209" s="72"/>
      <c r="P209" s="187" t="str">
        <f t="shared" si="216"/>
        <v>10074C</v>
      </c>
      <c r="Q209" s="191" t="s">
        <v>600</v>
      </c>
      <c r="R209" s="188" t="str">
        <f t="shared" si="232"/>
        <v>Supervisor Criminal Legal Support Services</v>
      </c>
      <c r="S209" s="189" t="str">
        <f t="shared" si="217"/>
        <v>022</v>
      </c>
      <c r="T209" s="186" cm="1">
        <f t="array" aca="1" ref="T209" ca="1">ROUND(IF($Q209="Y",VLOOKUP($P209, INDIRECT($Q$3),T$8,0)*INDIRECT($P$2),VLOOKUP($P209, INDIRECT($Q$3),T$8,0)),IF($E209="E",0,3))</f>
        <v>77972</v>
      </c>
      <c r="U209" s="186" cm="1">
        <f t="array" aca="1" ref="U209" ca="1">ROUND(IF($Q209="Y",VLOOKUP($P209, INDIRECT($Q$3),U$8,0)*INDIRECT($P$2),VLOOKUP($P209, INDIRECT($Q$3),U$8,0)),IF($E209="E",0,3))</f>
        <v>81093</v>
      </c>
      <c r="V209" s="186" cm="1">
        <f t="array" aca="1" ref="V209" ca="1">ROUND(IF($Q209="Y",VLOOKUP($P209, INDIRECT($Q$3),V$8,0)*INDIRECT($P$2),VLOOKUP($P209, INDIRECT($Q$3),V$8,0)),IF($E209="E",0,3))</f>
        <v>84341</v>
      </c>
      <c r="W209" s="186" cm="1">
        <f t="array" aca="1" ref="W209" ca="1">ROUND(IF($Q209="Y",VLOOKUP($P209, INDIRECT($Q$3),W$8,0)*INDIRECT($P$2),VLOOKUP($P209, INDIRECT($Q$3),W$8,0)),IF($E209="E",0,3))</f>
        <v>87718</v>
      </c>
      <c r="X209" s="186" cm="1">
        <f t="array" aca="1" ref="X209" ca="1">ROUND(IF($Q209="Y",VLOOKUP($P209, INDIRECT($Q$3),X$8,0)*INDIRECT($P$2),VLOOKUP($P209, INDIRECT($Q$3),X$8,0)),IF($E209="E",0,3))</f>
        <v>91230</v>
      </c>
      <c r="Y209" s="186" cm="1">
        <f t="array" aca="1" ref="Y209" ca="1">ROUND(IF($Q209="Y",VLOOKUP($P209, INDIRECT($Q$3),Y$8,0)*INDIRECT($P$2),VLOOKUP($P209, INDIRECT($Q$3),Y$8,0)),IF($E209="E",0,3))</f>
        <v>0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206"/>
        <v>10074C</v>
      </c>
      <c r="AC209" s="130" t="str">
        <f t="shared" si="233"/>
        <v>Supervisor Criminal Legal Support Services</v>
      </c>
      <c r="AD209" s="284" t="str">
        <f t="shared" si="234"/>
        <v>022</v>
      </c>
      <c r="AE209" s="282">
        <f t="shared" ca="1" si="260"/>
        <v>37.486999999999995</v>
      </c>
      <c r="AF209" s="282">
        <f t="shared" ca="1" si="260"/>
        <v>38.988</v>
      </c>
      <c r="AG209" s="282">
        <f t="shared" ca="1" si="260"/>
        <v>40.548999999999999</v>
      </c>
      <c r="AH209" s="282">
        <f t="shared" ca="1" si="260"/>
        <v>42.172999999999995</v>
      </c>
      <c r="AI209" s="282">
        <f t="shared" ca="1" si="260"/>
        <v>43.860999999999997</v>
      </c>
      <c r="AJ209" s="282" t="str">
        <f t="shared" ca="1" si="260"/>
        <v/>
      </c>
      <c r="AK209" s="282" t="str">
        <f t="shared" ca="1" si="260"/>
        <v/>
      </c>
    </row>
    <row r="210" spans="1:37" x14ac:dyDescent="0.2">
      <c r="A210" s="75" t="s">
        <v>1088</v>
      </c>
      <c r="B210" s="75">
        <v>10</v>
      </c>
      <c r="C210" s="70" t="s">
        <v>1089</v>
      </c>
      <c r="D210" s="75">
        <v>480</v>
      </c>
      <c r="E210" s="75" t="s">
        <v>17</v>
      </c>
      <c r="F210" s="73" t="s">
        <v>1090</v>
      </c>
      <c r="G210" s="74">
        <f t="shared" ref="G210" si="261">IF(E210="E",ROUND(T210,0),ROUND(T210,3))</f>
        <v>99162</v>
      </c>
      <c r="H210" s="74">
        <f t="shared" ref="H210" si="262">IF(F210="E",ROUND(U210,0),ROUND(U210,3))</f>
        <v>104098</v>
      </c>
      <c r="I210" s="74">
        <f t="shared" ref="I210" si="263">IF(G210="E",ROUND(V210,0),ROUND(V210,3))</f>
        <v>109314</v>
      </c>
      <c r="J210" s="74">
        <f t="shared" ref="J210" si="264">IF(H210="E",ROUND(W210,0),ROUND(W210,3))</f>
        <v>116384</v>
      </c>
      <c r="K210" s="74">
        <f t="shared" ref="K210" si="265">IF(I210="E",ROUND(X210,0),ROUND(X210,3))</f>
        <v>119642</v>
      </c>
      <c r="L210" s="74">
        <f t="shared" ref="L210" si="266">IF(J210="E",ROUND(Y210,0),ROUND(Y210,3))</f>
        <v>122996</v>
      </c>
      <c r="M210" s="74">
        <f t="shared" ref="M210" si="267">IF(K210="E",ROUND(Z210,0),ROUND(Z210,3))</f>
        <v>126500</v>
      </c>
      <c r="N210" s="72"/>
      <c r="P210" s="187" t="str">
        <f>A210</f>
        <v>59482C</v>
      </c>
      <c r="R210" s="188" t="str">
        <f t="shared" si="232"/>
        <v>Supervisor Crime Analyst MPD</v>
      </c>
      <c r="S210" s="189" t="str">
        <f t="shared" si="217"/>
        <v>146</v>
      </c>
      <c r="T210" s="383">
        <v>99162</v>
      </c>
      <c r="U210" s="383">
        <v>104098</v>
      </c>
      <c r="V210" s="383">
        <v>109314</v>
      </c>
      <c r="W210" s="383">
        <v>116384</v>
      </c>
      <c r="X210" s="383">
        <v>119642</v>
      </c>
      <c r="Y210" s="383">
        <v>122996</v>
      </c>
      <c r="Z210" s="383">
        <v>126500</v>
      </c>
      <c r="AA210" s="186"/>
      <c r="AB210" s="282" t="str">
        <f t="shared" si="206"/>
        <v>59482C</v>
      </c>
      <c r="AC210" s="130" t="str">
        <f t="shared" si="233"/>
        <v>Supervisor Crime Analyst MPD</v>
      </c>
      <c r="AD210" s="284" t="str">
        <f t="shared" si="234"/>
        <v>146</v>
      </c>
      <c r="AE210" s="282">
        <f t="shared" ref="AE210:AE216" si="268">IF(T210=0,"",IF($E210="E",ROUNDUP(T210/2080,3),T210))</f>
        <v>47.674999999999997</v>
      </c>
      <c r="AF210" s="282">
        <f t="shared" ref="AF210:AF216" si="269">IF(U210=0,"",IF($E210="E",ROUNDUP(U210/2080,3),U210))</f>
        <v>50.047999999999995</v>
      </c>
      <c r="AG210" s="282">
        <f t="shared" ref="AG210:AG216" si="270">IF(V210=0,"",IF($E210="E",ROUNDUP(V210/2080,3),V210))</f>
        <v>52.555</v>
      </c>
      <c r="AH210" s="282">
        <f t="shared" ref="AH210:AH216" si="271">IF(W210=0,"",IF($E210="E",ROUNDUP(W210/2080,3),W210))</f>
        <v>55.954000000000001</v>
      </c>
      <c r="AI210" s="282">
        <f t="shared" ref="AI210:AI216" si="272">IF(X210=0,"",IF($E210="E",ROUNDUP(X210/2080,3),X210))</f>
        <v>57.521000000000001</v>
      </c>
      <c r="AJ210" s="282">
        <f t="shared" ref="AJ210" si="273">IF(Y210=0,"",IF($E210="E",ROUNDUP(Y210/2080,3),Y210))</f>
        <v>59.132999999999996</v>
      </c>
      <c r="AK210" s="282">
        <f t="shared" ref="AK210" si="274">IF(Z210=0,"",IF($E210="E",ROUNDUP(Z210/2080,3),Z210))</f>
        <v>60.817999999999998</v>
      </c>
    </row>
    <row r="211" spans="1:37" x14ac:dyDescent="0.2">
      <c r="A211" s="75" t="s">
        <v>217</v>
      </c>
      <c r="B211" s="75">
        <v>10</v>
      </c>
      <c r="C211" s="70" t="s">
        <v>18</v>
      </c>
      <c r="D211" s="75">
        <v>485</v>
      </c>
      <c r="E211" s="75" t="s">
        <v>17</v>
      </c>
      <c r="F211" s="73" t="s">
        <v>439</v>
      </c>
      <c r="G211" s="74">
        <f t="shared" ref="G211:M215" ca="1" si="275">IF(E211="E",ROUND(T211,0),ROUND(T211,3))</f>
        <v>88615</v>
      </c>
      <c r="H211" s="74">
        <f t="shared" ca="1" si="275"/>
        <v>93278</v>
      </c>
      <c r="I211" s="74">
        <f t="shared" ca="1" si="275"/>
        <v>98187</v>
      </c>
      <c r="J211" s="74">
        <f t="shared" ca="1" si="275"/>
        <v>103356</v>
      </c>
      <c r="K211" s="74">
        <f t="shared" ca="1" si="275"/>
        <v>106246</v>
      </c>
      <c r="L211" s="74">
        <f t="shared" ca="1" si="275"/>
        <v>109225</v>
      </c>
      <c r="M211" s="74">
        <f t="shared" ca="1" si="275"/>
        <v>112338</v>
      </c>
      <c r="N211" s="72"/>
      <c r="P211" s="187" t="str">
        <f t="shared" si="216"/>
        <v>52918C</v>
      </c>
      <c r="Q211" s="191" t="s">
        <v>600</v>
      </c>
      <c r="R211" s="188" t="str">
        <f t="shared" si="232"/>
        <v>Supervisor Data Practices Compliance</v>
      </c>
      <c r="S211" s="189" t="str">
        <f t="shared" si="217"/>
        <v>83</v>
      </c>
      <c r="T211" s="186" cm="1">
        <f t="array" aca="1" ref="T211" ca="1">ROUND(IF($Q211="Y",VLOOKUP($P211, INDIRECT($Q$3),T$8,0)*INDIRECT($P$2),VLOOKUP($P211, INDIRECT($Q$3),T$8,0)),IF($E211="E",0,3))</f>
        <v>88615</v>
      </c>
      <c r="U211" s="186" cm="1">
        <f t="array" aca="1" ref="U211" ca="1">ROUND(IF($Q211="Y",VLOOKUP($P211, INDIRECT($Q$3),U$8,0)*INDIRECT($P$2),VLOOKUP($P211, INDIRECT($Q$3),U$8,0)),IF($E211="E",0,3))</f>
        <v>93278</v>
      </c>
      <c r="V211" s="186" cm="1">
        <f t="array" aca="1" ref="V211" ca="1">ROUND(IF($Q211="Y",VLOOKUP($P211, INDIRECT($Q$3),V$8,0)*INDIRECT($P$2),VLOOKUP($P211, INDIRECT($Q$3),V$8,0)),IF($E211="E",0,3))</f>
        <v>98187</v>
      </c>
      <c r="W211" s="186" cm="1">
        <f t="array" aca="1" ref="W211" ca="1">ROUND(IF($Q211="Y",VLOOKUP($P211, INDIRECT($Q$3),W$8,0)*INDIRECT($P$2),VLOOKUP($P211, INDIRECT($Q$3),W$8,0)),IF($E211="E",0,3))</f>
        <v>103356</v>
      </c>
      <c r="X211" s="186" cm="1">
        <f t="array" aca="1" ref="X211" ca="1">ROUND(IF($Q211="Y",VLOOKUP($P211, INDIRECT($Q$3),X$8,0)*INDIRECT($P$2),VLOOKUP($P211, INDIRECT($Q$3),X$8,0)),IF($E211="E",0,3))</f>
        <v>106246</v>
      </c>
      <c r="Y211" s="186" cm="1">
        <f t="array" aca="1" ref="Y211" ca="1">ROUND(IF($Q211="Y",VLOOKUP($P211, INDIRECT($Q$3),Y$8,0)*INDIRECT($P$2),VLOOKUP($P211, INDIRECT($Q$3),Y$8,0)),IF($E211="E",0,3))</f>
        <v>109225</v>
      </c>
      <c r="Z211" s="186" cm="1">
        <f t="array" aca="1" ref="Z211" ca="1">ROUND(IF($Q211="Y",VLOOKUP($P211, INDIRECT($Q$3),Z$8,0)*INDIRECT($P$2),VLOOKUP($P211, INDIRECT($Q$3),Z$8,0)),IF($E211="E",0,3))</f>
        <v>112338</v>
      </c>
      <c r="AA211" s="186"/>
      <c r="AB211" s="282" t="str">
        <f t="shared" si="206"/>
        <v>52918C</v>
      </c>
      <c r="AC211" s="130" t="str">
        <f t="shared" si="233"/>
        <v>Supervisor Data Practices Compliance</v>
      </c>
      <c r="AD211" s="284" t="str">
        <f t="shared" si="234"/>
        <v>83</v>
      </c>
      <c r="AE211" s="282">
        <f t="shared" ref="AE211:AK215" ca="1" si="276">IF(T211=0,"",IF($E211="E",ROUNDUP(T211/2080,3),T211))</f>
        <v>42.603999999999999</v>
      </c>
      <c r="AF211" s="282">
        <f t="shared" ca="1" si="276"/>
        <v>44.845999999999997</v>
      </c>
      <c r="AG211" s="282">
        <f t="shared" ca="1" si="276"/>
        <v>47.205999999999996</v>
      </c>
      <c r="AH211" s="282">
        <f t="shared" ca="1" si="276"/>
        <v>49.690999999999995</v>
      </c>
      <c r="AI211" s="282">
        <f t="shared" ca="1" si="276"/>
        <v>51.08</v>
      </c>
      <c r="AJ211" s="282">
        <f t="shared" ca="1" si="276"/>
        <v>52.512999999999998</v>
      </c>
      <c r="AK211" s="282">
        <f t="shared" ca="1" si="276"/>
        <v>54.009</v>
      </c>
    </row>
    <row r="212" spans="1:37" x14ac:dyDescent="0.2">
      <c r="A212" s="75" t="s">
        <v>219</v>
      </c>
      <c r="B212" s="75">
        <v>7</v>
      </c>
      <c r="C212" s="70" t="s">
        <v>218</v>
      </c>
      <c r="D212" s="75">
        <v>325</v>
      </c>
      <c r="E212" s="75" t="s">
        <v>17</v>
      </c>
      <c r="F212" s="73" t="s">
        <v>440</v>
      </c>
      <c r="G212" s="74">
        <f t="shared" ca="1" si="275"/>
        <v>66204</v>
      </c>
      <c r="H212" s="74">
        <f t="shared" ca="1" si="275"/>
        <v>68855</v>
      </c>
      <c r="I212" s="74">
        <f t="shared" ca="1" si="275"/>
        <v>71613</v>
      </c>
      <c r="J212" s="74">
        <f t="shared" ca="1" si="275"/>
        <v>74479</v>
      </c>
      <c r="K212" s="74">
        <f t="shared" ca="1" si="275"/>
        <v>77462</v>
      </c>
      <c r="L212" s="74">
        <f t="shared" ca="1" si="275"/>
        <v>0</v>
      </c>
      <c r="M212" s="74">
        <f t="shared" ca="1" si="275"/>
        <v>0</v>
      </c>
      <c r="N212" s="72"/>
      <c r="P212" s="187" t="str">
        <f t="shared" ref="P212:P228" si="277">A212</f>
        <v>09924C</v>
      </c>
      <c r="Q212" s="191" t="s">
        <v>600</v>
      </c>
      <c r="R212" s="188" t="str">
        <f t="shared" si="232"/>
        <v>Supervisor Document Solution Center</v>
      </c>
      <c r="S212" s="189" t="str">
        <f t="shared" si="217"/>
        <v>12B</v>
      </c>
      <c r="T212" s="186" cm="1">
        <f t="array" aca="1" ref="T212" ca="1">ROUND(IF($Q212="Y",VLOOKUP($P212, INDIRECT($Q$3),T$8,0)*INDIRECT($P$2),VLOOKUP($P212, INDIRECT($Q$3),T$8,0)),IF($E212="E",0,3))</f>
        <v>66204</v>
      </c>
      <c r="U212" s="186" cm="1">
        <f t="array" aca="1" ref="U212" ca="1">ROUND(IF($Q212="Y",VLOOKUP($P212, INDIRECT($Q$3),U$8,0)*INDIRECT($P$2),VLOOKUP($P212, INDIRECT($Q$3),U$8,0)),IF($E212="E",0,3))</f>
        <v>68855</v>
      </c>
      <c r="V212" s="186" cm="1">
        <f t="array" aca="1" ref="V212" ca="1">ROUND(IF($Q212="Y",VLOOKUP($P212, INDIRECT($Q$3),V$8,0)*INDIRECT($P$2),VLOOKUP($P212, INDIRECT($Q$3),V$8,0)),IF($E212="E",0,3))</f>
        <v>71613</v>
      </c>
      <c r="W212" s="186" cm="1">
        <f t="array" aca="1" ref="W212" ca="1">ROUND(IF($Q212="Y",VLOOKUP($P212, INDIRECT($Q$3),W$8,0)*INDIRECT($P$2),VLOOKUP($P212, INDIRECT($Q$3),W$8,0)),IF($E212="E",0,3))</f>
        <v>74479</v>
      </c>
      <c r="X212" s="186" cm="1">
        <f t="array" aca="1" ref="X212" ca="1">ROUND(IF($Q212="Y",VLOOKUP($P212, INDIRECT($Q$3),X$8,0)*INDIRECT($P$2),VLOOKUP($P212, INDIRECT($Q$3),X$8,0)),IF($E212="E",0,3))</f>
        <v>77462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206"/>
        <v>09924C</v>
      </c>
      <c r="AC212" s="130" t="str">
        <f t="shared" si="233"/>
        <v>Supervisor Document Solution Center</v>
      </c>
      <c r="AD212" s="284" t="str">
        <f t="shared" si="234"/>
        <v>12B</v>
      </c>
      <c r="AE212" s="282">
        <f t="shared" ca="1" si="276"/>
        <v>31.829000000000001</v>
      </c>
      <c r="AF212" s="282">
        <f t="shared" ca="1" si="276"/>
        <v>33.103999999999999</v>
      </c>
      <c r="AG212" s="282">
        <f t="shared" ca="1" si="276"/>
        <v>34.43</v>
      </c>
      <c r="AH212" s="282">
        <f t="shared" ca="1" si="276"/>
        <v>35.808</v>
      </c>
      <c r="AI212" s="282">
        <f t="shared" ca="1" si="276"/>
        <v>37.241999999999997</v>
      </c>
      <c r="AJ212" s="282" t="str">
        <f t="shared" ca="1" si="276"/>
        <v/>
      </c>
      <c r="AK212" s="282" t="str">
        <f t="shared" ca="1" si="276"/>
        <v/>
      </c>
    </row>
    <row r="213" spans="1:37" x14ac:dyDescent="0.2">
      <c r="A213" s="75" t="s">
        <v>210</v>
      </c>
      <c r="B213" s="75">
        <v>9</v>
      </c>
      <c r="C213" s="70" t="s">
        <v>178</v>
      </c>
      <c r="D213" s="75">
        <v>425</v>
      </c>
      <c r="E213" s="75" t="s">
        <v>17</v>
      </c>
      <c r="F213" s="73" t="s">
        <v>441</v>
      </c>
      <c r="G213" s="74">
        <f t="shared" ca="1" si="275"/>
        <v>86139</v>
      </c>
      <c r="H213" s="74">
        <f t="shared" ca="1" si="275"/>
        <v>91901</v>
      </c>
      <c r="I213" s="74">
        <f t="shared" ca="1" si="275"/>
        <v>94475</v>
      </c>
      <c r="J213" s="74">
        <f t="shared" ca="1" si="275"/>
        <v>97121</v>
      </c>
      <c r="K213" s="74">
        <f t="shared" ca="1" si="275"/>
        <v>99891</v>
      </c>
      <c r="L213" s="74">
        <f t="shared" ca="1" si="275"/>
        <v>0</v>
      </c>
      <c r="M213" s="74">
        <f t="shared" ca="1" si="275"/>
        <v>0</v>
      </c>
      <c r="N213" s="72"/>
      <c r="P213" s="187" t="str">
        <f t="shared" si="277"/>
        <v>52915C</v>
      </c>
      <c r="Q213" s="191" t="s">
        <v>600</v>
      </c>
      <c r="R213" s="188" t="str">
        <f t="shared" si="232"/>
        <v>Supervisor Election Administration</v>
      </c>
      <c r="S213" s="189" t="str">
        <f t="shared" si="217"/>
        <v>36</v>
      </c>
      <c r="T213" s="186" cm="1">
        <f t="array" aca="1" ref="T213" ca="1">ROUND(IF($Q213="Y",VLOOKUP($P213, INDIRECT($Q$3),T$8,0)*INDIRECT($P$2),VLOOKUP($P213, INDIRECT($Q$3),T$8,0)),IF($E213="E",0,3))</f>
        <v>86139</v>
      </c>
      <c r="U213" s="186" cm="1">
        <f t="array" aca="1" ref="U213" ca="1">ROUND(IF($Q213="Y",VLOOKUP($P213, INDIRECT($Q$3),U$8,0)*INDIRECT($P$2),VLOOKUP($P213, INDIRECT($Q$3),U$8,0)),IF($E213="E",0,3))</f>
        <v>91901</v>
      </c>
      <c r="V213" s="186" cm="1">
        <f t="array" aca="1" ref="V213" ca="1">ROUND(IF($Q213="Y",VLOOKUP($P213, INDIRECT($Q$3),V$8,0)*INDIRECT($P$2),VLOOKUP($P213, INDIRECT($Q$3),V$8,0)),IF($E213="E",0,3))</f>
        <v>94475</v>
      </c>
      <c r="W213" s="186" cm="1">
        <f t="array" aca="1" ref="W213" ca="1">ROUND(IF($Q213="Y",VLOOKUP($P213, INDIRECT($Q$3),W$8,0)*INDIRECT($P$2),VLOOKUP($P213, INDIRECT($Q$3),W$8,0)),IF($E213="E",0,3))</f>
        <v>97121</v>
      </c>
      <c r="X213" s="186" cm="1">
        <f t="array" aca="1" ref="X213" ca="1">ROUND(IF($Q213="Y",VLOOKUP($P213, INDIRECT($Q$3),X$8,0)*INDIRECT($P$2),VLOOKUP($P213, INDIRECT($Q$3),X$8,0)),IF($E213="E",0,3))</f>
        <v>99891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ref="AB213:AB228" si="278">A213</f>
        <v>52915C</v>
      </c>
      <c r="AC213" s="130" t="str">
        <f t="shared" si="233"/>
        <v>Supervisor Election Administration</v>
      </c>
      <c r="AD213" s="284" t="str">
        <f t="shared" si="234"/>
        <v>36</v>
      </c>
      <c r="AE213" s="282">
        <f t="shared" ca="1" si="276"/>
        <v>41.412999999999997</v>
      </c>
      <c r="AF213" s="282">
        <f t="shared" ca="1" si="276"/>
        <v>44.183999999999997</v>
      </c>
      <c r="AG213" s="282">
        <f t="shared" ca="1" si="276"/>
        <v>45.420999999999999</v>
      </c>
      <c r="AH213" s="282">
        <f t="shared" ca="1" si="276"/>
        <v>46.692999999999998</v>
      </c>
      <c r="AI213" s="282">
        <f t="shared" ca="1" si="276"/>
        <v>48.024999999999999</v>
      </c>
      <c r="AJ213" s="282" t="str">
        <f t="shared" ca="1" si="276"/>
        <v/>
      </c>
      <c r="AK213" s="282" t="str">
        <f t="shared" ca="1" si="276"/>
        <v/>
      </c>
    </row>
    <row r="214" spans="1:37" x14ac:dyDescent="0.2">
      <c r="A214" s="75" t="s">
        <v>220</v>
      </c>
      <c r="B214" s="75">
        <v>12</v>
      </c>
      <c r="C214" s="70" t="s">
        <v>60</v>
      </c>
      <c r="D214" s="75">
        <v>543</v>
      </c>
      <c r="E214" s="75" t="s">
        <v>17</v>
      </c>
      <c r="F214" s="73" t="s">
        <v>442</v>
      </c>
      <c r="G214" s="74">
        <f t="shared" ca="1" si="275"/>
        <v>105203</v>
      </c>
      <c r="H214" s="74">
        <f t="shared" ca="1" si="275"/>
        <v>111070</v>
      </c>
      <c r="I214" s="74">
        <f t="shared" ca="1" si="275"/>
        <v>118685</v>
      </c>
      <c r="J214" s="74">
        <f t="shared" ca="1" si="275"/>
        <v>122009</v>
      </c>
      <c r="K214" s="74">
        <f t="shared" ca="1" si="275"/>
        <v>125424</v>
      </c>
      <c r="L214" s="74">
        <f t="shared" ca="1" si="275"/>
        <v>129001</v>
      </c>
      <c r="M214" s="74">
        <f t="shared" ca="1" si="275"/>
        <v>0</v>
      </c>
      <c r="N214" s="72"/>
      <c r="P214" s="187" t="str">
        <f t="shared" si="277"/>
        <v>09986C</v>
      </c>
      <c r="Q214" s="191" t="s">
        <v>600</v>
      </c>
      <c r="R214" s="188" t="str">
        <f t="shared" si="232"/>
        <v>Supervisor Emergency Management Operators</v>
      </c>
      <c r="S214" s="189" t="str">
        <f t="shared" si="217"/>
        <v>44</v>
      </c>
      <c r="T214" s="186" cm="1">
        <f t="array" aca="1" ref="T214" ca="1">ROUND(IF($Q214="Y",VLOOKUP($P214, INDIRECT($Q$3),T$8,0)*INDIRECT($P$2),VLOOKUP($P214, INDIRECT($Q$3),T$8,0)),IF($E214="E",0,3))</f>
        <v>105203</v>
      </c>
      <c r="U214" s="186" cm="1">
        <f t="array" aca="1" ref="U214" ca="1">ROUND(IF($Q214="Y",VLOOKUP($P214, INDIRECT($Q$3),U$8,0)*INDIRECT($P$2),VLOOKUP($P214, INDIRECT($Q$3),U$8,0)),IF($E214="E",0,3))</f>
        <v>111070</v>
      </c>
      <c r="V214" s="186" cm="1">
        <f t="array" aca="1" ref="V214" ca="1">ROUND(IF($Q214="Y",VLOOKUP($P214, INDIRECT($Q$3),V$8,0)*INDIRECT($P$2),VLOOKUP($P214, INDIRECT($Q$3),V$8,0)),IF($E214="E",0,3))</f>
        <v>118685</v>
      </c>
      <c r="W214" s="186" cm="1">
        <f t="array" aca="1" ref="W214" ca="1">ROUND(IF($Q214="Y",VLOOKUP($P214, INDIRECT($Q$3),W$8,0)*INDIRECT($P$2),VLOOKUP($P214, INDIRECT($Q$3),W$8,0)),IF($E214="E",0,3))</f>
        <v>122009</v>
      </c>
      <c r="X214" s="186" cm="1">
        <f t="array" aca="1" ref="X214" ca="1">ROUND(IF($Q214="Y",VLOOKUP($P214, INDIRECT($Q$3),X$8,0)*INDIRECT($P$2),VLOOKUP($P214, INDIRECT($Q$3),X$8,0)),IF($E214="E",0,3))</f>
        <v>125424</v>
      </c>
      <c r="Y214" s="186" cm="1">
        <f t="array" aca="1" ref="Y214" ca="1">ROUND(IF($Q214="Y",VLOOKUP($P214, INDIRECT($Q$3),Y$8,0)*INDIRECT($P$2),VLOOKUP($P214, INDIRECT($Q$3),Y$8,0)),IF($E214="E",0,3))</f>
        <v>129001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278"/>
        <v>09986C</v>
      </c>
      <c r="AC214" s="130" t="str">
        <f t="shared" si="233"/>
        <v>Supervisor Emergency Management Operators</v>
      </c>
      <c r="AD214" s="284" t="str">
        <f t="shared" si="234"/>
        <v>44</v>
      </c>
      <c r="AE214" s="282">
        <f t="shared" ca="1" si="276"/>
        <v>50.579000000000001</v>
      </c>
      <c r="AF214" s="282">
        <f t="shared" ca="1" si="276"/>
        <v>53.4</v>
      </c>
      <c r="AG214" s="282">
        <f t="shared" ca="1" si="276"/>
        <v>57.061</v>
      </c>
      <c r="AH214" s="282">
        <f t="shared" ca="1" si="276"/>
        <v>58.658999999999999</v>
      </c>
      <c r="AI214" s="282">
        <f t="shared" ca="1" si="276"/>
        <v>60.3</v>
      </c>
      <c r="AJ214" s="282">
        <f t="shared" ca="1" si="276"/>
        <v>62.019999999999996</v>
      </c>
      <c r="AK214" s="282" t="str">
        <f t="shared" ca="1" si="276"/>
        <v/>
      </c>
    </row>
    <row r="215" spans="1:37" x14ac:dyDescent="0.2">
      <c r="A215" s="75" t="s">
        <v>222</v>
      </c>
      <c r="B215" s="75">
        <v>9</v>
      </c>
      <c r="C215" s="70" t="s">
        <v>221</v>
      </c>
      <c r="D215" s="75">
        <v>428</v>
      </c>
      <c r="E215" s="75" t="s">
        <v>17</v>
      </c>
      <c r="F215" s="73" t="s">
        <v>443</v>
      </c>
      <c r="G215" s="74">
        <f t="shared" ca="1" si="275"/>
        <v>89413</v>
      </c>
      <c r="H215" s="74">
        <f t="shared" ca="1" si="275"/>
        <v>92989</v>
      </c>
      <c r="I215" s="74">
        <f t="shared" ca="1" si="275"/>
        <v>96711</v>
      </c>
      <c r="J215" s="74">
        <f t="shared" ca="1" si="275"/>
        <v>100577</v>
      </c>
      <c r="K215" s="74">
        <f t="shared" ca="1" si="275"/>
        <v>104600</v>
      </c>
      <c r="L215" s="74">
        <f t="shared" ca="1" si="275"/>
        <v>0</v>
      </c>
      <c r="M215" s="74">
        <f t="shared" ca="1" si="275"/>
        <v>0</v>
      </c>
      <c r="N215" s="72"/>
      <c r="P215" s="187" t="str">
        <f t="shared" si="277"/>
        <v>10077C</v>
      </c>
      <c r="Q215" s="191" t="s">
        <v>600</v>
      </c>
      <c r="R215" s="188" t="str">
        <f t="shared" si="232"/>
        <v>Supervisor IT Deskside Services</v>
      </c>
      <c r="S215" s="189" t="str">
        <f t="shared" si="217"/>
        <v>12</v>
      </c>
      <c r="T215" s="186" cm="1">
        <f t="array" aca="1" ref="T215" ca="1">ROUND(IF($Q215="Y",VLOOKUP($P215, INDIRECT($Q$3),T$8,0)*INDIRECT($P$2),VLOOKUP($P215, INDIRECT($Q$3),T$8,0)),IF($E215="E",0,3))</f>
        <v>89413</v>
      </c>
      <c r="U215" s="186" cm="1">
        <f t="array" aca="1" ref="U215" ca="1">ROUND(IF($Q215="Y",VLOOKUP($P215, INDIRECT($Q$3),U$8,0)*INDIRECT($P$2),VLOOKUP($P215, INDIRECT($Q$3),U$8,0)),IF($E215="E",0,3))</f>
        <v>92989</v>
      </c>
      <c r="V215" s="186" cm="1">
        <f t="array" aca="1" ref="V215" ca="1">ROUND(IF($Q215="Y",VLOOKUP($P215, INDIRECT($Q$3),V$8,0)*INDIRECT($P$2),VLOOKUP($P215, INDIRECT($Q$3),V$8,0)),IF($E215="E",0,3))</f>
        <v>96711</v>
      </c>
      <c r="W215" s="186" cm="1">
        <f t="array" aca="1" ref="W215" ca="1">ROUND(IF($Q215="Y",VLOOKUP($P215, INDIRECT($Q$3),W$8,0)*INDIRECT($P$2),VLOOKUP($P215, INDIRECT($Q$3),W$8,0)),IF($E215="E",0,3))</f>
        <v>100577</v>
      </c>
      <c r="X215" s="186" cm="1">
        <f t="array" aca="1" ref="X215" ca="1">ROUND(IF($Q215="Y",VLOOKUP($P215, INDIRECT($Q$3),X$8,0)*INDIRECT($P$2),VLOOKUP($P215, INDIRECT($Q$3),X$8,0)),IF($E215="E",0,3))</f>
        <v>104600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78"/>
        <v>10077C</v>
      </c>
      <c r="AC215" s="130" t="str">
        <f t="shared" si="233"/>
        <v>Supervisor IT Deskside Services</v>
      </c>
      <c r="AD215" s="284" t="str">
        <f t="shared" si="234"/>
        <v>12</v>
      </c>
      <c r="AE215" s="282">
        <f t="shared" ca="1" si="276"/>
        <v>42.988</v>
      </c>
      <c r="AF215" s="282">
        <f t="shared" ca="1" si="276"/>
        <v>44.707000000000001</v>
      </c>
      <c r="AG215" s="282">
        <f t="shared" ca="1" si="276"/>
        <v>46.495999999999995</v>
      </c>
      <c r="AH215" s="282">
        <f t="shared" ca="1" si="276"/>
        <v>48.354999999999997</v>
      </c>
      <c r="AI215" s="282">
        <f t="shared" ca="1" si="276"/>
        <v>50.288999999999994</v>
      </c>
      <c r="AJ215" s="282" t="str">
        <f t="shared" ca="1" si="276"/>
        <v/>
      </c>
      <c r="AK215" s="282" t="str">
        <f t="shared" ca="1" si="276"/>
        <v/>
      </c>
    </row>
    <row r="216" spans="1:37" x14ac:dyDescent="0.2">
      <c r="A216" s="75" t="s">
        <v>223</v>
      </c>
      <c r="B216" s="75">
        <v>10</v>
      </c>
      <c r="C216" s="70" t="s">
        <v>162</v>
      </c>
      <c r="D216" s="75">
        <v>495</v>
      </c>
      <c r="E216" s="75" t="s">
        <v>17</v>
      </c>
      <c r="F216" s="73" t="s">
        <v>1093</v>
      </c>
      <c r="G216" s="74">
        <f t="shared" ref="G216" si="279">IF(E216="E",ROUND(T216,0),ROUND(T216,3))</f>
        <v>96027</v>
      </c>
      <c r="H216" s="74">
        <f t="shared" ref="H216" si="280">IF(F216="E",ROUND(U216,0),ROUND(U216,3))</f>
        <v>99868</v>
      </c>
      <c r="I216" s="74">
        <f t="shared" ref="I216" si="281">IF(G216="E",ROUND(V216,0),ROUND(V216,3))</f>
        <v>103862</v>
      </c>
      <c r="J216" s="74">
        <f t="shared" ref="J216" si="282">IF(H216="E",ROUND(W216,0),ROUND(W216,3))</f>
        <v>108015</v>
      </c>
      <c r="K216" s="74">
        <f t="shared" ref="K216" si="283">IF(I216="E",ROUND(X216,0),ROUND(X216,3))</f>
        <v>112338</v>
      </c>
      <c r="L216" s="74">
        <f t="shared" ref="L216:M221" ca="1" si="284">IF(J216="E",ROUND(Y216,0),ROUND(Y216,3))</f>
        <v>0</v>
      </c>
      <c r="M216" s="74">
        <f t="shared" ca="1" si="284"/>
        <v>0</v>
      </c>
      <c r="N216" s="72"/>
      <c r="P216" s="187" t="str">
        <f t="shared" si="277"/>
        <v>10078C</v>
      </c>
      <c r="Q216" s="191" t="s">
        <v>600</v>
      </c>
      <c r="R216" s="188" t="str">
        <f>F216</f>
        <v>Manager IT Service Desk</v>
      </c>
      <c r="S216" s="189" t="str">
        <f t="shared" ref="S216:S228" si="285">C216</f>
        <v>10</v>
      </c>
      <c r="T216" s="186">
        <v>96027</v>
      </c>
      <c r="U216" s="186">
        <v>99868</v>
      </c>
      <c r="V216" s="186">
        <v>103862</v>
      </c>
      <c r="W216" s="186">
        <v>108015</v>
      </c>
      <c r="X216" s="186">
        <v>112338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78"/>
        <v>10078C</v>
      </c>
      <c r="AC216" s="130" t="str">
        <f t="shared" si="233"/>
        <v>Manager IT Service Desk</v>
      </c>
      <c r="AD216" s="284" t="str">
        <f t="shared" si="234"/>
        <v>10</v>
      </c>
      <c r="AE216" s="282">
        <f t="shared" si="268"/>
        <v>46.166999999999994</v>
      </c>
      <c r="AF216" s="282">
        <f t="shared" si="269"/>
        <v>48.013999999999996</v>
      </c>
      <c r="AG216" s="282">
        <f t="shared" si="270"/>
        <v>49.933999999999997</v>
      </c>
      <c r="AH216" s="282">
        <f t="shared" si="271"/>
        <v>51.930999999999997</v>
      </c>
      <c r="AI216" s="282">
        <f t="shared" si="272"/>
        <v>54.009</v>
      </c>
      <c r="AJ216" s="282" t="str">
        <f t="shared" ref="AJ216:AK221" ca="1" si="286">IF(Y216=0,"",IF($E216="E",ROUNDUP(Y216/2080,3),Y216))</f>
        <v/>
      </c>
      <c r="AK216" s="282" t="str">
        <f t="shared" ca="1" si="286"/>
        <v/>
      </c>
    </row>
    <row r="217" spans="1:37" x14ac:dyDescent="0.2">
      <c r="A217" s="75" t="s">
        <v>225</v>
      </c>
      <c r="B217" s="75">
        <v>8</v>
      </c>
      <c r="C217" s="70" t="s">
        <v>224</v>
      </c>
      <c r="D217" s="75">
        <v>368</v>
      </c>
      <c r="E217" s="75" t="s">
        <v>21</v>
      </c>
      <c r="F217" s="73" t="s">
        <v>445</v>
      </c>
      <c r="G217" s="74">
        <f t="shared" ref="G217:K221" ca="1" si="287">IF(E217="E",ROUND(T217,0),ROUND(T217,3))</f>
        <v>39.235999999999997</v>
      </c>
      <c r="H217" s="74">
        <f t="shared" ca="1" si="287"/>
        <v>40.335999999999999</v>
      </c>
      <c r="I217" s="74">
        <f t="shared" ca="1" si="287"/>
        <v>41.465000000000003</v>
      </c>
      <c r="J217" s="74">
        <f t="shared" ca="1" si="287"/>
        <v>42.645000000000003</v>
      </c>
      <c r="K217" s="74">
        <f t="shared" ca="1" si="287"/>
        <v>43.521000000000001</v>
      </c>
      <c r="L217" s="74">
        <f t="shared" ca="1" si="284"/>
        <v>0</v>
      </c>
      <c r="M217" s="74">
        <f t="shared" ca="1" si="284"/>
        <v>0</v>
      </c>
      <c r="N217" s="72"/>
      <c r="P217" s="187" t="str">
        <f t="shared" si="277"/>
        <v>10153C</v>
      </c>
      <c r="Q217" s="191" t="s">
        <v>600</v>
      </c>
      <c r="R217" s="188" t="str">
        <f t="shared" si="232"/>
        <v xml:space="preserve">Supervisor Payroll/Accounting </v>
      </c>
      <c r="S217" s="189" t="str">
        <f t="shared" si="285"/>
        <v>102</v>
      </c>
      <c r="T217" s="186" cm="1">
        <f t="array" aca="1" ref="T217" ca="1">ROUND(IF($Q217="Y",VLOOKUP($P217, INDIRECT($Q$3),T$8,0)*INDIRECT($P$2),VLOOKUP($P217, INDIRECT($Q$3),T$8,0)),IF($E217="E",0,3))</f>
        <v>39.235999999999997</v>
      </c>
      <c r="U217" s="186" cm="1">
        <f t="array" aca="1" ref="U217" ca="1">ROUND(IF($Q217="Y",VLOOKUP($P217, INDIRECT($Q$3),U$8,0)*INDIRECT($P$2),VLOOKUP($P217, INDIRECT($Q$3),U$8,0)),IF($E217="E",0,3))</f>
        <v>40.335999999999999</v>
      </c>
      <c r="V217" s="186" cm="1">
        <f t="array" aca="1" ref="V217" ca="1">ROUND(IF($Q217="Y",VLOOKUP($P217, INDIRECT($Q$3),V$8,0)*INDIRECT($P$2),VLOOKUP($P217, INDIRECT($Q$3),V$8,0)),IF($E217="E",0,3))</f>
        <v>41.465000000000003</v>
      </c>
      <c r="W217" s="186" cm="1">
        <f t="array" aca="1" ref="W217" ca="1">ROUND(IF($Q217="Y",VLOOKUP($P217, INDIRECT($Q$3),W$8,0)*INDIRECT($P$2),VLOOKUP($P217, INDIRECT($Q$3),W$8,0)),IF($E217="E",0,3))</f>
        <v>42.645000000000003</v>
      </c>
      <c r="X217" s="186" cm="1">
        <f t="array" aca="1" ref="X217" ca="1">ROUND(IF($Q217="Y",VLOOKUP($P217, INDIRECT($Q$3),X$8,0)*INDIRECT($P$2),VLOOKUP($P217, INDIRECT($Q$3),X$8,0)),IF($E217="E",0,3))</f>
        <v>43.521000000000001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78"/>
        <v>10153C</v>
      </c>
      <c r="AC217" s="130" t="str">
        <f t="shared" si="233"/>
        <v xml:space="preserve">Supervisor Payroll/Accounting </v>
      </c>
      <c r="AD217" s="284" t="str">
        <f t="shared" si="234"/>
        <v>102</v>
      </c>
      <c r="AE217" s="282">
        <f t="shared" ref="AE217:AI221" ca="1" si="288">IF(T217=0,"",IF($E217="E",ROUNDUP(T217/2080,3),T217))</f>
        <v>39.235999999999997</v>
      </c>
      <c r="AF217" s="282">
        <f t="shared" ca="1" si="288"/>
        <v>40.335999999999999</v>
      </c>
      <c r="AG217" s="282">
        <f t="shared" ca="1" si="288"/>
        <v>41.465000000000003</v>
      </c>
      <c r="AH217" s="282">
        <f t="shared" ca="1" si="288"/>
        <v>42.645000000000003</v>
      </c>
      <c r="AI217" s="282">
        <f t="shared" ca="1" si="288"/>
        <v>43.521000000000001</v>
      </c>
      <c r="AJ217" s="282" t="str">
        <f t="shared" ca="1" si="286"/>
        <v/>
      </c>
      <c r="AK217" s="282" t="str">
        <f t="shared" ca="1" si="286"/>
        <v/>
      </c>
    </row>
    <row r="218" spans="1:37" x14ac:dyDescent="0.2">
      <c r="A218" s="75" t="s">
        <v>226</v>
      </c>
      <c r="B218" s="75">
        <v>12</v>
      </c>
      <c r="C218" s="70" t="s">
        <v>60</v>
      </c>
      <c r="D218" s="75">
        <v>550</v>
      </c>
      <c r="E218" s="75" t="s">
        <v>17</v>
      </c>
      <c r="F218" s="73" t="s">
        <v>446</v>
      </c>
      <c r="G218" s="74">
        <f t="shared" ca="1" si="287"/>
        <v>105203</v>
      </c>
      <c r="H218" s="74">
        <f t="shared" ca="1" si="287"/>
        <v>111070</v>
      </c>
      <c r="I218" s="74">
        <f t="shared" ca="1" si="287"/>
        <v>118685</v>
      </c>
      <c r="J218" s="74">
        <f t="shared" ca="1" si="287"/>
        <v>122009</v>
      </c>
      <c r="K218" s="74">
        <f t="shared" ca="1" si="287"/>
        <v>125424</v>
      </c>
      <c r="L218" s="74">
        <f t="shared" ca="1" si="284"/>
        <v>129001</v>
      </c>
      <c r="M218" s="74">
        <f t="shared" ca="1" si="284"/>
        <v>0</v>
      </c>
      <c r="N218" s="72"/>
      <c r="P218" s="187" t="str">
        <f t="shared" si="277"/>
        <v>10170C</v>
      </c>
      <c r="Q218" s="191" t="s">
        <v>600</v>
      </c>
      <c r="R218" s="188" t="str">
        <f t="shared" si="232"/>
        <v>Supervisor Plans Review</v>
      </c>
      <c r="S218" s="189" t="str">
        <f t="shared" si="285"/>
        <v>44</v>
      </c>
      <c r="T218" s="186" cm="1">
        <f t="array" aca="1" ref="T218" ca="1">ROUND(IF($Q218="Y",VLOOKUP($P218, INDIRECT($Q$3),T$8,0)*INDIRECT($P$2),VLOOKUP($P218, INDIRECT($Q$3),T$8,0)),IF($E218="E",0,3))</f>
        <v>105203</v>
      </c>
      <c r="U218" s="186" cm="1">
        <f t="array" aca="1" ref="U218" ca="1">ROUND(IF($Q218="Y",VLOOKUP($P218, INDIRECT($Q$3),U$8,0)*INDIRECT($P$2),VLOOKUP($P218, INDIRECT($Q$3),U$8,0)),IF($E218="E",0,3))</f>
        <v>111070</v>
      </c>
      <c r="V218" s="186" cm="1">
        <f t="array" aca="1" ref="V218" ca="1">ROUND(IF($Q218="Y",VLOOKUP($P218, INDIRECT($Q$3),V$8,0)*INDIRECT($P$2),VLOOKUP($P218, INDIRECT($Q$3),V$8,0)),IF($E218="E",0,3))</f>
        <v>118685</v>
      </c>
      <c r="W218" s="186" cm="1">
        <f t="array" aca="1" ref="W218" ca="1">ROUND(IF($Q218="Y",VLOOKUP($P218, INDIRECT($Q$3),W$8,0)*INDIRECT($P$2),VLOOKUP($P218, INDIRECT($Q$3),W$8,0)),IF($E218="E",0,3))</f>
        <v>122009</v>
      </c>
      <c r="X218" s="186" cm="1">
        <f t="array" aca="1" ref="X218" ca="1">ROUND(IF($Q218="Y",VLOOKUP($P218, INDIRECT($Q$3),X$8,0)*INDIRECT($P$2),VLOOKUP($P218, INDIRECT($Q$3),X$8,0)),IF($E218="E",0,3))</f>
        <v>125424</v>
      </c>
      <c r="Y218" s="186" cm="1">
        <f t="array" aca="1" ref="Y218" ca="1">ROUND(IF($Q218="Y",VLOOKUP($P218, INDIRECT($Q$3),Y$8,0)*INDIRECT($P$2),VLOOKUP($P218, INDIRECT($Q$3),Y$8,0)),IF($E218="E",0,3))</f>
        <v>129001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78"/>
        <v>10170C</v>
      </c>
      <c r="AC218" s="130" t="str">
        <f t="shared" si="233"/>
        <v>Supervisor Plans Review</v>
      </c>
      <c r="AD218" s="284" t="str">
        <f t="shared" si="234"/>
        <v>44</v>
      </c>
      <c r="AE218" s="282">
        <f t="shared" ca="1" si="288"/>
        <v>50.579000000000001</v>
      </c>
      <c r="AF218" s="282">
        <f t="shared" ca="1" si="288"/>
        <v>53.4</v>
      </c>
      <c r="AG218" s="282">
        <f t="shared" ca="1" si="288"/>
        <v>57.061</v>
      </c>
      <c r="AH218" s="282">
        <f t="shared" ca="1" si="288"/>
        <v>58.658999999999999</v>
      </c>
      <c r="AI218" s="282">
        <f t="shared" ca="1" si="288"/>
        <v>60.3</v>
      </c>
      <c r="AJ218" s="282">
        <f t="shared" ca="1" si="286"/>
        <v>62.019999999999996</v>
      </c>
      <c r="AK218" s="282" t="str">
        <f t="shared" ca="1" si="286"/>
        <v/>
      </c>
    </row>
    <row r="219" spans="1:37" x14ac:dyDescent="0.2">
      <c r="A219" s="75" t="s">
        <v>227</v>
      </c>
      <c r="B219" s="75">
        <v>8</v>
      </c>
      <c r="C219" s="70" t="s">
        <v>575</v>
      </c>
      <c r="D219" s="75">
        <v>398</v>
      </c>
      <c r="E219" s="75" t="s">
        <v>17</v>
      </c>
      <c r="F219" s="73" t="s">
        <v>447</v>
      </c>
      <c r="G219" s="74">
        <f t="shared" ca="1" si="287"/>
        <v>77972</v>
      </c>
      <c r="H219" s="74">
        <f t="shared" ca="1" si="287"/>
        <v>81093</v>
      </c>
      <c r="I219" s="74">
        <f t="shared" ca="1" si="287"/>
        <v>84341</v>
      </c>
      <c r="J219" s="74">
        <f t="shared" ca="1" si="287"/>
        <v>87718</v>
      </c>
      <c r="K219" s="74">
        <f t="shared" ca="1" si="287"/>
        <v>91230</v>
      </c>
      <c r="L219" s="74">
        <f t="shared" ca="1" si="284"/>
        <v>0</v>
      </c>
      <c r="M219" s="74">
        <f t="shared" ca="1" si="284"/>
        <v>0</v>
      </c>
      <c r="N219" s="72"/>
      <c r="P219" s="187" t="str">
        <f t="shared" si="277"/>
        <v>10195C</v>
      </c>
      <c r="Q219" s="191" t="s">
        <v>600</v>
      </c>
      <c r="R219" s="188" t="str">
        <f t="shared" si="232"/>
        <v xml:space="preserve">Supervisor Police Support Services </v>
      </c>
      <c r="S219" s="189" t="str">
        <f t="shared" si="285"/>
        <v>022</v>
      </c>
      <c r="T219" s="186" cm="1">
        <f t="array" aca="1" ref="T219" ca="1">ROUND(IF($Q219="Y",VLOOKUP($P219, INDIRECT($Q$3),T$8,0)*INDIRECT($P$2),VLOOKUP($P219, INDIRECT($Q$3),T$8,0)),IF($E219="E",0,3))</f>
        <v>77972</v>
      </c>
      <c r="U219" s="186" cm="1">
        <f t="array" aca="1" ref="U219" ca="1">ROUND(IF($Q219="Y",VLOOKUP($P219, INDIRECT($Q$3),U$8,0)*INDIRECT($P$2),VLOOKUP($P219, INDIRECT($Q$3),U$8,0)),IF($E219="E",0,3))</f>
        <v>81093</v>
      </c>
      <c r="V219" s="186" cm="1">
        <f t="array" aca="1" ref="V219" ca="1">ROUND(IF($Q219="Y",VLOOKUP($P219, INDIRECT($Q$3),V$8,0)*INDIRECT($P$2),VLOOKUP($P219, INDIRECT($Q$3),V$8,0)),IF($E219="E",0,3))</f>
        <v>84341</v>
      </c>
      <c r="W219" s="186" cm="1">
        <f t="array" aca="1" ref="W219" ca="1">ROUND(IF($Q219="Y",VLOOKUP($P219, INDIRECT($Q$3),W$8,0)*INDIRECT($P$2),VLOOKUP($P219, INDIRECT($Q$3),W$8,0)),IF($E219="E",0,3))</f>
        <v>87718</v>
      </c>
      <c r="X219" s="186" cm="1">
        <f t="array" aca="1" ref="X219" ca="1">ROUND(IF($Q219="Y",VLOOKUP($P219, INDIRECT($Q$3),X$8,0)*INDIRECT($P$2),VLOOKUP($P219, INDIRECT($Q$3),X$8,0)),IF($E219="E",0,3))</f>
        <v>91230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78"/>
        <v>10195C</v>
      </c>
      <c r="AC219" s="130" t="str">
        <f t="shared" si="233"/>
        <v xml:space="preserve">Supervisor Police Support Services </v>
      </c>
      <c r="AD219" s="284" t="str">
        <f t="shared" si="234"/>
        <v>022</v>
      </c>
      <c r="AE219" s="282">
        <f t="shared" ca="1" si="288"/>
        <v>37.486999999999995</v>
      </c>
      <c r="AF219" s="282">
        <f t="shared" ca="1" si="288"/>
        <v>38.988</v>
      </c>
      <c r="AG219" s="282">
        <f t="shared" ca="1" si="288"/>
        <v>40.548999999999999</v>
      </c>
      <c r="AH219" s="282">
        <f t="shared" ca="1" si="288"/>
        <v>42.172999999999995</v>
      </c>
      <c r="AI219" s="282">
        <f t="shared" ca="1" si="288"/>
        <v>43.860999999999997</v>
      </c>
      <c r="AJ219" s="282" t="str">
        <f t="shared" ca="1" si="286"/>
        <v/>
      </c>
      <c r="AK219" s="282" t="str">
        <f t="shared" ca="1" si="286"/>
        <v/>
      </c>
    </row>
    <row r="220" spans="1:37" x14ac:dyDescent="0.2">
      <c r="A220" s="75" t="s">
        <v>230</v>
      </c>
      <c r="B220" s="75">
        <v>10</v>
      </c>
      <c r="C220" s="70" t="s">
        <v>580</v>
      </c>
      <c r="D220" s="75">
        <v>465</v>
      </c>
      <c r="E220" s="75" t="s">
        <v>17</v>
      </c>
      <c r="F220" s="73" t="s">
        <v>449</v>
      </c>
      <c r="G220" s="74">
        <f t="shared" ca="1" si="287"/>
        <v>92882</v>
      </c>
      <c r="H220" s="74">
        <f t="shared" ca="1" si="287"/>
        <v>96602</v>
      </c>
      <c r="I220" s="74">
        <f t="shared" ca="1" si="287"/>
        <v>100469</v>
      </c>
      <c r="J220" s="74">
        <f t="shared" ca="1" si="287"/>
        <v>104493</v>
      </c>
      <c r="K220" s="74">
        <f t="shared" ca="1" si="287"/>
        <v>108677</v>
      </c>
      <c r="L220" s="74">
        <f t="shared" ca="1" si="284"/>
        <v>0</v>
      </c>
      <c r="M220" s="74">
        <f t="shared" ca="1" si="284"/>
        <v>0</v>
      </c>
      <c r="N220" s="72"/>
      <c r="P220" s="187" t="str">
        <f t="shared" si="277"/>
        <v>10291C</v>
      </c>
      <c r="Q220" s="191" t="s">
        <v>600</v>
      </c>
      <c r="R220" s="188" t="str">
        <f t="shared" si="232"/>
        <v xml:space="preserve">Supervisor Space Planning  </v>
      </c>
      <c r="S220" s="189" t="str">
        <f t="shared" si="285"/>
        <v>034</v>
      </c>
      <c r="T220" s="186" cm="1">
        <f t="array" aca="1" ref="T220" ca="1">ROUND(IF($Q220="Y",VLOOKUP($P220, INDIRECT($Q$3),T$8,0)*INDIRECT($P$2),VLOOKUP($P220, INDIRECT($Q$3),T$8,0)),IF($E220="E",0,3))</f>
        <v>92882</v>
      </c>
      <c r="U220" s="186" cm="1">
        <f t="array" aca="1" ref="U220" ca="1">ROUND(IF($Q220="Y",VLOOKUP($P220, INDIRECT($Q$3),U$8,0)*INDIRECT($P$2),VLOOKUP($P220, INDIRECT($Q$3),U$8,0)),IF($E220="E",0,3))</f>
        <v>96602</v>
      </c>
      <c r="V220" s="186" cm="1">
        <f t="array" aca="1" ref="V220" ca="1">ROUND(IF($Q220="Y",VLOOKUP($P220, INDIRECT($Q$3),V$8,0)*INDIRECT($P$2),VLOOKUP($P220, INDIRECT($Q$3),V$8,0)),IF($E220="E",0,3))</f>
        <v>100469</v>
      </c>
      <c r="W220" s="186" cm="1">
        <f t="array" aca="1" ref="W220" ca="1">ROUND(IF($Q220="Y",VLOOKUP($P220, INDIRECT($Q$3),W$8,0)*INDIRECT($P$2),VLOOKUP($P220, INDIRECT($Q$3),W$8,0)),IF($E220="E",0,3))</f>
        <v>104493</v>
      </c>
      <c r="X220" s="186" cm="1">
        <f t="array" aca="1" ref="X220" ca="1">ROUND(IF($Q220="Y",VLOOKUP($P220, INDIRECT($Q$3),X$8,0)*INDIRECT($P$2),VLOOKUP($P220, INDIRECT($Q$3),X$8,0)),IF($E220="E",0,3))</f>
        <v>108677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78"/>
        <v>10291C</v>
      </c>
      <c r="AC220" s="130" t="str">
        <f t="shared" si="233"/>
        <v xml:space="preserve">Supervisor Space Planning  </v>
      </c>
      <c r="AD220" s="284" t="str">
        <f t="shared" si="234"/>
        <v>034</v>
      </c>
      <c r="AE220" s="282">
        <f t="shared" ca="1" si="288"/>
        <v>44.655000000000001</v>
      </c>
      <c r="AF220" s="282">
        <f t="shared" ca="1" si="288"/>
        <v>46.443999999999996</v>
      </c>
      <c r="AG220" s="282">
        <f t="shared" ca="1" si="288"/>
        <v>48.302999999999997</v>
      </c>
      <c r="AH220" s="282">
        <f t="shared" ca="1" si="288"/>
        <v>50.238</v>
      </c>
      <c r="AI220" s="282">
        <f t="shared" ca="1" si="288"/>
        <v>52.248999999999995</v>
      </c>
      <c r="AJ220" s="282" t="str">
        <f t="shared" ca="1" si="286"/>
        <v/>
      </c>
      <c r="AK220" s="282" t="str">
        <f t="shared" ca="1" si="286"/>
        <v/>
      </c>
    </row>
    <row r="221" spans="1:37" x14ac:dyDescent="0.2">
      <c r="A221" s="75" t="s">
        <v>233</v>
      </c>
      <c r="B221" s="75">
        <v>7</v>
      </c>
      <c r="C221" s="70" t="s">
        <v>232</v>
      </c>
      <c r="D221" s="75">
        <v>333</v>
      </c>
      <c r="E221" s="75" t="s">
        <v>17</v>
      </c>
      <c r="F221" s="73" t="s">
        <v>451</v>
      </c>
      <c r="G221" s="74">
        <f t="shared" ca="1" si="287"/>
        <v>65936</v>
      </c>
      <c r="H221" s="74">
        <f t="shared" ca="1" si="287"/>
        <v>67914</v>
      </c>
      <c r="I221" s="74">
        <f t="shared" ca="1" si="287"/>
        <v>69953</v>
      </c>
      <c r="J221" s="74">
        <f t="shared" ca="1" si="287"/>
        <v>72051</v>
      </c>
      <c r="K221" s="74">
        <f t="shared" ca="1" si="287"/>
        <v>74212</v>
      </c>
      <c r="L221" s="74">
        <f t="shared" ca="1" si="284"/>
        <v>76438</v>
      </c>
      <c r="M221" s="74">
        <f t="shared" ca="1" si="284"/>
        <v>78731</v>
      </c>
      <c r="N221" s="72"/>
      <c r="P221" s="187" t="str">
        <f t="shared" si="277"/>
        <v>10350C</v>
      </c>
      <c r="Q221" s="191" t="s">
        <v>600</v>
      </c>
      <c r="R221" s="188" t="str">
        <f t="shared" si="232"/>
        <v>Supervisor Treasury Division</v>
      </c>
      <c r="S221" s="189" t="str">
        <f t="shared" si="285"/>
        <v>17</v>
      </c>
      <c r="T221" s="186" cm="1">
        <f t="array" aca="1" ref="T221" ca="1">ROUND(IF($Q221="Y",VLOOKUP($P221, INDIRECT($Q$3),T$8,0)*INDIRECT($P$2),VLOOKUP($P221, INDIRECT($Q$3),T$8,0)),IF($E221="E",0,3))</f>
        <v>65936</v>
      </c>
      <c r="U221" s="186" cm="1">
        <f t="array" aca="1" ref="U221" ca="1">ROUND(IF($Q221="Y",VLOOKUP($P221, INDIRECT($Q$3),U$8,0)*INDIRECT($P$2),VLOOKUP($P221, INDIRECT($Q$3),U$8,0)),IF($E221="E",0,3))</f>
        <v>67914</v>
      </c>
      <c r="V221" s="186" cm="1">
        <f t="array" aca="1" ref="V221" ca="1">ROUND(IF($Q221="Y",VLOOKUP($P221, INDIRECT($Q$3),V$8,0)*INDIRECT($P$2),VLOOKUP($P221, INDIRECT($Q$3),V$8,0)),IF($E221="E",0,3))</f>
        <v>69953</v>
      </c>
      <c r="W221" s="186" cm="1">
        <f t="array" aca="1" ref="W221" ca="1">ROUND(IF($Q221="Y",VLOOKUP($P221, INDIRECT($Q$3),W$8,0)*INDIRECT($P$2),VLOOKUP($P221, INDIRECT($Q$3),W$8,0)),IF($E221="E",0,3))</f>
        <v>72051</v>
      </c>
      <c r="X221" s="186" cm="1">
        <f t="array" aca="1" ref="X221" ca="1">ROUND(IF($Q221="Y",VLOOKUP($P221, INDIRECT($Q$3),X$8,0)*INDIRECT($P$2),VLOOKUP($P221, INDIRECT($Q$3),X$8,0)),IF($E221="E",0,3))</f>
        <v>74212</v>
      </c>
      <c r="Y221" s="186" cm="1">
        <f t="array" aca="1" ref="Y221" ca="1">ROUND(IF($Q221="Y",VLOOKUP($P221, INDIRECT($Q$3),Y$8,0)*INDIRECT($P$2),VLOOKUP($P221, INDIRECT($Q$3),Y$8,0)),IF($E221="E",0,3))</f>
        <v>76438</v>
      </c>
      <c r="Z221" s="186" cm="1">
        <f t="array" aca="1" ref="Z221" ca="1">ROUND(IF($Q221="Y",VLOOKUP($P221, INDIRECT($Q$3),Z$8,0)*INDIRECT($P$2),VLOOKUP($P221, INDIRECT($Q$3),Z$8,0)),IF($E221="E",0,3))</f>
        <v>78731</v>
      </c>
      <c r="AA221" s="186"/>
      <c r="AB221" s="282" t="str">
        <f t="shared" si="278"/>
        <v>10350C</v>
      </c>
      <c r="AC221" s="130" t="str">
        <f t="shared" si="233"/>
        <v>Supervisor Treasury Division</v>
      </c>
      <c r="AD221" s="284" t="str">
        <f t="shared" si="234"/>
        <v>17</v>
      </c>
      <c r="AE221" s="282">
        <f t="shared" ca="1" si="288"/>
        <v>31.7</v>
      </c>
      <c r="AF221" s="282">
        <f t="shared" ca="1" si="288"/>
        <v>32.650999999999996</v>
      </c>
      <c r="AG221" s="282">
        <f t="shared" ca="1" si="288"/>
        <v>33.631999999999998</v>
      </c>
      <c r="AH221" s="282">
        <f t="shared" ca="1" si="288"/>
        <v>34.64</v>
      </c>
      <c r="AI221" s="282">
        <f t="shared" ca="1" si="288"/>
        <v>35.678999999999995</v>
      </c>
      <c r="AJ221" s="282">
        <f t="shared" ca="1" si="286"/>
        <v>36.75</v>
      </c>
      <c r="AK221" s="282">
        <f t="shared" ca="1" si="286"/>
        <v>37.851999999999997</v>
      </c>
    </row>
    <row r="222" spans="1:37" x14ac:dyDescent="0.2">
      <c r="A222" s="75" t="s">
        <v>59</v>
      </c>
      <c r="B222" s="75">
        <v>7</v>
      </c>
      <c r="C222" s="70" t="s">
        <v>638</v>
      </c>
      <c r="D222" s="75">
        <v>360</v>
      </c>
      <c r="E222" s="75" t="s">
        <v>21</v>
      </c>
      <c r="F222" s="73" t="s">
        <v>1035</v>
      </c>
      <c r="G222" s="74">
        <f t="shared" ref="G222:M222" si="289">IF(E222="E",ROUND(T222,0),ROUND(T222,3))</f>
        <v>34.814</v>
      </c>
      <c r="H222" s="74">
        <f t="shared" si="289"/>
        <v>36.207999999999998</v>
      </c>
      <c r="I222" s="74">
        <f t="shared" si="289"/>
        <v>37.658000000000001</v>
      </c>
      <c r="J222" s="74">
        <f t="shared" si="289"/>
        <v>39.165999999999997</v>
      </c>
      <c r="K222" s="74">
        <f t="shared" si="289"/>
        <v>40.734000000000002</v>
      </c>
      <c r="L222" s="74">
        <f t="shared" si="289"/>
        <v>0</v>
      </c>
      <c r="M222" s="74">
        <f t="shared" si="289"/>
        <v>0</v>
      </c>
      <c r="N222" s="72"/>
      <c r="P222" s="187" t="str">
        <f>A222</f>
        <v>09930C</v>
      </c>
      <c r="Q222" s="191" t="s">
        <v>600</v>
      </c>
      <c r="R222" s="188" t="str">
        <f>F222</f>
        <v>Supervisor Utility Billing</v>
      </c>
      <c r="S222" s="189" t="str">
        <f>C222</f>
        <v>070</v>
      </c>
      <c r="T222" s="243">
        <v>34.814</v>
      </c>
      <c r="U222" s="243">
        <v>36.207999999999998</v>
      </c>
      <c r="V222" s="243">
        <v>37.658000000000001</v>
      </c>
      <c r="W222" s="243">
        <v>39.165999999999997</v>
      </c>
      <c r="X222" s="243">
        <v>40.734000000000002</v>
      </c>
      <c r="AA222" s="186"/>
      <c r="AB222" s="282" t="str">
        <f>A222</f>
        <v>09930C</v>
      </c>
      <c r="AC222" s="130" t="str">
        <f>F222</f>
        <v>Supervisor Utility Billing</v>
      </c>
      <c r="AD222" s="284" t="str">
        <f>C222</f>
        <v>070</v>
      </c>
      <c r="AE222" s="282">
        <f t="shared" ref="AE222:AK222" si="290">IF(T222=0,"",IF($E222="E",ROUNDUP(T222/2080,3),T222))</f>
        <v>34.814</v>
      </c>
      <c r="AF222" s="282">
        <f t="shared" si="290"/>
        <v>36.207999999999998</v>
      </c>
      <c r="AG222" s="282">
        <f t="shared" si="290"/>
        <v>37.658000000000001</v>
      </c>
      <c r="AH222" s="282">
        <f t="shared" si="290"/>
        <v>39.165999999999997</v>
      </c>
      <c r="AI222" s="282">
        <f t="shared" si="290"/>
        <v>40.734000000000002</v>
      </c>
      <c r="AJ222" s="282" t="str">
        <f t="shared" si="290"/>
        <v/>
      </c>
      <c r="AK222" s="282" t="str">
        <f t="shared" si="290"/>
        <v/>
      </c>
    </row>
    <row r="223" spans="1:37" x14ac:dyDescent="0.2">
      <c r="A223" s="75" t="s">
        <v>235</v>
      </c>
      <c r="B223" s="75">
        <v>9</v>
      </c>
      <c r="C223" s="70" t="s">
        <v>586</v>
      </c>
      <c r="D223" s="75">
        <v>413</v>
      </c>
      <c r="E223" s="75" t="s">
        <v>17</v>
      </c>
      <c r="F223" s="73" t="s">
        <v>452</v>
      </c>
      <c r="G223" s="74">
        <f t="shared" ref="G223:M228" ca="1" si="291">IF(E223="E",ROUND(T223,0),ROUND(T223,3))</f>
        <v>83878</v>
      </c>
      <c r="H223" s="74">
        <f t="shared" ca="1" si="291"/>
        <v>87237</v>
      </c>
      <c r="I223" s="74">
        <f t="shared" ca="1" si="291"/>
        <v>90729</v>
      </c>
      <c r="J223" s="74">
        <f t="shared" ca="1" si="291"/>
        <v>94362</v>
      </c>
      <c r="K223" s="74">
        <f t="shared" ca="1" si="291"/>
        <v>98140</v>
      </c>
      <c r="L223" s="74">
        <f t="shared" ca="1" si="291"/>
        <v>0</v>
      </c>
      <c r="M223" s="74">
        <f t="shared" ca="1" si="291"/>
        <v>0</v>
      </c>
      <c r="N223" s="72"/>
      <c r="P223" s="187" t="str">
        <f t="shared" si="277"/>
        <v>10633C</v>
      </c>
      <c r="Q223" s="191" t="s">
        <v>600</v>
      </c>
      <c r="R223" s="188" t="str">
        <f t="shared" si="232"/>
        <v>Training Development Supervisor</v>
      </c>
      <c r="S223" s="189" t="str">
        <f t="shared" si="285"/>
        <v>084</v>
      </c>
      <c r="T223" s="186" cm="1">
        <f t="array" aca="1" ref="T223" ca="1">ROUND(IF($Q223="Y",VLOOKUP($P223, INDIRECT($Q$3),T$8,0)*INDIRECT($P$2),VLOOKUP($P223, INDIRECT($Q$3),T$8,0)),IF($E223="E",0,3))</f>
        <v>83878</v>
      </c>
      <c r="U223" s="186" cm="1">
        <f t="array" aca="1" ref="U223" ca="1">ROUND(IF($Q223="Y",VLOOKUP($P223, INDIRECT($Q$3),U$8,0)*INDIRECT($P$2),VLOOKUP($P223, INDIRECT($Q$3),U$8,0)),IF($E223="E",0,3))</f>
        <v>87237</v>
      </c>
      <c r="V223" s="186" cm="1">
        <f t="array" aca="1" ref="V223" ca="1">ROUND(IF($Q223="Y",VLOOKUP($P223, INDIRECT($Q$3),V$8,0)*INDIRECT($P$2),VLOOKUP($P223, INDIRECT($Q$3),V$8,0)),IF($E223="E",0,3))</f>
        <v>90729</v>
      </c>
      <c r="W223" s="186" cm="1">
        <f t="array" aca="1" ref="W223" ca="1">ROUND(IF($Q223="Y",VLOOKUP($P223, INDIRECT($Q$3),W$8,0)*INDIRECT($P$2),VLOOKUP($P223, INDIRECT($Q$3),W$8,0)),IF($E223="E",0,3))</f>
        <v>94362</v>
      </c>
      <c r="X223" s="186" cm="1">
        <f t="array" aca="1" ref="X223" ca="1">ROUND(IF($Q223="Y",VLOOKUP($P223, INDIRECT($Q$3),X$8,0)*INDIRECT($P$2),VLOOKUP($P223, INDIRECT($Q$3),X$8,0)),IF($E223="E",0,3))</f>
        <v>98140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278"/>
        <v>10633C</v>
      </c>
      <c r="AC223" s="130" t="str">
        <f t="shared" si="233"/>
        <v>Training Development Supervisor</v>
      </c>
      <c r="AD223" s="284" t="str">
        <f t="shared" si="234"/>
        <v>084</v>
      </c>
      <c r="AE223" s="282">
        <f t="shared" ref="AE223:AK228" ca="1" si="292">IF(T223=0,"",IF($E223="E",ROUNDUP(T223/2080,3),T223))</f>
        <v>40.326000000000001</v>
      </c>
      <c r="AF223" s="282">
        <f t="shared" ca="1" si="292"/>
        <v>41.940999999999995</v>
      </c>
      <c r="AG223" s="282">
        <f t="shared" ca="1" si="292"/>
        <v>43.62</v>
      </c>
      <c r="AH223" s="282">
        <f t="shared" ca="1" si="292"/>
        <v>45.366999999999997</v>
      </c>
      <c r="AI223" s="282">
        <f t="shared" ca="1" si="292"/>
        <v>47.183</v>
      </c>
      <c r="AJ223" s="282" t="str">
        <f t="shared" ca="1" si="292"/>
        <v/>
      </c>
      <c r="AK223" s="282" t="str">
        <f t="shared" ca="1" si="292"/>
        <v/>
      </c>
    </row>
    <row r="224" spans="1:37" x14ac:dyDescent="0.2">
      <c r="A224" s="75" t="s">
        <v>231</v>
      </c>
      <c r="B224" s="75">
        <v>12</v>
      </c>
      <c r="C224" s="70" t="s">
        <v>32</v>
      </c>
      <c r="D224" s="75">
        <v>573</v>
      </c>
      <c r="E224" s="75" t="s">
        <v>17</v>
      </c>
      <c r="F224" s="73" t="s">
        <v>849</v>
      </c>
      <c r="G224" s="74">
        <f t="shared" ca="1" si="291"/>
        <v>113791</v>
      </c>
      <c r="H224" s="74">
        <f t="shared" ca="1" si="291"/>
        <v>118342</v>
      </c>
      <c r="I224" s="74">
        <f t="shared" ca="1" si="291"/>
        <v>123075</v>
      </c>
      <c r="J224" s="74">
        <f t="shared" ca="1" si="291"/>
        <v>127998</v>
      </c>
      <c r="K224" s="74">
        <f t="shared" ca="1" si="291"/>
        <v>133117</v>
      </c>
      <c r="L224" s="74">
        <f t="shared" ca="1" si="291"/>
        <v>0</v>
      </c>
      <c r="M224" s="74">
        <f t="shared" ca="1" si="291"/>
        <v>0</v>
      </c>
      <c r="N224" s="72"/>
      <c r="P224" s="187" t="str">
        <f t="shared" si="277"/>
        <v>10335C</v>
      </c>
      <c r="Q224" s="191" t="s">
        <v>600</v>
      </c>
      <c r="R224" s="188" t="str">
        <f t="shared" si="232"/>
        <v>Transportation Planning Supervisor</v>
      </c>
      <c r="S224" s="189" t="str">
        <f t="shared" si="285"/>
        <v>105</v>
      </c>
      <c r="T224" s="186" cm="1">
        <f t="array" aca="1" ref="T224" ca="1">ROUND(IF($Q224="Y",VLOOKUP($P224, INDIRECT($Q$3),T$8,0)*INDIRECT($P$2),VLOOKUP($P224, INDIRECT($Q$3),T$8,0)),IF($E224="E",0,3))</f>
        <v>113791</v>
      </c>
      <c r="U224" s="186" cm="1">
        <f t="array" aca="1" ref="U224" ca="1">ROUND(IF($Q224="Y",VLOOKUP($P224, INDIRECT($Q$3),U$8,0)*INDIRECT($P$2),VLOOKUP($P224, INDIRECT($Q$3),U$8,0)),IF($E224="E",0,3))</f>
        <v>118342</v>
      </c>
      <c r="V224" s="186" cm="1">
        <f t="array" aca="1" ref="V224" ca="1">ROUND(IF($Q224="Y",VLOOKUP($P224, INDIRECT($Q$3),V$8,0)*INDIRECT($P$2),VLOOKUP($P224, INDIRECT($Q$3),V$8,0)),IF($E224="E",0,3))</f>
        <v>123075</v>
      </c>
      <c r="W224" s="186" cm="1">
        <f t="array" aca="1" ref="W224" ca="1">ROUND(IF($Q224="Y",VLOOKUP($P224, INDIRECT($Q$3),W$8,0)*INDIRECT($P$2),VLOOKUP($P224, INDIRECT($Q$3),W$8,0)),IF($E224="E",0,3))</f>
        <v>127998</v>
      </c>
      <c r="X224" s="186" cm="1">
        <f t="array" aca="1" ref="X224" ca="1">ROUND(IF($Q224="Y",VLOOKUP($P224, INDIRECT($Q$3),X$8,0)*INDIRECT($P$2),VLOOKUP($P224, INDIRECT($Q$3),X$8,0)),IF($E224="E",0,3))</f>
        <v>133117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78"/>
        <v>10335C</v>
      </c>
      <c r="AC224" s="130" t="str">
        <f t="shared" si="233"/>
        <v>Transportation Planning Supervisor</v>
      </c>
      <c r="AD224" s="284" t="str">
        <f t="shared" si="234"/>
        <v>105</v>
      </c>
      <c r="AE224" s="282">
        <f t="shared" ca="1" si="292"/>
        <v>54.707999999999998</v>
      </c>
      <c r="AF224" s="282">
        <f t="shared" ca="1" si="292"/>
        <v>56.896000000000001</v>
      </c>
      <c r="AG224" s="282">
        <f t="shared" ca="1" si="292"/>
        <v>59.170999999999999</v>
      </c>
      <c r="AH224" s="282">
        <f t="shared" ca="1" si="292"/>
        <v>61.537999999999997</v>
      </c>
      <c r="AI224" s="282">
        <f t="shared" ca="1" si="292"/>
        <v>63.998999999999995</v>
      </c>
      <c r="AJ224" s="282" t="str">
        <f t="shared" ca="1" si="292"/>
        <v/>
      </c>
      <c r="AK224" s="282" t="str">
        <f t="shared" ca="1" si="292"/>
        <v/>
      </c>
    </row>
    <row r="225" spans="1:38" x14ac:dyDescent="0.2">
      <c r="A225" s="75" t="s">
        <v>237</v>
      </c>
      <c r="B225" s="75">
        <v>5</v>
      </c>
      <c r="C225" s="70" t="s">
        <v>236</v>
      </c>
      <c r="D225" s="75">
        <v>140</v>
      </c>
      <c r="E225" s="75" t="s">
        <v>21</v>
      </c>
      <c r="F225" s="73" t="s">
        <v>238</v>
      </c>
      <c r="G225" s="74">
        <f t="shared" ca="1" si="291"/>
        <v>30.401</v>
      </c>
      <c r="H225" s="74">
        <f t="shared" ca="1" si="291"/>
        <v>0</v>
      </c>
      <c r="I225" s="74">
        <f t="shared" ca="1" si="291"/>
        <v>0</v>
      </c>
      <c r="J225" s="74">
        <f t="shared" ca="1" si="291"/>
        <v>0</v>
      </c>
      <c r="K225" s="74">
        <f t="shared" ca="1" si="291"/>
        <v>0</v>
      </c>
      <c r="L225" s="74">
        <f t="shared" ca="1" si="291"/>
        <v>0</v>
      </c>
      <c r="M225" s="74">
        <f t="shared" ca="1" si="291"/>
        <v>0</v>
      </c>
      <c r="N225" s="72"/>
      <c r="P225" s="187" t="str">
        <f t="shared" si="277"/>
        <v>52923C</v>
      </c>
      <c r="Q225" s="191" t="s">
        <v>600</v>
      </c>
      <c r="R225" s="188" t="str">
        <f t="shared" si="232"/>
        <v>Truck Operator</v>
      </c>
      <c r="S225" s="189" t="str">
        <f t="shared" si="285"/>
        <v>107</v>
      </c>
      <c r="T225" s="186" cm="1">
        <f t="array" aca="1" ref="T225" ca="1">ROUND(IF($Q225="Y",VLOOKUP($P225, INDIRECT($Q$3),T$8,0)*INDIRECT($P$2),VLOOKUP($P225, INDIRECT($Q$3),T$8,0)),IF($E225="E",0,3))</f>
        <v>30.401</v>
      </c>
      <c r="U225" s="186" cm="1">
        <f t="array" aca="1" ref="U225" ca="1">ROUND(IF($Q225="Y",VLOOKUP($P225, INDIRECT($Q$3),U$8,0)*INDIRECT($P$2),VLOOKUP($P225, INDIRECT($Q$3),U$8,0)),IF($E225="E",0,3))</f>
        <v>0</v>
      </c>
      <c r="V225" s="186" cm="1">
        <f t="array" aca="1" ref="V225" ca="1">ROUND(IF($Q225="Y",VLOOKUP($P225, INDIRECT($Q$3),V$8,0)*INDIRECT($P$2),VLOOKUP($P225, INDIRECT($Q$3),V$8,0)),IF($E225="E",0,3))</f>
        <v>0</v>
      </c>
      <c r="W225" s="186" cm="1">
        <f t="array" aca="1" ref="W225" ca="1">ROUND(IF($Q225="Y",VLOOKUP($P225, INDIRECT($Q$3),W$8,0)*INDIRECT($P$2),VLOOKUP($P225, INDIRECT($Q$3),W$8,0)),IF($E225="E",0,3))</f>
        <v>0</v>
      </c>
      <c r="X225" s="186" cm="1">
        <f t="array" aca="1" ref="X225" ca="1">ROUND(IF($Q225="Y",VLOOKUP($P225, INDIRECT($Q$3),X$8,0)*INDIRECT($P$2),VLOOKUP($P225, INDIRECT($Q$3),X$8,0)),IF($E225="E",0,3))</f>
        <v>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78"/>
        <v>52923C</v>
      </c>
      <c r="AC225" s="130" t="str">
        <f t="shared" si="233"/>
        <v>Truck Operator</v>
      </c>
      <c r="AD225" s="284" t="str">
        <f t="shared" si="234"/>
        <v>107</v>
      </c>
      <c r="AE225" s="282">
        <f t="shared" ca="1" si="292"/>
        <v>30.401</v>
      </c>
      <c r="AF225" s="282" t="str">
        <f t="shared" ca="1" si="292"/>
        <v/>
      </c>
      <c r="AG225" s="282" t="str">
        <f t="shared" ca="1" si="292"/>
        <v/>
      </c>
      <c r="AH225" s="282" t="str">
        <f t="shared" ca="1" si="292"/>
        <v/>
      </c>
      <c r="AI225" s="282" t="str">
        <f t="shared" ca="1" si="292"/>
        <v/>
      </c>
      <c r="AJ225" s="282" t="str">
        <f t="shared" ca="1" si="292"/>
        <v/>
      </c>
      <c r="AK225" s="282" t="str">
        <f t="shared" ca="1" si="292"/>
        <v/>
      </c>
    </row>
    <row r="226" spans="1:38" x14ac:dyDescent="0.2">
      <c r="A226" s="75" t="s">
        <v>568</v>
      </c>
      <c r="B226" s="75">
        <v>10</v>
      </c>
      <c r="C226" s="70" t="s">
        <v>38</v>
      </c>
      <c r="D226" s="75">
        <v>458</v>
      </c>
      <c r="E226" s="75" t="s">
        <v>17</v>
      </c>
      <c r="F226" s="73" t="s">
        <v>569</v>
      </c>
      <c r="G226" s="74">
        <f t="shared" ca="1" si="291"/>
        <v>79166</v>
      </c>
      <c r="H226" s="74">
        <f t="shared" ca="1" si="291"/>
        <v>83145</v>
      </c>
      <c r="I226" s="74">
        <f t="shared" ca="1" si="291"/>
        <v>87638</v>
      </c>
      <c r="J226" s="74">
        <f t="shared" ca="1" si="291"/>
        <v>94958</v>
      </c>
      <c r="K226" s="74">
        <f t="shared" ca="1" si="291"/>
        <v>97619</v>
      </c>
      <c r="L226" s="74">
        <f t="shared" ca="1" si="291"/>
        <v>102732</v>
      </c>
      <c r="M226" s="74">
        <f t="shared" ca="1" si="291"/>
        <v>108623</v>
      </c>
      <c r="N226" s="72"/>
      <c r="P226" s="187" t="str">
        <f t="shared" si="277"/>
        <v>59401C</v>
      </c>
      <c r="Q226" s="191" t="s">
        <v>600</v>
      </c>
      <c r="R226" s="188" t="str">
        <f t="shared" si="232"/>
        <v>Violence Prevention Interagency Coordinator</v>
      </c>
      <c r="S226" s="189" t="str">
        <f t="shared" si="285"/>
        <v>65</v>
      </c>
      <c r="T226" s="186" cm="1">
        <f t="array" aca="1" ref="T226" ca="1">ROUND(IF($Q226="Y",VLOOKUP($P226, INDIRECT($Q$3),T$8,0)*INDIRECT($P$2),VLOOKUP($P226, INDIRECT($Q$3),T$8,0)),IF($E226="E",0,3))</f>
        <v>79166</v>
      </c>
      <c r="U226" s="186" cm="1">
        <f t="array" aca="1" ref="U226" ca="1">ROUND(IF($Q226="Y",VLOOKUP($P226, INDIRECT($Q$3),U$8,0)*INDIRECT($P$2),VLOOKUP($P226, INDIRECT($Q$3),U$8,0)),IF($E226="E",0,3))</f>
        <v>83145</v>
      </c>
      <c r="V226" s="186" cm="1">
        <f t="array" aca="1" ref="V226" ca="1">ROUND(IF($Q226="Y",VLOOKUP($P226, INDIRECT($Q$3),V$8,0)*INDIRECT($P$2),VLOOKUP($P226, INDIRECT($Q$3),V$8,0)),IF($E226="E",0,3))</f>
        <v>87638</v>
      </c>
      <c r="W226" s="186" cm="1">
        <f t="array" aca="1" ref="W226" ca="1">ROUND(IF($Q226="Y",VLOOKUP($P226, INDIRECT($Q$3),W$8,0)*INDIRECT($P$2),VLOOKUP($P226, INDIRECT($Q$3),W$8,0)),IF($E226="E",0,3))</f>
        <v>94958</v>
      </c>
      <c r="X226" s="186" cm="1">
        <f t="array" aca="1" ref="X226" ca="1">ROUND(IF($Q226="Y",VLOOKUP($P226, INDIRECT($Q$3),X$8,0)*INDIRECT($P$2),VLOOKUP($P226, INDIRECT($Q$3),X$8,0)),IF($E226="E",0,3))</f>
        <v>97619</v>
      </c>
      <c r="Y226" s="186" cm="1">
        <f t="array" aca="1" ref="Y226" ca="1">ROUND(IF($Q226="Y",VLOOKUP($P226, INDIRECT($Q$3),Y$8,0)*INDIRECT($P$2),VLOOKUP($P226, INDIRECT($Q$3),Y$8,0)),IF($E226="E",0,3))</f>
        <v>102732</v>
      </c>
      <c r="Z226" s="186" cm="1">
        <f t="array" aca="1" ref="Z226" ca="1">ROUND(IF($Q226="Y",VLOOKUP($P226, INDIRECT($Q$3),Z$8,0)*INDIRECT($P$2),VLOOKUP($P226, INDIRECT($Q$3),Z$8,0)),IF($E226="E",0,3))</f>
        <v>108623</v>
      </c>
      <c r="AA226" s="186"/>
      <c r="AB226" s="282" t="str">
        <f t="shared" si="278"/>
        <v>59401C</v>
      </c>
      <c r="AC226" s="130" t="str">
        <f t="shared" si="233"/>
        <v>Violence Prevention Interagency Coordinator</v>
      </c>
      <c r="AD226" s="284" t="str">
        <f t="shared" si="234"/>
        <v>65</v>
      </c>
      <c r="AE226" s="282">
        <f t="shared" ca="1" si="292"/>
        <v>38.061</v>
      </c>
      <c r="AF226" s="282">
        <f t="shared" ca="1" si="292"/>
        <v>39.973999999999997</v>
      </c>
      <c r="AG226" s="282">
        <f t="shared" ca="1" si="292"/>
        <v>42.134</v>
      </c>
      <c r="AH226" s="282">
        <f t="shared" ca="1" si="292"/>
        <v>45.652999999999999</v>
      </c>
      <c r="AI226" s="282">
        <f t="shared" ca="1" si="292"/>
        <v>46.933</v>
      </c>
      <c r="AJ226" s="282">
        <f t="shared" ca="1" si="292"/>
        <v>49.390999999999998</v>
      </c>
      <c r="AK226" s="282">
        <f t="shared" ca="1" si="292"/>
        <v>52.222999999999999</v>
      </c>
    </row>
    <row r="227" spans="1:38" x14ac:dyDescent="0.2">
      <c r="A227" s="75" t="s">
        <v>239</v>
      </c>
      <c r="B227" s="75">
        <v>11</v>
      </c>
      <c r="C227" s="70" t="s">
        <v>65</v>
      </c>
      <c r="D227" s="75">
        <v>518</v>
      </c>
      <c r="E227" s="75" t="s">
        <v>17</v>
      </c>
      <c r="F227" s="73" t="s">
        <v>453</v>
      </c>
      <c r="G227" s="74">
        <f t="shared" ca="1" si="291"/>
        <v>92260</v>
      </c>
      <c r="H227" s="74">
        <f t="shared" ca="1" si="291"/>
        <v>97117</v>
      </c>
      <c r="I227" s="74">
        <f t="shared" ca="1" si="291"/>
        <v>102226</v>
      </c>
      <c r="J227" s="74">
        <f t="shared" ca="1" si="291"/>
        <v>109178</v>
      </c>
      <c r="K227" s="74">
        <f t="shared" ca="1" si="291"/>
        <v>112237</v>
      </c>
      <c r="L227" s="74">
        <f t="shared" ca="1" si="291"/>
        <v>115381</v>
      </c>
      <c r="M227" s="74">
        <f t="shared" ca="1" si="291"/>
        <v>118668</v>
      </c>
      <c r="N227" s="72"/>
      <c r="P227" s="187" t="str">
        <f t="shared" si="277"/>
        <v>10857C</v>
      </c>
      <c r="Q227" s="191" t="s">
        <v>600</v>
      </c>
      <c r="R227" s="188" t="str">
        <f t="shared" si="232"/>
        <v>Water Business Enterprise System Manager</v>
      </c>
      <c r="S227" s="189" t="str">
        <f t="shared" si="285"/>
        <v>41C</v>
      </c>
      <c r="T227" s="186" cm="1">
        <f t="array" aca="1" ref="T227" ca="1">ROUND(IF($Q227="Y",VLOOKUP($P227, INDIRECT($Q$3),T$8,0)*INDIRECT($P$2),VLOOKUP($P227, INDIRECT($Q$3),T$8,0)),IF($E227="E",0,3))</f>
        <v>92260</v>
      </c>
      <c r="U227" s="186" cm="1">
        <f t="array" aca="1" ref="U227" ca="1">ROUND(IF($Q227="Y",VLOOKUP($P227, INDIRECT($Q$3),U$8,0)*INDIRECT($P$2),VLOOKUP($P227, INDIRECT($Q$3),U$8,0)),IF($E227="E",0,3))</f>
        <v>97117</v>
      </c>
      <c r="V227" s="186" cm="1">
        <f t="array" aca="1" ref="V227" ca="1">ROUND(IF($Q227="Y",VLOOKUP($P227, INDIRECT($Q$3),V$8,0)*INDIRECT($P$2),VLOOKUP($P227, INDIRECT($Q$3),V$8,0)),IF($E227="E",0,3))</f>
        <v>102226</v>
      </c>
      <c r="W227" s="186" cm="1">
        <f t="array" aca="1" ref="W227" ca="1">ROUND(IF($Q227="Y",VLOOKUP($P227, INDIRECT($Q$3),W$8,0)*INDIRECT($P$2),VLOOKUP($P227, INDIRECT($Q$3),W$8,0)),IF($E227="E",0,3))</f>
        <v>109178</v>
      </c>
      <c r="X227" s="186" cm="1">
        <f t="array" aca="1" ref="X227" ca="1">ROUND(IF($Q227="Y",VLOOKUP($P227, INDIRECT($Q$3),X$8,0)*INDIRECT($P$2),VLOOKUP($P227, INDIRECT($Q$3),X$8,0)),IF($E227="E",0,3))</f>
        <v>112237</v>
      </c>
      <c r="Y227" s="186" cm="1">
        <f t="array" aca="1" ref="Y227" ca="1">ROUND(IF($Q227="Y",VLOOKUP($P227, INDIRECT($Q$3),Y$8,0)*INDIRECT($P$2),VLOOKUP($P227, INDIRECT($Q$3),Y$8,0)),IF($E227="E",0,3))</f>
        <v>115381</v>
      </c>
      <c r="Z227" s="186" cm="1">
        <f t="array" aca="1" ref="Z227" ca="1">ROUND(IF($Q227="Y",VLOOKUP($P227, INDIRECT($Q$3),Z$8,0)*INDIRECT($P$2),VLOOKUP($P227, INDIRECT($Q$3),Z$8,0)),IF($E227="E",0,3))</f>
        <v>118668</v>
      </c>
      <c r="AA227" s="186"/>
      <c r="AB227" s="282" t="str">
        <f t="shared" si="278"/>
        <v>10857C</v>
      </c>
      <c r="AC227" s="130" t="str">
        <f t="shared" si="233"/>
        <v>Water Business Enterprise System Manager</v>
      </c>
      <c r="AD227" s="284" t="str">
        <f t="shared" si="234"/>
        <v>41C</v>
      </c>
      <c r="AE227" s="282">
        <f t="shared" ca="1" si="292"/>
        <v>44.355999999999995</v>
      </c>
      <c r="AF227" s="282">
        <f t="shared" ca="1" si="292"/>
        <v>46.690999999999995</v>
      </c>
      <c r="AG227" s="282">
        <f t="shared" ca="1" si="292"/>
        <v>49.147999999999996</v>
      </c>
      <c r="AH227" s="282">
        <f t="shared" ca="1" si="292"/>
        <v>52.489999999999995</v>
      </c>
      <c r="AI227" s="282">
        <f t="shared" ca="1" si="292"/>
        <v>53.960999999999999</v>
      </c>
      <c r="AJ227" s="282">
        <f t="shared" ca="1" si="292"/>
        <v>55.471999999999994</v>
      </c>
      <c r="AK227" s="282">
        <f t="shared" ca="1" si="292"/>
        <v>57.052</v>
      </c>
    </row>
    <row r="228" spans="1:38" x14ac:dyDescent="0.2">
      <c r="A228" s="75" t="s">
        <v>138</v>
      </c>
      <c r="B228" s="75">
        <v>12</v>
      </c>
      <c r="C228" s="70" t="s">
        <v>574</v>
      </c>
      <c r="D228" s="75">
        <v>545</v>
      </c>
      <c r="E228" s="75" t="s">
        <v>17</v>
      </c>
      <c r="F228" s="73" t="s">
        <v>872</v>
      </c>
      <c r="G228" s="74">
        <f t="shared" ca="1" si="291"/>
        <v>110255</v>
      </c>
      <c r="H228" s="74">
        <f t="shared" ca="1" si="291"/>
        <v>114669</v>
      </c>
      <c r="I228" s="74">
        <f t="shared" ca="1" si="291"/>
        <v>119260</v>
      </c>
      <c r="J228" s="74">
        <f t="shared" ca="1" si="291"/>
        <v>124035</v>
      </c>
      <c r="K228" s="74">
        <f t="shared" ca="1" si="291"/>
        <v>129003</v>
      </c>
      <c r="L228" s="74">
        <f t="shared" ca="1" si="291"/>
        <v>0</v>
      </c>
      <c r="M228" s="74">
        <f t="shared" ca="1" si="291"/>
        <v>0</v>
      </c>
      <c r="N228" s="72"/>
      <c r="P228" s="187" t="str">
        <f t="shared" si="277"/>
        <v>06835C</v>
      </c>
      <c r="Q228" s="191" t="s">
        <v>600</v>
      </c>
      <c r="R228" s="188" t="str">
        <f t="shared" si="232"/>
        <v>Workforce Development Manager</v>
      </c>
      <c r="S228" s="189" t="str">
        <f t="shared" si="285"/>
        <v>044</v>
      </c>
      <c r="T228" s="186" cm="1">
        <f t="array" aca="1" ref="T228" ca="1">ROUND(IF($Q228="Y",VLOOKUP($P228, INDIRECT($Q$3),T$8,0)*INDIRECT($P$2),VLOOKUP($P228, INDIRECT($Q$3),T$8,0)),IF($E228="E",0,3))</f>
        <v>110255</v>
      </c>
      <c r="U228" s="186" cm="1">
        <f t="array" aca="1" ref="U228" ca="1">ROUND(IF($Q228="Y",VLOOKUP($P228, INDIRECT($Q$3),U$8,0)*INDIRECT($P$2),VLOOKUP($P228, INDIRECT($Q$3),U$8,0)),IF($E228="E",0,3))</f>
        <v>114669</v>
      </c>
      <c r="V228" s="186" cm="1">
        <f t="array" aca="1" ref="V228" ca="1">ROUND(IF($Q228="Y",VLOOKUP($P228, INDIRECT($Q$3),V$8,0)*INDIRECT($P$2),VLOOKUP($P228, INDIRECT($Q$3),V$8,0)),IF($E228="E",0,3))</f>
        <v>119260</v>
      </c>
      <c r="W228" s="186" cm="1">
        <f t="array" aca="1" ref="W228" ca="1">ROUND(IF($Q228="Y",VLOOKUP($P228, INDIRECT($Q$3),W$8,0)*INDIRECT($P$2),VLOOKUP($P228, INDIRECT($Q$3),W$8,0)),IF($E228="E",0,3))</f>
        <v>124035</v>
      </c>
      <c r="X228" s="186" cm="1">
        <f t="array" aca="1" ref="X228" ca="1">ROUND(IF($Q228="Y",VLOOKUP($P228, INDIRECT($Q$3),X$8,0)*INDIRECT($P$2),VLOOKUP($P228, INDIRECT($Q$3),X$8,0)),IF($E228="E",0,3))</f>
        <v>129003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278"/>
        <v>06835C</v>
      </c>
      <c r="AC228" s="130" t="str">
        <f t="shared" si="233"/>
        <v>Workforce Development Manager</v>
      </c>
      <c r="AD228" s="284" t="str">
        <f t="shared" si="234"/>
        <v>044</v>
      </c>
      <c r="AE228" s="282">
        <f t="shared" ca="1" si="292"/>
        <v>53.007999999999996</v>
      </c>
      <c r="AF228" s="282">
        <f t="shared" ca="1" si="292"/>
        <v>55.129999999999995</v>
      </c>
      <c r="AG228" s="282">
        <f t="shared" ca="1" si="292"/>
        <v>57.336999999999996</v>
      </c>
      <c r="AH228" s="282">
        <f t="shared" ca="1" si="292"/>
        <v>59.632999999999996</v>
      </c>
      <c r="AI228" s="282">
        <f t="shared" ca="1" si="292"/>
        <v>62.021000000000001</v>
      </c>
      <c r="AJ228" s="282" t="str">
        <f t="shared" ca="1" si="292"/>
        <v/>
      </c>
      <c r="AK228" s="282" t="str">
        <f t="shared" ca="1" si="292"/>
        <v/>
      </c>
    </row>
    <row r="229" spans="1:38" x14ac:dyDescent="0.2">
      <c r="G229" s="231"/>
      <c r="H229" s="231"/>
      <c r="I229" s="231"/>
      <c r="J229" s="231"/>
      <c r="K229" s="231"/>
      <c r="L229" s="72"/>
      <c r="M229" s="72"/>
      <c r="N229" s="72"/>
      <c r="P229" s="187"/>
      <c r="R229" s="188"/>
      <c r="S229" s="189"/>
      <c r="AA229" s="186"/>
      <c r="AE229" s="130"/>
      <c r="AF229" s="130"/>
      <c r="AG229" s="130"/>
      <c r="AH229" s="130"/>
      <c r="AI229" s="130"/>
      <c r="AJ229" s="130"/>
      <c r="AK229" s="130"/>
    </row>
    <row r="230" spans="1:38" x14ac:dyDescent="0.2">
      <c r="A230" s="76" t="s">
        <v>754</v>
      </c>
      <c r="B230" s="76"/>
      <c r="D230" s="71"/>
      <c r="E230" s="71"/>
      <c r="F230" s="233"/>
      <c r="G230" s="375"/>
      <c r="H230" s="232"/>
      <c r="I230" s="232"/>
      <c r="J230" s="232"/>
      <c r="K230" s="232"/>
      <c r="L230" s="69"/>
      <c r="M230" s="72"/>
      <c r="N230" s="234"/>
      <c r="P230" s="187"/>
      <c r="R230" s="188"/>
      <c r="S230" s="189"/>
      <c r="AA230" s="186"/>
    </row>
    <row r="231" spans="1:38" x14ac:dyDescent="0.2">
      <c r="A231" s="76" t="s">
        <v>485</v>
      </c>
      <c r="B231" s="76"/>
      <c r="D231" s="71"/>
      <c r="E231" s="71"/>
      <c r="F231" s="224"/>
      <c r="G231" s="374"/>
      <c r="H231" s="242"/>
      <c r="I231" s="242"/>
      <c r="J231" s="242"/>
      <c r="K231" s="242"/>
      <c r="L231" s="234"/>
      <c r="M231" s="234"/>
      <c r="N231" s="234"/>
      <c r="P231" s="188"/>
      <c r="Q231" s="187"/>
      <c r="AA231" s="186"/>
    </row>
    <row r="232" spans="1:38" x14ac:dyDescent="0.2">
      <c r="A232" s="61">
        <f ca="1">T233</f>
        <v>492.74400000000003</v>
      </c>
      <c r="B232" s="79" t="s">
        <v>240</v>
      </c>
      <c r="D232" s="71"/>
      <c r="E232" s="71"/>
      <c r="F232" s="224"/>
      <c r="G232" s="234"/>
      <c r="H232" s="234"/>
      <c r="I232" s="234"/>
      <c r="J232" s="234"/>
      <c r="K232" s="234"/>
      <c r="L232" s="234"/>
      <c r="M232" s="234"/>
      <c r="N232" s="234"/>
      <c r="P232" s="193"/>
      <c r="Q232" s="289" t="s">
        <v>792</v>
      </c>
      <c r="R232" s="177"/>
      <c r="T232" s="289" t="str">
        <f>Q232</f>
        <v>Longevity - Exempt</v>
      </c>
      <c r="AA232" s="186"/>
      <c r="AB232" s="310" t="str">
        <f>Q232</f>
        <v>Longevity - Exempt</v>
      </c>
      <c r="AE232" s="304" t="str">
        <f>T232</f>
        <v>Longevity - Exempt</v>
      </c>
      <c r="AF232" s="125"/>
      <c r="AG232" s="125"/>
    </row>
    <row r="233" spans="1:38" x14ac:dyDescent="0.2">
      <c r="A233" s="61">
        <f ca="1">T234</f>
        <v>950.45799999999997</v>
      </c>
      <c r="B233" s="79" t="s">
        <v>241</v>
      </c>
      <c r="C233" s="236"/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2" t="s">
        <v>718</v>
      </c>
      <c r="Q233" s="192" t="s">
        <v>600</v>
      </c>
      <c r="R233" s="177"/>
      <c r="T233" s="186" cm="1">
        <f t="array" aca="1" ref="T233" ca="1">ROUND(IF($Q233="Y",VLOOKUP($P233, INDIRECT($Q$3),T$8,0)*INDIRECT($P$2),VLOOKUP($P233, INDIRECT($Q$3),T$8,0)),IF($E233="E",0,3))</f>
        <v>492.74400000000003</v>
      </c>
      <c r="AA233" s="186"/>
      <c r="AB233" s="286" t="str">
        <f>P233</f>
        <v>Ex10</v>
      </c>
      <c r="AE233" s="282">
        <f ca="1">AE239</f>
        <v>0.23699999999999999</v>
      </c>
    </row>
    <row r="234" spans="1:38" s="72" customFormat="1" x14ac:dyDescent="0.2">
      <c r="A234" s="61">
        <f ca="1">T235</f>
        <v>1146.6210000000001</v>
      </c>
      <c r="B234" s="79" t="s">
        <v>242</v>
      </c>
      <c r="C234" s="236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719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950.45799999999997</v>
      </c>
      <c r="U234" s="179"/>
      <c r="V234" s="179"/>
      <c r="W234" s="179"/>
      <c r="X234" s="179"/>
      <c r="Y234" s="179"/>
      <c r="Z234" s="179"/>
      <c r="AA234" s="179"/>
      <c r="AB234" s="286" t="str">
        <f>P234</f>
        <v>Ex15</v>
      </c>
      <c r="AC234" s="285"/>
      <c r="AD234" s="285"/>
      <c r="AE234" s="282">
        <f ca="1">AE240</f>
        <v>0.45700000000000002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61">
        <f ca="1">T236</f>
        <v>1506.2539999999999</v>
      </c>
      <c r="B235" s="79" t="s">
        <v>243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720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1146.6210000000001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Ex20</v>
      </c>
      <c r="AC235" s="285"/>
      <c r="AD235" s="285"/>
      <c r="AE235" s="282">
        <f ca="1">AE241</f>
        <v>0.55200000000000005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57"/>
      <c r="B236" s="57"/>
      <c r="C236" s="236">
        <v>0</v>
      </c>
      <c r="F236" s="224"/>
      <c r="G236" s="69"/>
      <c r="H236" s="69"/>
      <c r="I236" s="69"/>
      <c r="J236" s="69"/>
      <c r="K236" s="69"/>
      <c r="M236" s="234"/>
      <c r="N236" s="234"/>
      <c r="P236" s="192" t="s">
        <v>721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1506.2539999999999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Ex25</v>
      </c>
      <c r="AC236" s="285"/>
      <c r="AD236" s="285"/>
      <c r="AE236" s="282">
        <f ca="1">AE242</f>
        <v>0.72399999999999998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76" t="s">
        <v>244</v>
      </c>
      <c r="B237" s="76"/>
      <c r="C237" s="236"/>
      <c r="F237" s="224"/>
      <c r="G237" s="69"/>
      <c r="H237" s="69"/>
      <c r="I237" s="69"/>
      <c r="J237" s="69"/>
      <c r="K237" s="69"/>
      <c r="M237" s="234"/>
      <c r="N237" s="234"/>
      <c r="P237" s="193"/>
      <c r="Q237" s="192"/>
      <c r="R237" s="177"/>
      <c r="S237" s="186"/>
      <c r="T237" s="175"/>
      <c r="U237" s="175"/>
      <c r="V237" s="175"/>
      <c r="W237" s="175"/>
      <c r="X237" s="175"/>
      <c r="Y237" s="175"/>
      <c r="Z237" s="175"/>
      <c r="AA237" s="175"/>
      <c r="AB237" s="286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2">
      <c r="A238" s="95">
        <f ca="1">T239</f>
        <v>0.23699999999999999</v>
      </c>
      <c r="B238" s="79" t="s">
        <v>245</v>
      </c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289" t="s">
        <v>793</v>
      </c>
      <c r="R238" s="177"/>
      <c r="S238" s="186"/>
      <c r="T238" s="289" t="str">
        <f>Q238</f>
        <v>Longevity - NonExempt</v>
      </c>
      <c r="U238" s="175"/>
      <c r="V238" s="175"/>
      <c r="W238" s="175"/>
      <c r="X238" s="175"/>
      <c r="Y238" s="175"/>
      <c r="Z238" s="175"/>
      <c r="AA238" s="175"/>
      <c r="AB238" s="310" t="str">
        <f>Q238</f>
        <v>Longevity - NonExempt</v>
      </c>
      <c r="AC238" s="285"/>
      <c r="AD238" s="285"/>
      <c r="AE238" s="305" t="str">
        <f>T238</f>
        <v>Longevity - NonExempt</v>
      </c>
      <c r="AF238" s="131"/>
      <c r="AG238" s="131"/>
      <c r="AH238" s="285"/>
      <c r="AI238" s="285"/>
      <c r="AJ238" s="285"/>
      <c r="AK238" s="285"/>
      <c r="AL238" s="285"/>
    </row>
    <row r="239" spans="1:38" s="72" customFormat="1" x14ac:dyDescent="0.2">
      <c r="A239" s="95">
        <f ca="1">T240</f>
        <v>0.45700000000000002</v>
      </c>
      <c r="B239" s="79" t="s">
        <v>246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2" t="s">
        <v>722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0.23699999999999999</v>
      </c>
      <c r="U239" s="175"/>
      <c r="V239" s="175"/>
      <c r="W239" s="175"/>
      <c r="X239" s="175"/>
      <c r="Y239" s="175"/>
      <c r="Z239" s="175"/>
      <c r="AA239" s="175"/>
      <c r="AB239" s="286" t="str">
        <f>P239</f>
        <v>NEx10</v>
      </c>
      <c r="AC239" s="285"/>
      <c r="AD239" s="285"/>
      <c r="AE239" s="282">
        <f ca="1">ROUNDUP(T239,3)</f>
        <v>0.23699999999999999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2">
      <c r="A240" s="95">
        <f ca="1">T241</f>
        <v>0.55200000000000005</v>
      </c>
      <c r="B240" s="79" t="s">
        <v>247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723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0.45700000000000002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NEx15</v>
      </c>
      <c r="AC240" s="285"/>
      <c r="AD240" s="285"/>
      <c r="AE240" s="282">
        <f ca="1">ROUNDUP(T240,3)</f>
        <v>0.45700000000000002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2">
      <c r="A241" s="95">
        <f ca="1">T242</f>
        <v>0.72399999999999998</v>
      </c>
      <c r="B241" s="79" t="s">
        <v>248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724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0.55200000000000005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NEx20</v>
      </c>
      <c r="AC241" s="285"/>
      <c r="AD241" s="285"/>
      <c r="AE241" s="282">
        <f ca="1">ROUNDUP(T241,3)</f>
        <v>0.55200000000000005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2">
      <c r="A242" s="223"/>
      <c r="B242" s="223"/>
      <c r="C242" s="236">
        <v>0.47599999999999998</v>
      </c>
      <c r="F242" s="224"/>
      <c r="G242" s="69"/>
      <c r="H242" s="69"/>
      <c r="I242" s="69"/>
      <c r="J242" s="69"/>
      <c r="K242" s="69"/>
      <c r="L242" s="69"/>
      <c r="P242" s="192" t="s">
        <v>725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0.72399999999999998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NEx25</v>
      </c>
      <c r="AC242" s="285"/>
      <c r="AD242" s="285"/>
      <c r="AE242" s="282">
        <f ca="1">ROUNDUP(T242,3)</f>
        <v>0.72399999999999998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76" t="s">
        <v>737</v>
      </c>
      <c r="B243" s="76"/>
      <c r="C243" s="69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286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x14ac:dyDescent="0.2">
      <c r="A244" s="81" t="s">
        <v>739</v>
      </c>
      <c r="B244" s="81"/>
      <c r="D244" s="71"/>
      <c r="E244" s="71"/>
      <c r="F244" s="224"/>
      <c r="G244" s="69"/>
      <c r="H244" s="69"/>
      <c r="I244" s="69"/>
      <c r="J244" s="69"/>
      <c r="K244" s="69"/>
      <c r="L244" s="69"/>
      <c r="M244" s="72"/>
      <c r="N244" s="72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</row>
    <row r="245" spans="1:38" s="72" customFormat="1" x14ac:dyDescent="0.2">
      <c r="A245" s="57"/>
      <c r="B245" s="57"/>
      <c r="C245" s="226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2">
      <c r="A246" s="81" t="s">
        <v>740</v>
      </c>
      <c r="B246" s="81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2">
      <c r="A247" s="81" t="s">
        <v>741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81"/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81" t="s">
        <v>742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294" customFormat="1" x14ac:dyDescent="0.2">
      <c r="A251" s="54" t="s">
        <v>738</v>
      </c>
      <c r="B251" s="54"/>
      <c r="F251" s="295"/>
      <c r="G251" s="296"/>
      <c r="H251" s="296"/>
      <c r="I251" s="296"/>
      <c r="J251" s="296"/>
      <c r="K251" s="296"/>
      <c r="L251" s="296"/>
      <c r="M251" s="296"/>
      <c r="N251" s="296"/>
      <c r="P251" s="297"/>
      <c r="Q251" s="291"/>
      <c r="R251" s="298"/>
      <c r="S251" s="291"/>
      <c r="T251" s="291"/>
      <c r="U251" s="291"/>
      <c r="V251" s="291"/>
      <c r="W251" s="291"/>
      <c r="X251" s="291"/>
      <c r="Y251" s="291"/>
      <c r="Z251" s="291"/>
      <c r="AA251" s="291"/>
      <c r="AB251" s="311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299"/>
    </row>
    <row r="252" spans="1:38" s="294" customFormat="1" x14ac:dyDescent="0.2">
      <c r="A252" s="55" t="s">
        <v>503</v>
      </c>
      <c r="B252" s="55"/>
      <c r="F252" s="295"/>
      <c r="G252" s="296"/>
      <c r="H252" s="296"/>
      <c r="I252" s="296"/>
      <c r="J252" s="296"/>
      <c r="K252" s="296"/>
      <c r="L252" s="296"/>
      <c r="M252" s="296"/>
      <c r="N252" s="296"/>
      <c r="P252" s="249"/>
      <c r="Q252" s="291"/>
      <c r="R252" s="249"/>
      <c r="S252" s="300"/>
      <c r="T252" s="292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2">
      <c r="A253" s="213" t="str">
        <f>TEXT(T253,"$0.000")&amp;" per day when assigned and used."</f>
        <v>$10.176 per day when assigned and used.</v>
      </c>
      <c r="B253" s="213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 t="s">
        <v>622</v>
      </c>
      <c r="Q253" s="291" t="s">
        <v>600</v>
      </c>
      <c r="R253" s="249" t="s">
        <v>623</v>
      </c>
      <c r="S253" s="300"/>
      <c r="T253" s="369">
        <v>10.176</v>
      </c>
      <c r="U253" s="297" t="s">
        <v>993</v>
      </c>
      <c r="V253" s="291"/>
      <c r="W253" s="291"/>
      <c r="X253" s="291"/>
      <c r="Y253" s="291"/>
      <c r="Z253" s="291"/>
      <c r="AA253" s="291"/>
      <c r="AB253" s="311" t="str">
        <f>P253</f>
        <v>CNRBIL</v>
      </c>
      <c r="AC253" s="299" t="str">
        <f>R253</f>
        <v>Bi-lingual Premium Pay</v>
      </c>
      <c r="AD253" s="299"/>
      <c r="AE253" s="282">
        <f t="shared" ref="AE253" si="293">ROUND(T253,3)</f>
        <v>10.176</v>
      </c>
      <c r="AF253" s="299"/>
      <c r="AG253" s="299"/>
      <c r="AH253" s="299"/>
      <c r="AI253" s="299"/>
      <c r="AJ253" s="299"/>
      <c r="AK253" s="299"/>
      <c r="AL253" s="299"/>
    </row>
    <row r="254" spans="1:38" x14ac:dyDescent="0.2">
      <c r="A254" s="223"/>
      <c r="B254" s="223"/>
      <c r="D254" s="71"/>
      <c r="E254" s="71"/>
      <c r="F254" s="224"/>
      <c r="G254" s="69"/>
      <c r="H254" s="69"/>
      <c r="I254" s="69"/>
      <c r="J254" s="69"/>
      <c r="K254" s="69"/>
      <c r="L254" s="69"/>
      <c r="M254" s="72"/>
      <c r="N254" s="72"/>
      <c r="P254" s="297"/>
      <c r="Q254" s="291"/>
      <c r="R254" s="298"/>
      <c r="S254" s="291"/>
      <c r="T254" s="291"/>
      <c r="U254" s="179"/>
      <c r="V254" s="179"/>
      <c r="W254" s="179"/>
      <c r="X254" s="179"/>
      <c r="Y254" s="179"/>
      <c r="Z254" s="179"/>
      <c r="AA254" s="179"/>
      <c r="AB254" s="133"/>
    </row>
    <row r="255" spans="1:38" s="69" customFormat="1" x14ac:dyDescent="0.2">
      <c r="A255" s="76" t="s">
        <v>736</v>
      </c>
      <c r="B255" s="76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743</v>
      </c>
      <c r="B256" s="81"/>
      <c r="F256" s="224"/>
      <c r="M256" s="72"/>
      <c r="N256" s="72"/>
      <c r="P256" s="179"/>
      <c r="Q256" s="175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63" t="str">
        <f ca="1">"Employees who are scheduled to work a full shift which begins between the 12:00 noon and 1:29 p.m. shall be paid an additional "&amp;TEXT(T257,"$0.000")&amp;" cents per hour"</f>
        <v>Employees who are scheduled to work a full shift which begins between the 12:00 noon and 1:29 p.m. shall be paid an additional $0.474 cents per hour</v>
      </c>
      <c r="B257" s="63"/>
      <c r="F257" s="224"/>
      <c r="M257" s="72"/>
      <c r="N257" s="72"/>
      <c r="P257" s="249" t="s">
        <v>611</v>
      </c>
      <c r="Q257" s="175" t="s">
        <v>600</v>
      </c>
      <c r="R257" s="249" t="s">
        <v>612</v>
      </c>
      <c r="S257" s="250"/>
      <c r="T257" s="186" cm="1">
        <f t="array" aca="1" ref="T257" ca="1">ROUND(IF($Q257="Y",VLOOKUP($P257, INDIRECT($Q$3),T$8,0)*INDIRECT($P$2),VLOOKUP($P257, INDIRECT($Q$3),T$8,0)),IF($E257="E",0,3))</f>
        <v>0.47399999999999998</v>
      </c>
      <c r="U257" s="179"/>
      <c r="V257" s="179"/>
      <c r="W257" s="179"/>
      <c r="X257" s="179"/>
      <c r="Y257" s="179"/>
      <c r="Z257" s="179"/>
      <c r="AA257" s="179"/>
      <c r="AB257" s="311" t="str">
        <f>P257</f>
        <v>CNREVE</v>
      </c>
      <c r="AC257" s="299" t="str">
        <f>R257</f>
        <v>TL-Evening Shift Premium-CNR</v>
      </c>
      <c r="AD257" s="299"/>
      <c r="AE257" s="282">
        <f ca="1">ROUND(T257,3)</f>
        <v>0.47399999999999998</v>
      </c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81" t="s">
        <v>255</v>
      </c>
      <c r="B258" s="8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214" t="str">
        <f ca="1">"adjacent to such a shift, the "&amp;(TEXT(T257,"$0.000")&amp;" differential shall also be applied to those overtime hours.")</f>
        <v>adjacent to such a shift, the $0.474 differential shall also be applied to those overtime hours.</v>
      </c>
      <c r="B259" s="214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5"/>
      <c r="B260" s="85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214" t="str">
        <f ca="1">"Employees who are scheduled to work a full shift which begins between the 1:30 p.m. and 1:59 a.m. shall be paid an additional "&amp;TEXT(T261,"$0.000")&amp;" per hour"</f>
        <v>Employees who are scheduled to work a full shift which begins between the 1:30 p.m. and 1:59 a.m. shall be paid an additional $1.123 per hour</v>
      </c>
      <c r="B261" s="214"/>
      <c r="F261" s="224"/>
      <c r="M261" s="72"/>
      <c r="N261" s="72"/>
      <c r="P261" s="249" t="s">
        <v>613</v>
      </c>
      <c r="Q261" s="175" t="s">
        <v>600</v>
      </c>
      <c r="R261" s="249" t="s">
        <v>614</v>
      </c>
      <c r="S261" s="250"/>
      <c r="T261" s="186" cm="1">
        <f t="array" aca="1" ref="T261" ca="1">ROUND(IF($Q261="Y",VLOOKUP($P261, INDIRECT($Q$3),T$8,0)*INDIRECT($P$2),VLOOKUP($P261, INDIRECT($Q$3),T$8,0)),IF($E261="E",0,3))</f>
        <v>1.123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CNRNIT</v>
      </c>
      <c r="AC261" s="299" t="str">
        <f>R261</f>
        <v>TL-Night Shift Premium-CNR</v>
      </c>
      <c r="AD261" s="299"/>
      <c r="AE261" s="282">
        <f ca="1">ROUND(T261,3)</f>
        <v>1.123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85" t="s">
        <v>255</v>
      </c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x14ac:dyDescent="0.2">
      <c r="A263" s="214" t="str">
        <f ca="1">"adjacent to such a shift, the "&amp;TEXT(T261,"$0.000")&amp;" differential shall also be applied to those overtime hours."</f>
        <v>adjacent to such a shift, the $1.123 differential shall also be applied to those overtime hours.</v>
      </c>
      <c r="B263" s="214"/>
      <c r="D263" s="71"/>
      <c r="E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</row>
    <row r="264" spans="1:38" x14ac:dyDescent="0.2">
      <c r="A264" s="214"/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s="69" customFormat="1" x14ac:dyDescent="0.2">
      <c r="A265" s="76" t="s">
        <v>807</v>
      </c>
      <c r="B265" s="57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81" t="s">
        <v>744</v>
      </c>
      <c r="B266" s="81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260</v>
      </c>
      <c r="B267" s="8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1" t="s">
        <v>261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81" t="s">
        <v>262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1"/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76" t="s">
        <v>263</v>
      </c>
      <c r="B271" s="76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64" t="s">
        <v>755</v>
      </c>
      <c r="B272" s="64"/>
      <c r="C272" s="71"/>
      <c r="F272" s="233"/>
      <c r="M272" s="72"/>
      <c r="N272" s="72"/>
      <c r="P272" s="176" t="s">
        <v>263</v>
      </c>
      <c r="Q272" s="175" t="s">
        <v>600</v>
      </c>
      <c r="R272" s="177"/>
      <c r="S272" s="179"/>
      <c r="T272" s="186">
        <v>208</v>
      </c>
      <c r="U272" s="179"/>
      <c r="V272" s="179"/>
      <c r="W272" s="179"/>
      <c r="X272" s="179"/>
      <c r="Y272" s="179"/>
      <c r="Z272" s="179"/>
      <c r="AA272" s="179"/>
      <c r="AB272" s="311" t="str">
        <f>P272</f>
        <v>Safety Shoes</v>
      </c>
      <c r="AC272" s="299"/>
      <c r="AD272" s="299"/>
      <c r="AE272" s="285">
        <f>ROUND(T272,0)</f>
        <v>208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81" t="s">
        <v>265</v>
      </c>
      <c r="B273" s="81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63" t="str">
        <f>TEXT(T272,"$#,###")&amp;" per 12 months actually worked. "</f>
        <v xml:space="preserve">$208 per 12 months actually worked. </v>
      </c>
      <c r="B274" s="6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223"/>
      <c r="B275" s="22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76" t="s">
        <v>732</v>
      </c>
      <c r="B276" s="76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81" t="s">
        <v>745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215" t="s">
        <v>733</v>
      </c>
      <c r="B278" s="215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215" t="s">
        <v>734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81" t="s">
        <v>735</v>
      </c>
      <c r="B280" s="81"/>
      <c r="C280" s="71"/>
      <c r="F280" s="224"/>
      <c r="M280" s="72"/>
      <c r="N280" s="72"/>
      <c r="P280" s="249" t="s">
        <v>617</v>
      </c>
      <c r="Q280" s="175" t="s">
        <v>600</v>
      </c>
      <c r="R280" s="249" t="s">
        <v>618</v>
      </c>
      <c r="S280" s="250"/>
      <c r="T280" s="369">
        <v>43</v>
      </c>
      <c r="U280" s="386" t="s">
        <v>994</v>
      </c>
      <c r="V280" s="179"/>
      <c r="W280" s="179"/>
      <c r="X280" s="179"/>
      <c r="Y280" s="179"/>
      <c r="Z280" s="179"/>
      <c r="AA280" s="179"/>
      <c r="AB280" s="311" t="str">
        <f t="shared" ref="AB280:AB281" si="294">P280</f>
        <v>CNRCDY</v>
      </c>
      <c r="AC280" s="299" t="str">
        <f t="shared" ref="AC280:AC281" si="295">R280</f>
        <v>TL-On call by the day-CNR</v>
      </c>
      <c r="AD280" s="299"/>
      <c r="AE280" s="282">
        <f t="shared" ref="AE280:AE281" si="296">ROUND(T280,3)</f>
        <v>43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216" t="s">
        <v>746</v>
      </c>
      <c r="B281" s="79" t="str">
        <f>"An employee will receive "&amp;TEXT(T280,"$0.000")&amp;" for each weekday the employee is on call.  The employee will receive "&amp;TEXT(T281,"$0.000")&amp;" for each weekend day (Saturday or"</f>
        <v>An employee will receive $43.000 for each weekday the employee is on call.  The employee will receive $53.000 for each weekend day (Saturday or</v>
      </c>
      <c r="C281" s="71"/>
      <c r="F281" s="224"/>
      <c r="M281" s="72"/>
      <c r="N281" s="72"/>
      <c r="P281" s="249" t="s">
        <v>616</v>
      </c>
      <c r="Q281" s="175" t="s">
        <v>600</v>
      </c>
      <c r="R281" s="249" t="s">
        <v>619</v>
      </c>
      <c r="S281" s="250"/>
      <c r="T281" s="369">
        <v>53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si="294"/>
        <v>CNRCWE</v>
      </c>
      <c r="AC281" s="299" t="str">
        <f t="shared" si="295"/>
        <v>TL-On call by day Weekend-CNR</v>
      </c>
      <c r="AD281" s="299"/>
      <c r="AE281" s="282">
        <f t="shared" si="296"/>
        <v>53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57"/>
      <c r="B282" s="215" t="s">
        <v>747</v>
      </c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16" t="s">
        <v>748</v>
      </c>
      <c r="B283" s="79" t="s">
        <v>749</v>
      </c>
      <c r="C283" s="71"/>
      <c r="F283" s="224"/>
      <c r="M283" s="72"/>
      <c r="N283" s="72"/>
      <c r="P283" s="249" t="s">
        <v>726</v>
      </c>
      <c r="Q283" s="175" t="s">
        <v>600</v>
      </c>
      <c r="R283" s="249" t="s">
        <v>727</v>
      </c>
      <c r="S283" s="250"/>
      <c r="T283" s="186" cm="1">
        <f t="array" aca="1" ref="T283" ca="1">ROUND(IF($Q283="Y",VLOOKUP($P283, INDIRECT($Q$3),T$8,0)*INDIRECT($P$2),VLOOKUP($P283, INDIRECT($Q$3),T$8,0)),IF($E283="E",0,3))</f>
        <v>2.351</v>
      </c>
      <c r="U283" s="179"/>
      <c r="V283" s="179"/>
      <c r="W283" s="179"/>
      <c r="X283" s="179"/>
      <c r="Y283" s="179"/>
      <c r="Z283" s="179"/>
      <c r="AA283" s="179"/>
      <c r="AB283" s="311" t="str">
        <f>P283</f>
        <v>CNRLDS</v>
      </c>
      <c r="AC283" s="299" t="str">
        <f>R283</f>
        <v>MOD-Premium Pay</v>
      </c>
      <c r="AD283" s="299"/>
      <c r="AE283" s="282">
        <f ca="1">ROUND(T283,3)</f>
        <v>2.351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57"/>
      <c r="B284" s="79" t="s">
        <v>751</v>
      </c>
      <c r="C284" s="71"/>
      <c r="F284" s="224"/>
      <c r="M284" s="72"/>
      <c r="N284" s="72"/>
      <c r="P284" s="249"/>
      <c r="Q284" s="175"/>
      <c r="R284" s="249"/>
      <c r="S284" s="250"/>
      <c r="T284" s="293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216" t="s">
        <v>750</v>
      </c>
      <c r="B285" s="217" t="s">
        <v>752</v>
      </c>
      <c r="C285" s="71"/>
      <c r="F285" s="224"/>
      <c r="M285" s="72"/>
      <c r="N285" s="72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57"/>
      <c r="B286" s="217" t="s">
        <v>753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23"/>
      <c r="B287" s="223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76" t="s">
        <v>268</v>
      </c>
      <c r="B288" s="76"/>
      <c r="C288" s="71"/>
      <c r="F288" s="224"/>
      <c r="M288" s="72"/>
      <c r="N288" s="72"/>
      <c r="P288" s="176"/>
      <c r="Q288" s="175"/>
      <c r="R288" s="177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34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234" customFormat="1" x14ac:dyDescent="0.2">
      <c r="A289" s="63" t="str">
        <f ca="1">"Effective July 1, 2014, Shift Supervisors, 311 Call Center shall be paid fifty-eight cents "&amp;TEXT(T289,"$0.000")&amp;" per hour for all hours worked"</f>
        <v>Effective July 1, 2014, Shift Supervisors, 311 Call Center shall be paid fifty-eight cents $0.651 per hour for all hours worked</v>
      </c>
      <c r="B289" s="63"/>
      <c r="C289" s="71"/>
      <c r="F289" s="224"/>
      <c r="G289" s="69"/>
      <c r="H289" s="69"/>
      <c r="I289" s="69"/>
      <c r="J289" s="69"/>
      <c r="K289" s="69"/>
      <c r="L289" s="69"/>
      <c r="M289" s="72"/>
      <c r="N289" s="72"/>
      <c r="P289" s="249" t="s">
        <v>620</v>
      </c>
      <c r="Q289" s="175" t="s">
        <v>600</v>
      </c>
      <c r="R289" s="249" t="s">
        <v>621</v>
      </c>
      <c r="S289" s="250"/>
      <c r="T289" s="186" cm="1">
        <f t="array" aca="1" ref="T289" ca="1">ROUND(IF($Q289="Y",VLOOKUP($P289, INDIRECT($Q$3),T$8,0)*INDIRECT($P$2),VLOOKUP($P289, INDIRECT($Q$3),T$8,0)),IF($E289="E",0,3))</f>
        <v>0.65100000000000002</v>
      </c>
      <c r="U289" s="192"/>
      <c r="V289" s="192"/>
      <c r="W289" s="192"/>
      <c r="X289" s="192"/>
      <c r="Y289" s="192"/>
      <c r="Z289" s="192"/>
      <c r="AA289" s="192"/>
      <c r="AB289" s="311" t="str">
        <f>P289</f>
        <v>CNRWKE</v>
      </c>
      <c r="AC289" s="299" t="str">
        <f>R289</f>
        <v>TL-Weekend Shift-CNR</v>
      </c>
      <c r="AD289" s="299"/>
      <c r="AE289" s="282">
        <f ca="1">ROUND(T289,3)</f>
        <v>0.65100000000000002</v>
      </c>
      <c r="AF289" s="286"/>
      <c r="AG289" s="286"/>
      <c r="AH289" s="286"/>
      <c r="AI289" s="286"/>
      <c r="AJ289" s="286"/>
      <c r="AK289" s="286"/>
      <c r="AL289" s="286"/>
    </row>
    <row r="290" spans="1:38" s="234" customFormat="1" x14ac:dyDescent="0.2">
      <c r="A290" s="81" t="s">
        <v>270</v>
      </c>
      <c r="B290" s="81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/>
      <c r="Q290" s="175"/>
      <c r="R290" s="249"/>
      <c r="S290" s="250"/>
      <c r="T290" s="293"/>
      <c r="U290" s="192"/>
      <c r="V290" s="192"/>
      <c r="W290" s="192"/>
      <c r="X290" s="192"/>
      <c r="Y290" s="192"/>
      <c r="Z290" s="192"/>
      <c r="AA290" s="192"/>
      <c r="AB290" s="134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2">
      <c r="A291" s="81" t="s">
        <v>271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176"/>
      <c r="Q291" s="175"/>
      <c r="R291" s="177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2">
      <c r="A292" s="81" t="s">
        <v>272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ht="13.5" thickBot="1" x14ac:dyDescent="0.25">
      <c r="A293" s="345"/>
      <c r="B293" s="345"/>
      <c r="C293" s="346"/>
      <c r="D293" s="347"/>
      <c r="E293" s="347"/>
      <c r="F293" s="348"/>
      <c r="G293" s="346"/>
      <c r="H293" s="346"/>
      <c r="I293" s="346"/>
      <c r="J293" s="346"/>
      <c r="K293" s="346"/>
      <c r="L293" s="346"/>
      <c r="M293" s="349"/>
      <c r="N293" s="349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</row>
    <row r="294" spans="1:38" x14ac:dyDescent="0.2">
      <c r="A294" s="222" t="s">
        <v>273</v>
      </c>
      <c r="B294" s="223"/>
      <c r="C294" s="71"/>
      <c r="D294" s="71"/>
      <c r="E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2">
      <c r="A295" s="228" t="s">
        <v>988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>
        <v>5</v>
      </c>
      <c r="U295" s="179">
        <f>T295+1</f>
        <v>6</v>
      </c>
      <c r="V295" s="179">
        <f t="shared" ref="V295:Z295" si="297">U295+1</f>
        <v>7</v>
      </c>
      <c r="W295" s="179">
        <f t="shared" si="297"/>
        <v>8</v>
      </c>
      <c r="X295" s="179">
        <f t="shared" si="297"/>
        <v>9</v>
      </c>
      <c r="Y295" s="179">
        <f t="shared" si="297"/>
        <v>10</v>
      </c>
      <c r="Z295" s="179">
        <f t="shared" si="297"/>
        <v>11</v>
      </c>
      <c r="AA295" s="179">
        <v>12</v>
      </c>
    </row>
    <row r="296" spans="1:38" ht="38.25" x14ac:dyDescent="0.2">
      <c r="A296" s="65" t="s">
        <v>6</v>
      </c>
      <c r="B296" s="279"/>
      <c r="C296" s="229" t="s">
        <v>274</v>
      </c>
      <c r="D296" s="279"/>
      <c r="E296" s="65" t="s">
        <v>4</v>
      </c>
      <c r="F296" s="320" t="s">
        <v>7</v>
      </c>
      <c r="G296" s="118" t="s">
        <v>772</v>
      </c>
      <c r="H296" s="118" t="s">
        <v>773</v>
      </c>
      <c r="I296" s="254" t="s">
        <v>12</v>
      </c>
      <c r="J296" s="254" t="s">
        <v>13</v>
      </c>
      <c r="K296" s="254" t="s">
        <v>14</v>
      </c>
      <c r="L296" s="254" t="s">
        <v>15</v>
      </c>
      <c r="M296" s="254" t="s">
        <v>16</v>
      </c>
      <c r="N296" s="255" t="s">
        <v>275</v>
      </c>
      <c r="P296" s="301" t="s">
        <v>6</v>
      </c>
      <c r="Q296" s="198" t="s">
        <v>599</v>
      </c>
      <c r="R296" s="302" t="s">
        <v>7</v>
      </c>
      <c r="S296" s="288" t="s">
        <v>274</v>
      </c>
      <c r="T296" s="272" t="s">
        <v>10</v>
      </c>
      <c r="U296" s="303" t="s">
        <v>11</v>
      </c>
      <c r="V296" s="303" t="s">
        <v>12</v>
      </c>
      <c r="W296" s="303" t="s">
        <v>13</v>
      </c>
      <c r="X296" s="303" t="s">
        <v>14</v>
      </c>
      <c r="Y296" s="303" t="s">
        <v>15</v>
      </c>
      <c r="Z296" s="303" t="s">
        <v>16</v>
      </c>
      <c r="AA296" s="303" t="s">
        <v>275</v>
      </c>
      <c r="AB296" s="312" t="s">
        <v>6</v>
      </c>
      <c r="AC296" s="307" t="s">
        <v>7</v>
      </c>
      <c r="AD296" s="308" t="s">
        <v>274</v>
      </c>
      <c r="AE296" s="126" t="s">
        <v>10</v>
      </c>
      <c r="AF296" s="309" t="s">
        <v>11</v>
      </c>
      <c r="AG296" s="309" t="s">
        <v>12</v>
      </c>
      <c r="AH296" s="309" t="s">
        <v>13</v>
      </c>
      <c r="AI296" s="309" t="s">
        <v>14</v>
      </c>
      <c r="AJ296" s="309" t="s">
        <v>15</v>
      </c>
      <c r="AK296" s="309" t="s">
        <v>16</v>
      </c>
      <c r="AL296" s="309" t="s">
        <v>275</v>
      </c>
    </row>
    <row r="297" spans="1:38" s="234" customFormat="1" x14ac:dyDescent="0.2">
      <c r="A297" s="69" t="s">
        <v>278</v>
      </c>
      <c r="C297" s="223" t="s">
        <v>277</v>
      </c>
      <c r="E297" s="69" t="s">
        <v>276</v>
      </c>
      <c r="F297" s="239" t="s">
        <v>279</v>
      </c>
      <c r="G297" s="240" t="s">
        <v>766</v>
      </c>
      <c r="H297" s="231">
        <f t="shared" ref="H297:H305" ca="1" si="298">ROUND(U297,3)</f>
        <v>28.920999999999999</v>
      </c>
      <c r="I297" s="69"/>
      <c r="J297" s="69"/>
      <c r="K297" s="69"/>
      <c r="L297" s="69"/>
      <c r="M297" s="69"/>
      <c r="N297" s="72"/>
      <c r="P297" s="176" t="str">
        <f t="shared" ref="P297:P307" si="299">A297</f>
        <v>C08906</v>
      </c>
      <c r="Q297" s="175" t="s">
        <v>600</v>
      </c>
      <c r="R297" s="209" t="str">
        <f t="shared" ref="R297:R307" si="300">F297</f>
        <v>Saeks' Fellow (MN Law Public Interest Residency Program)</v>
      </c>
      <c r="S297" s="192" t="str">
        <f t="shared" ref="S297:S307" si="301">C297</f>
        <v>01J</v>
      </c>
      <c r="T297" s="186"/>
      <c r="U297" s="186" cm="1">
        <f t="array" aca="1" ref="U297" ca="1">ROUND(IF($Q297="Y",VLOOKUP($P297, INDIRECT($Q$3),U$295,0)*INDIRECT($P$2),VLOOKUP($P297, INDIRECT($Q$3),U$295,0)),IF($E297="E",0,3))</f>
        <v>28.920999999999999</v>
      </c>
      <c r="V297" s="186" cm="1">
        <f t="array" aca="1" ref="V297" ca="1">ROUND(IF($Q297="Y",VLOOKUP($P297, INDIRECT($Q$3),V$295,0)*INDIRECT($P$2),VLOOKUP($P297, INDIRECT($Q$3),V$295,0)),IF($E297="E",0,3))</f>
        <v>0</v>
      </c>
      <c r="W297" s="186" cm="1">
        <f t="array" aca="1" ref="W297" ca="1">ROUND(IF($Q297="Y",VLOOKUP($P297, INDIRECT($Q$3),W$295,0)*INDIRECT($P$2),VLOOKUP($P297, INDIRECT($Q$3),W$295,0)),IF($E297="E",0,3))</f>
        <v>0</v>
      </c>
      <c r="X297" s="186" cm="1">
        <f t="array" aca="1" ref="X297" ca="1">ROUND(IF($Q297="Y",VLOOKUP($P297, INDIRECT($Q$3),X$295,0)*INDIRECT($P$2),VLOOKUP($P297, INDIRECT($Q$3),X$295,0)),IF($E297="E",0,3))</f>
        <v>0</v>
      </c>
      <c r="Y297" s="186" cm="1">
        <f t="array" aca="1" ref="Y297" ca="1">ROUND(IF($Q297="Y",VLOOKUP($P297, INDIRECT($Q$3),Y$295,0)*INDIRECT($P$2),VLOOKUP($P297, INDIRECT($Q$3),Y$295,0)),IF($E297="E",0,3))</f>
        <v>0</v>
      </c>
      <c r="Z297" s="186" cm="1">
        <f t="array" aca="1" ref="Z297" ca="1">ROUND(IF($Q297="Y",VLOOKUP($P297, INDIRECT($Q$3),Z$295,0)*INDIRECT($P$2),VLOOKUP($P297, INDIRECT($Q$3),Z$295,0)),IF($E297="E",0,3))</f>
        <v>0</v>
      </c>
      <c r="AA297" s="186" cm="1">
        <f t="array" aca="1" ref="AA297" ca="1">ROUND(IF($Q297="Y",VLOOKUP($P297, INDIRECT($Q$3),AA$295,0)*INDIRECT($P$2),VLOOKUP($P297, INDIRECT($Q$3),AA$295,0)),IF($E297="E",0,3))</f>
        <v>0</v>
      </c>
      <c r="AB297" s="282" t="str">
        <f t="shared" ref="AB297" si="302">A297</f>
        <v>C08906</v>
      </c>
      <c r="AC297" s="130" t="str">
        <f t="shared" ref="AC297" si="303">F297</f>
        <v>Saeks' Fellow (MN Law Public Interest Residency Program)</v>
      </c>
      <c r="AD297" s="284" t="str">
        <f t="shared" ref="AD297" si="304">C297</f>
        <v>01J</v>
      </c>
      <c r="AE297" s="282" t="str">
        <f t="shared" ref="AE297:AE305" si="305">IF(T297=0,"",T297)</f>
        <v/>
      </c>
      <c r="AF297" s="282">
        <f t="shared" ref="AF297:AF305" ca="1" si="306">IF(U297=0,"",U297)</f>
        <v>28.920999999999999</v>
      </c>
      <c r="AG297" s="282" t="str">
        <f t="shared" ref="AG297:AG305" ca="1" si="307">IF(V297=0,"",V297)</f>
        <v/>
      </c>
      <c r="AH297" s="282" t="str">
        <f t="shared" ref="AH297:AH305" ca="1" si="308">IF(W297=0,"",W297)</f>
        <v/>
      </c>
      <c r="AI297" s="282" t="str">
        <f t="shared" ref="AI297:AI305" ca="1" si="309">IF(X297=0,"",X297)</f>
        <v/>
      </c>
      <c r="AJ297" s="282" t="str">
        <f t="shared" ref="AJ297:AJ305" ca="1" si="310">IF(Y297=0,"",Y297)</f>
        <v/>
      </c>
      <c r="AK297" s="282" t="str">
        <f t="shared" ref="AK297:AK305" ca="1" si="311">IF(Z297=0,"",Z297)</f>
        <v/>
      </c>
      <c r="AL297" s="282" t="str">
        <f t="shared" ref="AL297:AL305" ca="1" si="312">IF(AA297=0,"",AA297)</f>
        <v/>
      </c>
    </row>
    <row r="298" spans="1:38" s="234" customFormat="1" x14ac:dyDescent="0.2">
      <c r="A298" s="69" t="s">
        <v>282</v>
      </c>
      <c r="C298" s="223" t="s">
        <v>281</v>
      </c>
      <c r="E298" s="69" t="s">
        <v>276</v>
      </c>
      <c r="F298" s="239" t="s">
        <v>283</v>
      </c>
      <c r="G298" s="231">
        <f t="shared" ref="G298:G305" ca="1" si="313">ROUND(T298,3)</f>
        <v>26.116</v>
      </c>
      <c r="H298" s="231">
        <f t="shared" ca="1" si="298"/>
        <v>27.303000000000001</v>
      </c>
      <c r="I298" s="231">
        <f ca="1">ROUND(V298,3)</f>
        <v>28.382000000000001</v>
      </c>
      <c r="J298" s="231"/>
      <c r="K298" s="231"/>
      <c r="L298" s="231"/>
      <c r="M298" s="231"/>
      <c r="N298" s="231"/>
      <c r="P298" s="176" t="str">
        <f t="shared" si="299"/>
        <v>04352C</v>
      </c>
      <c r="Q298" s="201" t="s">
        <v>600</v>
      </c>
      <c r="R298" s="209" t="str">
        <f t="shared" si="300"/>
        <v>Financial Graduate Fellowship</v>
      </c>
      <c r="S298" s="192" t="str">
        <f t="shared" si="301"/>
        <v>01N</v>
      </c>
      <c r="T298" s="186" cm="1">
        <f t="array" aca="1" ref="T298" ca="1">ROUND(IF($Q298="Y",VLOOKUP($P298, INDIRECT($Q$3),T$8,0)*INDIRECT($P$2),VLOOKUP($P298, INDIRECT($Q$3),T$8,0)),IF($E298="E",0,3))</f>
        <v>26.116</v>
      </c>
      <c r="U298" s="186" cm="1">
        <f t="array" aca="1" ref="U298" ca="1">ROUND(IF($Q298="Y",VLOOKUP($P298, INDIRECT($Q$3),U$295,0)*INDIRECT($P$2),VLOOKUP($P298, INDIRECT($Q$3),U$295,0)),IF($E298="E",0,3))</f>
        <v>27.303000000000001</v>
      </c>
      <c r="V298" s="186" cm="1">
        <f t="array" aca="1" ref="V298" ca="1">ROUND(IF($Q298="Y",VLOOKUP($P298, INDIRECT($Q$3),V$295,0)*INDIRECT($P$2),VLOOKUP($P298, INDIRECT($Q$3),V$295,0)),IF($E298="E",0,3))</f>
        <v>28.382000000000001</v>
      </c>
      <c r="W298" s="186" cm="1">
        <f t="array" aca="1" ref="W298" ca="1">ROUND(IF($Q298="Y",VLOOKUP($P298, INDIRECT($Q$3),W$295,0)*INDIRECT($P$2),VLOOKUP($P298, INDIRECT($Q$3),W$295,0)),IF($E298="E",0,3))</f>
        <v>0</v>
      </c>
      <c r="X298" s="186" cm="1">
        <f t="array" aca="1" ref="X298" ca="1">ROUND(IF($Q298="Y",VLOOKUP($P298, INDIRECT($Q$3),X$295,0)*INDIRECT($P$2),VLOOKUP($P298, INDIRECT($Q$3),X$295,0)),IF($E298="E",0,3))</f>
        <v>0</v>
      </c>
      <c r="Y298" s="186" cm="1">
        <f t="array" aca="1" ref="Y298" ca="1">ROUND(IF($Q298="Y",VLOOKUP($P298, INDIRECT($Q$3),Y$295,0)*INDIRECT($P$2),VLOOKUP($P298, INDIRECT($Q$3),Y$295,0)),IF($E298="E",0,3))</f>
        <v>0</v>
      </c>
      <c r="Z298" s="186" cm="1">
        <f t="array" aca="1" ref="Z298" ca="1">ROUND(IF($Q298="Y",VLOOKUP($P298, INDIRECT($Q$3),Z$295,0)*INDIRECT($P$2),VLOOKUP($P298, INDIRECT($Q$3),Z$295,0)),IF($E298="E",0,3))</f>
        <v>0</v>
      </c>
      <c r="AA298" s="186" cm="1">
        <f t="array" aca="1" ref="AA298" ca="1">ROUND(IF($Q298="Y",VLOOKUP($P298, INDIRECT($Q$3),AA$295,0)*INDIRECT($P$2),VLOOKUP($P298, INDIRECT($Q$3),AA$295,0)),IF($E298="E",0,3))</f>
        <v>0</v>
      </c>
      <c r="AB298" s="282" t="str">
        <f>A298</f>
        <v>04352C</v>
      </c>
      <c r="AC298" s="130" t="str">
        <f>F298</f>
        <v>Financial Graduate Fellowship</v>
      </c>
      <c r="AD298" s="284" t="str">
        <f>C298</f>
        <v>01N</v>
      </c>
      <c r="AE298" s="282">
        <f t="shared" ca="1" si="305"/>
        <v>26.116</v>
      </c>
      <c r="AF298" s="282">
        <f t="shared" ca="1" si="306"/>
        <v>27.303000000000001</v>
      </c>
      <c r="AG298" s="282">
        <f t="shared" ca="1" si="307"/>
        <v>28.382000000000001</v>
      </c>
      <c r="AH298" s="282" t="str">
        <f t="shared" ca="1" si="308"/>
        <v/>
      </c>
      <c r="AI298" s="282" t="str">
        <f t="shared" ca="1" si="309"/>
        <v/>
      </c>
      <c r="AJ298" s="282" t="str">
        <f t="shared" ca="1" si="310"/>
        <v/>
      </c>
      <c r="AK298" s="282" t="str">
        <f t="shared" ca="1" si="311"/>
        <v/>
      </c>
      <c r="AL298" s="282" t="str">
        <f t="shared" ca="1" si="312"/>
        <v/>
      </c>
    </row>
    <row r="299" spans="1:38" s="234" customFormat="1" x14ac:dyDescent="0.2">
      <c r="A299" s="69" t="s">
        <v>949</v>
      </c>
      <c r="C299" s="223" t="s">
        <v>1001</v>
      </c>
      <c r="E299" s="69" t="s">
        <v>276</v>
      </c>
      <c r="F299" s="239" t="s">
        <v>950</v>
      </c>
      <c r="G299" s="231">
        <f t="shared" ca="1" si="313"/>
        <v>19.579999999999998</v>
      </c>
      <c r="H299" s="231">
        <f t="shared" ca="1" si="298"/>
        <v>20.861999999999998</v>
      </c>
      <c r="I299" s="231">
        <f ca="1">ROUND(V299,3)</f>
        <v>22.027999999999999</v>
      </c>
      <c r="J299" s="231"/>
      <c r="K299" s="231"/>
      <c r="L299" s="231"/>
      <c r="M299" s="231"/>
      <c r="N299" s="231"/>
      <c r="P299" s="176" t="str">
        <f t="shared" si="299"/>
        <v>53047C</v>
      </c>
      <c r="Q299" s="201" t="s">
        <v>600</v>
      </c>
      <c r="R299" s="209" t="str">
        <f t="shared" si="300"/>
        <v>HR Urban Scholar Intern - Undergrad</v>
      </c>
      <c r="S299" s="192" t="str">
        <f t="shared" si="301"/>
        <v>01R</v>
      </c>
      <c r="T299" s="186" cm="1">
        <f t="array" aca="1" ref="T299" ca="1">ROUND(IF($Q299="Y",VLOOKUP($P299, INDIRECT($Q$3),T$8,0)*INDIRECT($P$2),VLOOKUP($P299, INDIRECT($Q$3),T$8,0)),IF($E299="E",0,3))</f>
        <v>19.579999999999998</v>
      </c>
      <c r="U299" s="186" cm="1">
        <f t="array" aca="1" ref="U299" ca="1">ROUND(IF($Q299="Y",VLOOKUP($P299, INDIRECT($Q$3),U$295,0)*INDIRECT($P$2),VLOOKUP($P299, INDIRECT($Q$3),U$295,0)),IF($E299="E",0,3))</f>
        <v>20.861999999999998</v>
      </c>
      <c r="V299" s="186" cm="1">
        <f t="array" aca="1" ref="V299" ca="1">ROUND(IF($Q299="Y",VLOOKUP($P299, INDIRECT($Q$3),V$295,0)*INDIRECT($P$2),VLOOKUP($P299, INDIRECT($Q$3),V$295,0)),IF($E299="E",0,3))</f>
        <v>22.027999999999999</v>
      </c>
      <c r="W299" s="186" cm="1">
        <f t="array" aca="1" ref="W299" ca="1">ROUND(IF($Q299="Y",VLOOKUP($P299, INDIRECT($Q$3),W$295,0)*INDIRECT($P$2),VLOOKUP($P299, INDIRECT($Q$3),W$295,0)),IF($E299="E",0,3))</f>
        <v>0</v>
      </c>
      <c r="X299" s="186" cm="1">
        <f t="array" aca="1" ref="X299" ca="1">ROUND(IF($Q299="Y",VLOOKUP($P299, INDIRECT($Q$3),X$295,0)*INDIRECT($P$2),VLOOKUP($P299, INDIRECT($Q$3),X$295,0)),IF($E299="E",0,3))</f>
        <v>0</v>
      </c>
      <c r="Y299" s="186" cm="1">
        <f t="array" aca="1" ref="Y299" ca="1">ROUND(IF($Q299="Y",VLOOKUP($P299, INDIRECT($Q$3),Y$295,0)*INDIRECT($P$2),VLOOKUP($P299, INDIRECT($Q$3),Y$295,0)),IF($E299="E",0,3))</f>
        <v>0</v>
      </c>
      <c r="Z299" s="186" cm="1">
        <f t="array" aca="1" ref="Z299" ca="1">ROUND(IF($Q299="Y",VLOOKUP($P299, INDIRECT($Q$3),Z$295,0)*INDIRECT($P$2),VLOOKUP($P299, INDIRECT($Q$3),Z$295,0)),IF($E299="E",0,3))</f>
        <v>0</v>
      </c>
      <c r="AA299" s="186" cm="1">
        <f t="array" aca="1" ref="AA299" ca="1">ROUND(IF($Q299="Y",VLOOKUP($P299, INDIRECT($Q$3),AA$295,0)*INDIRECT($P$2),VLOOKUP($P299, INDIRECT($Q$3),AA$295,0)),IF($E299="E",0,3))</f>
        <v>0</v>
      </c>
      <c r="AB299" s="282" t="str">
        <f>A299</f>
        <v>53047C</v>
      </c>
      <c r="AC299" s="130" t="str">
        <f>F299</f>
        <v>HR Urban Scholar Intern - Undergrad</v>
      </c>
      <c r="AD299" s="284" t="str">
        <f>C299</f>
        <v>01R</v>
      </c>
      <c r="AE299" s="282">
        <f t="shared" ca="1" si="305"/>
        <v>19.579999999999998</v>
      </c>
      <c r="AF299" s="282">
        <f t="shared" ca="1" si="306"/>
        <v>20.861999999999998</v>
      </c>
      <c r="AG299" s="282">
        <f t="shared" ca="1" si="307"/>
        <v>22.027999999999999</v>
      </c>
      <c r="AH299" s="282" t="str">
        <f t="shared" ca="1" si="308"/>
        <v/>
      </c>
      <c r="AI299" s="282" t="str">
        <f t="shared" ca="1" si="309"/>
        <v/>
      </c>
      <c r="AJ299" s="282" t="str">
        <f t="shared" ca="1" si="310"/>
        <v/>
      </c>
      <c r="AK299" s="282" t="str">
        <f t="shared" ca="1" si="311"/>
        <v/>
      </c>
      <c r="AL299" s="282" t="str">
        <f t="shared" ca="1" si="312"/>
        <v/>
      </c>
    </row>
    <row r="300" spans="1:38" s="234" customFormat="1" x14ac:dyDescent="0.2">
      <c r="A300" s="69" t="s">
        <v>1005</v>
      </c>
      <c r="C300" s="223" t="s">
        <v>897</v>
      </c>
      <c r="E300" s="69" t="s">
        <v>276</v>
      </c>
      <c r="F300" s="239" t="s">
        <v>896</v>
      </c>
      <c r="G300" s="231">
        <f t="shared" ca="1" si="313"/>
        <v>21.632000000000001</v>
      </c>
      <c r="H300" s="231">
        <f t="shared" ca="1" si="298"/>
        <v>21.954999999999998</v>
      </c>
      <c r="I300" s="231"/>
      <c r="J300" s="231"/>
      <c r="K300" s="231"/>
      <c r="L300" s="231"/>
      <c r="M300" s="231"/>
      <c r="N300" s="231"/>
      <c r="P300" s="176" t="str">
        <f t="shared" si="299"/>
        <v>59438C</v>
      </c>
      <c r="Q300" s="201" t="s">
        <v>600</v>
      </c>
      <c r="R300" s="209" t="str">
        <f t="shared" si="300"/>
        <v>Public Works Engineering Intern</v>
      </c>
      <c r="S300" s="192" t="str">
        <f t="shared" si="301"/>
        <v>117</v>
      </c>
      <c r="T300" s="264" cm="1">
        <f t="array" aca="1" ref="T300" ca="1">ROUND(IF($Q300="Y",VLOOKUP($P300, INDIRECT($Q$3),T$8,0)*INDIRECT($P$2),VLOOKUP($P300, INDIRECT($Q$3),T$8,0)),IF($E300="E",0,3))</f>
        <v>21.632000000000001</v>
      </c>
      <c r="U300" s="264" cm="1">
        <f t="array" aca="1" ref="U300" ca="1">ROUND(IF($Q300="Y",VLOOKUP($P300, INDIRECT($Q$3),U$295,0)*INDIRECT($P$2),VLOOKUP($P300, INDIRECT($Q$3),U$295,0)),IF($E300="E",0,3))</f>
        <v>21.954999999999998</v>
      </c>
      <c r="V300" s="186" cm="1">
        <f t="array" aca="1" ref="V300" ca="1">ROUND(IF($Q300="Y",VLOOKUP($P300, INDIRECT($Q$3),V$295,0)*INDIRECT($P$2),VLOOKUP($P300, INDIRECT($Q$3),V$295,0)),IF($E300="E",0,3))</f>
        <v>0</v>
      </c>
      <c r="W300" s="186" cm="1">
        <f t="array" aca="1" ref="W300" ca="1">ROUND(IF($Q300="Y",VLOOKUP($P300, INDIRECT($Q$3),W$295,0)*INDIRECT($P$2),VLOOKUP($P300, INDIRECT($Q$3),W$295,0)),IF($E300="E",0,3))</f>
        <v>0</v>
      </c>
      <c r="X300" s="186" cm="1">
        <f t="array" aca="1" ref="X300" ca="1">ROUND(IF($Q300="Y",VLOOKUP($P300, INDIRECT($Q$3),X$295,0)*INDIRECT($P$2),VLOOKUP($P300, INDIRECT($Q$3),X$295,0)),IF($E300="E",0,3))</f>
        <v>0</v>
      </c>
      <c r="Y300" s="186" cm="1">
        <f t="array" aca="1" ref="Y300" ca="1">ROUND(IF($Q300="Y",VLOOKUP($P300, INDIRECT($Q$3),Y$295,0)*INDIRECT($P$2),VLOOKUP($P300, INDIRECT($Q$3),Y$295,0)),IF($E300="E",0,3))</f>
        <v>0</v>
      </c>
      <c r="Z300" s="186" cm="1">
        <f t="array" aca="1" ref="Z300" ca="1">ROUND(IF($Q300="Y",VLOOKUP($P300, INDIRECT($Q$3),Z$295,0)*INDIRECT($P$2),VLOOKUP($P300, INDIRECT($Q$3),Z$295,0)),IF($E300="E",0,3))</f>
        <v>0</v>
      </c>
      <c r="AA300" s="186" cm="1">
        <f t="array" aca="1" ref="AA300" ca="1">ROUND(IF($Q300="Y",VLOOKUP($P300, INDIRECT($Q$3),AA$295,0)*INDIRECT($P$2),VLOOKUP($P300, INDIRECT($Q$3),AA$295,0)),IF($E300="E",0,3))</f>
        <v>0</v>
      </c>
      <c r="AB300" s="282" t="str">
        <f>A300</f>
        <v>59438C</v>
      </c>
      <c r="AC300" s="130" t="str">
        <f>F300</f>
        <v>Public Works Engineering Intern</v>
      </c>
      <c r="AD300" s="284" t="str">
        <f>C300</f>
        <v>117</v>
      </c>
      <c r="AE300" s="282">
        <f t="shared" ca="1" si="305"/>
        <v>21.632000000000001</v>
      </c>
      <c r="AF300" s="282">
        <f t="shared" ca="1" si="306"/>
        <v>21.954999999999998</v>
      </c>
      <c r="AG300" s="282" t="str">
        <f t="shared" ca="1" si="307"/>
        <v/>
      </c>
      <c r="AH300" s="282" t="str">
        <f t="shared" ca="1" si="308"/>
        <v/>
      </c>
      <c r="AI300" s="282" t="str">
        <f t="shared" ca="1" si="309"/>
        <v/>
      </c>
      <c r="AJ300" s="282" t="str">
        <f t="shared" ca="1" si="310"/>
        <v/>
      </c>
      <c r="AK300" s="282" t="str">
        <f t="shared" ca="1" si="311"/>
        <v/>
      </c>
      <c r="AL300" s="282" t="str">
        <f t="shared" ca="1" si="312"/>
        <v/>
      </c>
    </row>
    <row r="301" spans="1:38" s="234" customFormat="1" x14ac:dyDescent="0.2">
      <c r="A301" s="69" t="s">
        <v>285</v>
      </c>
      <c r="C301" s="223" t="s">
        <v>284</v>
      </c>
      <c r="E301" s="69" t="s">
        <v>276</v>
      </c>
      <c r="F301" s="239" t="s">
        <v>286</v>
      </c>
      <c r="G301" s="231">
        <f t="shared" ca="1" si="313"/>
        <v>15.874000000000001</v>
      </c>
      <c r="H301" s="231">
        <f t="shared" ca="1" si="298"/>
        <v>16.510999999999999</v>
      </c>
      <c r="I301" s="231">
        <f t="shared" ref="I301:J303" ca="1" si="314">ROUND(V301,3)</f>
        <v>16.727</v>
      </c>
      <c r="J301" s="231">
        <f t="shared" ca="1" si="314"/>
        <v>17.05</v>
      </c>
      <c r="K301" s="231"/>
      <c r="L301" s="231"/>
      <c r="M301" s="231"/>
      <c r="N301" s="231"/>
      <c r="P301" s="176" t="str">
        <f t="shared" si="299"/>
        <v>C09480</v>
      </c>
      <c r="Q301" s="201" t="s">
        <v>600</v>
      </c>
      <c r="R301" s="209" t="str">
        <f t="shared" si="300"/>
        <v>Student Intern - High School (enrolled)</v>
      </c>
      <c r="S301" s="192" t="str">
        <f t="shared" si="301"/>
        <v>01K</v>
      </c>
      <c r="T301" s="186" cm="1">
        <f t="array" aca="1" ref="T301" ca="1">ROUND(IF($Q301="Y",VLOOKUP($P301, INDIRECT($Q$3),T$8,0)*INDIRECT($P$2),VLOOKUP($P301, INDIRECT($Q$3),T$8,0)),IF($E301="E",0,3))</f>
        <v>15.874000000000001</v>
      </c>
      <c r="U301" s="186" cm="1">
        <f t="array" aca="1" ref="U301" ca="1">ROUND(IF($Q301="Y",VLOOKUP($P301, INDIRECT($Q$3),U$295,0)*INDIRECT($P$2),VLOOKUP($P301, INDIRECT($Q$3),U$295,0)),IF($E301="E",0,3))</f>
        <v>16.510999999999999</v>
      </c>
      <c r="V301" s="186" cm="1">
        <f t="array" aca="1" ref="V301" ca="1">ROUND(IF($Q301="Y",VLOOKUP($P301, INDIRECT($Q$3),V$295,0)*INDIRECT($P$2),VLOOKUP($P301, INDIRECT($Q$3),V$295,0)),IF($E301="E",0,3))</f>
        <v>16.727</v>
      </c>
      <c r="W301" s="186" cm="1">
        <f t="array" aca="1" ref="W301" ca="1">ROUND(IF($Q301="Y",VLOOKUP($P301, INDIRECT($Q$3),W$295,0)*INDIRECT($P$2),VLOOKUP($P301, INDIRECT($Q$3),W$295,0)),IF($E301="E",0,3))</f>
        <v>17.05</v>
      </c>
      <c r="X301" s="186" cm="1">
        <f t="array" aca="1" ref="X301" ca="1">ROUND(IF($Q301="Y",VLOOKUP($P301, INDIRECT($Q$3),X$295,0)*INDIRECT($P$2),VLOOKUP($P301, INDIRECT($Q$3),X$295,0)),IF($E301="E",0,3))</f>
        <v>0</v>
      </c>
      <c r="Y301" s="186" cm="1">
        <f t="array" aca="1" ref="Y301" ca="1">ROUND(IF($Q301="Y",VLOOKUP($P301, INDIRECT($Q$3),Y$295,0)*INDIRECT($P$2),VLOOKUP($P301, INDIRECT($Q$3),Y$295,0)),IF($E301="E",0,3))</f>
        <v>0</v>
      </c>
      <c r="Z301" s="186" cm="1">
        <f t="array" aca="1" ref="Z301" ca="1">ROUND(IF($Q301="Y",VLOOKUP($P301, INDIRECT($Q$3),Z$295,0)*INDIRECT($P$2),VLOOKUP($P301, INDIRECT($Q$3),Z$295,0)),IF($E301="E",0,3))</f>
        <v>0</v>
      </c>
      <c r="AA301" s="186" cm="1">
        <f t="array" aca="1" ref="AA301" ca="1">ROUND(IF($Q301="Y",VLOOKUP($P301, INDIRECT($Q$3),AA$295,0)*INDIRECT($P$2),VLOOKUP($P301, INDIRECT($Q$3),AA$295,0)),IF($E301="E",0,3))</f>
        <v>0</v>
      </c>
      <c r="AB301" s="282" t="str">
        <f t="shared" ref="AB301:AB307" si="315">A301</f>
        <v>C09480</v>
      </c>
      <c r="AC301" s="130" t="str">
        <f t="shared" ref="AC301:AC307" si="316">F301</f>
        <v>Student Intern - High School (enrolled)</v>
      </c>
      <c r="AD301" s="284" t="str">
        <f t="shared" ref="AD301:AD307" si="317">C301</f>
        <v>01K</v>
      </c>
      <c r="AE301" s="282">
        <f t="shared" ca="1" si="305"/>
        <v>15.874000000000001</v>
      </c>
      <c r="AF301" s="282">
        <f t="shared" ca="1" si="306"/>
        <v>16.510999999999999</v>
      </c>
      <c r="AG301" s="282">
        <f t="shared" ca="1" si="307"/>
        <v>16.727</v>
      </c>
      <c r="AH301" s="282">
        <f t="shared" ca="1" si="308"/>
        <v>17.05</v>
      </c>
      <c r="AI301" s="282" t="str">
        <f t="shared" ca="1" si="309"/>
        <v/>
      </c>
      <c r="AJ301" s="282" t="str">
        <f t="shared" ca="1" si="310"/>
        <v/>
      </c>
      <c r="AK301" s="282" t="str">
        <f t="shared" ca="1" si="311"/>
        <v/>
      </c>
      <c r="AL301" s="282" t="str">
        <f t="shared" ca="1" si="312"/>
        <v/>
      </c>
    </row>
    <row r="302" spans="1:38" s="234" customFormat="1" x14ac:dyDescent="0.2">
      <c r="A302" s="69" t="s">
        <v>288</v>
      </c>
      <c r="C302" s="223" t="s">
        <v>287</v>
      </c>
      <c r="E302" s="69" t="s">
        <v>276</v>
      </c>
      <c r="F302" s="239" t="s">
        <v>310</v>
      </c>
      <c r="G302" s="231">
        <f t="shared" ca="1" si="313"/>
        <v>16.510999999999999</v>
      </c>
      <c r="H302" s="231">
        <f t="shared" ca="1" si="298"/>
        <v>16.727</v>
      </c>
      <c r="I302" s="231">
        <f t="shared" ca="1" si="314"/>
        <v>17.05</v>
      </c>
      <c r="J302" s="231">
        <f t="shared" ca="1" si="314"/>
        <v>18.13</v>
      </c>
      <c r="K302" s="231">
        <f t="shared" ref="K302:N303" ca="1" si="318">ROUND(X302,3)</f>
        <v>19.317</v>
      </c>
      <c r="L302" s="231">
        <f t="shared" ca="1" si="318"/>
        <v>20.396000000000001</v>
      </c>
      <c r="M302" s="231">
        <f t="shared" ca="1" si="318"/>
        <v>21.582999999999998</v>
      </c>
      <c r="N302" s="231">
        <f t="shared" ca="1" si="318"/>
        <v>22.771000000000001</v>
      </c>
      <c r="P302" s="176" t="str">
        <f t="shared" si="299"/>
        <v>C09485</v>
      </c>
      <c r="Q302" s="201" t="s">
        <v>600</v>
      </c>
      <c r="R302" s="209" t="str">
        <f t="shared" si="300"/>
        <v>Student Intern - Undergrad (enrolled)</v>
      </c>
      <c r="S302" s="192" t="str">
        <f t="shared" si="301"/>
        <v>01L</v>
      </c>
      <c r="T302" s="186" cm="1">
        <f t="array" aca="1" ref="T302" ca="1">ROUND(IF($Q302="Y",VLOOKUP($P302, INDIRECT($Q$3),T$8,0)*INDIRECT($P$2),VLOOKUP($P302, INDIRECT($Q$3),T$8,0)),IF($E302="E",0,3))</f>
        <v>16.510999999999999</v>
      </c>
      <c r="U302" s="186" cm="1">
        <f t="array" aca="1" ref="U302" ca="1">ROUND(IF($Q302="Y",VLOOKUP($P302, INDIRECT($Q$3),U$295,0)*INDIRECT($P$2),VLOOKUP($P302, INDIRECT($Q$3),U$295,0)),IF($E302="E",0,3))</f>
        <v>16.727</v>
      </c>
      <c r="V302" s="186" cm="1">
        <f t="array" aca="1" ref="V302" ca="1">ROUND(IF($Q302="Y",VLOOKUP($P302, INDIRECT($Q$3),V$295,0)*INDIRECT($P$2),VLOOKUP($P302, INDIRECT($Q$3),V$295,0)),IF($E302="E",0,3))</f>
        <v>17.05</v>
      </c>
      <c r="W302" s="186" cm="1">
        <f t="array" aca="1" ref="W302" ca="1">ROUND(IF($Q302="Y",VLOOKUP($P302, INDIRECT($Q$3),W$295,0)*INDIRECT($P$2),VLOOKUP($P302, INDIRECT($Q$3),W$295,0)),IF($E302="E",0,3))</f>
        <v>18.13</v>
      </c>
      <c r="X302" s="186" cm="1">
        <f t="array" aca="1" ref="X302" ca="1">ROUND(IF($Q302="Y",VLOOKUP($P302, INDIRECT($Q$3),X$295,0)*INDIRECT($P$2),VLOOKUP($P302, INDIRECT($Q$3),X$295,0)),IF($E302="E",0,3))</f>
        <v>19.317</v>
      </c>
      <c r="Y302" s="186" cm="1">
        <f t="array" aca="1" ref="Y302" ca="1">ROUND(IF($Q302="Y",VLOOKUP($P302, INDIRECT($Q$3),Y$295,0)*INDIRECT($P$2),VLOOKUP($P302, INDIRECT($Q$3),Y$295,0)),IF($E302="E",0,3))</f>
        <v>20.396000000000001</v>
      </c>
      <c r="Z302" s="186" cm="1">
        <f t="array" aca="1" ref="Z302" ca="1">ROUND(IF($Q302="Y",VLOOKUP($P302, INDIRECT($Q$3),Z$295,0)*INDIRECT($P$2),VLOOKUP($P302, INDIRECT($Q$3),Z$295,0)),IF($E302="E",0,3))</f>
        <v>21.582999999999998</v>
      </c>
      <c r="AA302" s="186" cm="1">
        <f t="array" aca="1" ref="AA302" ca="1">ROUND(IF($Q302="Y",VLOOKUP($P302, INDIRECT($Q$3),AA$295,0)*INDIRECT($P$2),VLOOKUP($P302, INDIRECT($Q$3),AA$295,0)),IF($E302="E",0,3))</f>
        <v>22.771000000000001</v>
      </c>
      <c r="AB302" s="282" t="str">
        <f t="shared" si="315"/>
        <v>C09485</v>
      </c>
      <c r="AC302" s="130" t="str">
        <f t="shared" si="316"/>
        <v>Student Intern - Undergrad (enrolled)</v>
      </c>
      <c r="AD302" s="284" t="str">
        <f t="shared" si="317"/>
        <v>01L</v>
      </c>
      <c r="AE302" s="282">
        <f t="shared" ca="1" si="305"/>
        <v>16.510999999999999</v>
      </c>
      <c r="AF302" s="282">
        <f t="shared" ca="1" si="306"/>
        <v>16.727</v>
      </c>
      <c r="AG302" s="282">
        <f t="shared" ca="1" si="307"/>
        <v>17.05</v>
      </c>
      <c r="AH302" s="282">
        <f t="shared" ca="1" si="308"/>
        <v>18.13</v>
      </c>
      <c r="AI302" s="282">
        <f t="shared" ca="1" si="309"/>
        <v>19.317</v>
      </c>
      <c r="AJ302" s="282">
        <f t="shared" ca="1" si="310"/>
        <v>20.396000000000001</v>
      </c>
      <c r="AK302" s="282">
        <f t="shared" ca="1" si="311"/>
        <v>21.582999999999998</v>
      </c>
      <c r="AL302" s="282">
        <f t="shared" ca="1" si="312"/>
        <v>22.771000000000001</v>
      </c>
    </row>
    <row r="303" spans="1:38" s="234" customFormat="1" x14ac:dyDescent="0.2">
      <c r="A303" s="69" t="s">
        <v>290</v>
      </c>
      <c r="C303" s="223" t="s">
        <v>289</v>
      </c>
      <c r="E303" s="69" t="s">
        <v>276</v>
      </c>
      <c r="F303" s="239" t="s">
        <v>311</v>
      </c>
      <c r="G303" s="231">
        <f t="shared" ca="1" si="313"/>
        <v>17.05</v>
      </c>
      <c r="H303" s="231">
        <f t="shared" ca="1" si="298"/>
        <v>18.777999999999999</v>
      </c>
      <c r="I303" s="231">
        <f t="shared" ca="1" si="314"/>
        <v>20.396000000000001</v>
      </c>
      <c r="J303" s="231">
        <f t="shared" ca="1" si="314"/>
        <v>22.123000000000001</v>
      </c>
      <c r="K303" s="231">
        <f t="shared" ca="1" si="318"/>
        <v>23.849</v>
      </c>
      <c r="L303" s="231">
        <f t="shared" ca="1" si="318"/>
        <v>25.576000000000001</v>
      </c>
      <c r="M303" s="231">
        <f t="shared" ca="1" si="318"/>
        <v>27.303000000000001</v>
      </c>
      <c r="N303" s="231">
        <f t="shared" ca="1" si="318"/>
        <v>28.920999999999999</v>
      </c>
      <c r="P303" s="176" t="str">
        <f t="shared" si="299"/>
        <v>C09475</v>
      </c>
      <c r="Q303" s="201" t="s">
        <v>600</v>
      </c>
      <c r="R303" s="209" t="str">
        <f t="shared" si="300"/>
        <v>Student Intern - Graduate (enrolled)</v>
      </c>
      <c r="S303" s="192" t="str">
        <f t="shared" si="301"/>
        <v>01M</v>
      </c>
      <c r="T303" s="186" cm="1">
        <f t="array" aca="1" ref="T303" ca="1">ROUND(IF($Q303="Y",VLOOKUP($P303, INDIRECT($Q$3),T$8,0)*INDIRECT($P$2),VLOOKUP($P303, INDIRECT($Q$3),T$8,0)),IF($E303="E",0,3))</f>
        <v>17.05</v>
      </c>
      <c r="U303" s="186" cm="1">
        <f t="array" aca="1" ref="U303" ca="1">ROUND(IF($Q303="Y",VLOOKUP($P303, INDIRECT($Q$3),U$295,0)*INDIRECT($P$2),VLOOKUP($P303, INDIRECT($Q$3),U$295,0)),IF($E303="E",0,3))</f>
        <v>18.777999999999999</v>
      </c>
      <c r="V303" s="186" cm="1">
        <f t="array" aca="1" ref="V303" ca="1">ROUND(IF($Q303="Y",VLOOKUP($P303, INDIRECT($Q$3),V$295,0)*INDIRECT($P$2),VLOOKUP($P303, INDIRECT($Q$3),V$295,0)),IF($E303="E",0,3))</f>
        <v>20.396000000000001</v>
      </c>
      <c r="W303" s="186" cm="1">
        <f t="array" aca="1" ref="W303" ca="1">ROUND(IF($Q303="Y",VLOOKUP($P303, INDIRECT($Q$3),W$295,0)*INDIRECT($P$2),VLOOKUP($P303, INDIRECT($Q$3),W$295,0)),IF($E303="E",0,3))</f>
        <v>22.123000000000001</v>
      </c>
      <c r="X303" s="186" cm="1">
        <f t="array" aca="1" ref="X303" ca="1">ROUND(IF($Q303="Y",VLOOKUP($P303, INDIRECT($Q$3),X$295,0)*INDIRECT($P$2),VLOOKUP($P303, INDIRECT($Q$3),X$295,0)),IF($E303="E",0,3))</f>
        <v>23.849</v>
      </c>
      <c r="Y303" s="186" cm="1">
        <f t="array" aca="1" ref="Y303" ca="1">ROUND(IF($Q303="Y",VLOOKUP($P303, INDIRECT($Q$3),Y$295,0)*INDIRECT($P$2),VLOOKUP($P303, INDIRECT($Q$3),Y$295,0)),IF($E303="E",0,3))</f>
        <v>25.576000000000001</v>
      </c>
      <c r="Z303" s="186" cm="1">
        <f t="array" aca="1" ref="Z303" ca="1">ROUND(IF($Q303="Y",VLOOKUP($P303, INDIRECT($Q$3),Z$295,0)*INDIRECT($P$2),VLOOKUP($P303, INDIRECT($Q$3),Z$295,0)),IF($E303="E",0,3))</f>
        <v>27.303000000000001</v>
      </c>
      <c r="AA303" s="186" cm="1">
        <f t="array" aca="1" ref="AA303" ca="1">ROUND(IF($Q303="Y",VLOOKUP($P303, INDIRECT($Q$3),AA$295,0)*INDIRECT($P$2),VLOOKUP($P303, INDIRECT($Q$3),AA$295,0)),IF($E303="E",0,3))</f>
        <v>28.920999999999999</v>
      </c>
      <c r="AB303" s="282" t="str">
        <f t="shared" si="315"/>
        <v>C09475</v>
      </c>
      <c r="AC303" s="130" t="str">
        <f t="shared" si="316"/>
        <v>Student Intern - Graduate (enrolled)</v>
      </c>
      <c r="AD303" s="284" t="str">
        <f t="shared" si="317"/>
        <v>01M</v>
      </c>
      <c r="AE303" s="282">
        <f t="shared" ca="1" si="305"/>
        <v>17.05</v>
      </c>
      <c r="AF303" s="282">
        <f t="shared" ca="1" si="306"/>
        <v>18.777999999999999</v>
      </c>
      <c r="AG303" s="282">
        <f t="shared" ca="1" si="307"/>
        <v>20.396000000000001</v>
      </c>
      <c r="AH303" s="282">
        <f t="shared" ca="1" si="308"/>
        <v>22.123000000000001</v>
      </c>
      <c r="AI303" s="282">
        <f t="shared" ca="1" si="309"/>
        <v>23.849</v>
      </c>
      <c r="AJ303" s="282">
        <f t="shared" ca="1" si="310"/>
        <v>25.576000000000001</v>
      </c>
      <c r="AK303" s="282">
        <f t="shared" ca="1" si="311"/>
        <v>27.303000000000001</v>
      </c>
      <c r="AL303" s="282">
        <f t="shared" ca="1" si="312"/>
        <v>28.920999999999999</v>
      </c>
    </row>
    <row r="304" spans="1:38" s="234" customFormat="1" x14ac:dyDescent="0.2">
      <c r="A304" s="69" t="s">
        <v>292</v>
      </c>
      <c r="C304" s="223" t="s">
        <v>291</v>
      </c>
      <c r="E304" s="69" t="s">
        <v>276</v>
      </c>
      <c r="F304" s="239" t="s">
        <v>293</v>
      </c>
      <c r="G304" s="231">
        <f t="shared" ca="1" si="313"/>
        <v>18.13</v>
      </c>
      <c r="H304" s="231">
        <f t="shared" ca="1" si="298"/>
        <v>19.317</v>
      </c>
      <c r="I304" s="231">
        <f ca="1">ROUND(V304,3)</f>
        <v>20.396000000000001</v>
      </c>
      <c r="J304" s="231"/>
      <c r="K304" s="231"/>
      <c r="L304" s="231"/>
      <c r="M304" s="231"/>
      <c r="N304" s="231"/>
      <c r="P304" s="176" t="str">
        <f t="shared" si="299"/>
        <v>C09495</v>
      </c>
      <c r="Q304" s="201" t="s">
        <v>600</v>
      </c>
      <c r="R304" s="209" t="str">
        <f t="shared" si="300"/>
        <v>Urban Scholar College Undergraduate</v>
      </c>
      <c r="S304" s="192" t="str">
        <f t="shared" si="301"/>
        <v>01G</v>
      </c>
      <c r="T304" s="186" cm="1">
        <f t="array" aca="1" ref="T304" ca="1">ROUND(IF($Q304="Y",VLOOKUP($P304, INDIRECT($Q$3),T$8,0)*INDIRECT($P$2),VLOOKUP($P304, INDIRECT($Q$3),T$8,0)),IF($E304="E",0,3))</f>
        <v>18.13</v>
      </c>
      <c r="U304" s="186" cm="1">
        <f t="array" aca="1" ref="U304" ca="1">ROUND(IF($Q304="Y",VLOOKUP($P304, INDIRECT($Q$3),U$295,0)*INDIRECT($P$2),VLOOKUP($P304, INDIRECT($Q$3),U$295,0)),IF($E304="E",0,3))</f>
        <v>19.317</v>
      </c>
      <c r="V304" s="186" cm="1">
        <f t="array" aca="1" ref="V304" ca="1">ROUND(IF($Q304="Y",VLOOKUP($P304, INDIRECT($Q$3),V$295,0)*INDIRECT($P$2),VLOOKUP($P304, INDIRECT($Q$3),V$295,0)),IF($E304="E",0,3))</f>
        <v>20.396000000000001</v>
      </c>
      <c r="W304" s="186" cm="1">
        <f t="array" aca="1" ref="W304" ca="1">ROUND(IF($Q304="Y",VLOOKUP($P304, INDIRECT($Q$3),W$295,0)*INDIRECT($P$2),VLOOKUP($P304, INDIRECT($Q$3),W$295,0)),IF($E304="E",0,3))</f>
        <v>0</v>
      </c>
      <c r="X304" s="186" cm="1">
        <f t="array" aca="1" ref="X304" ca="1">ROUND(IF($Q304="Y",VLOOKUP($P304, INDIRECT($Q$3),X$295,0)*INDIRECT($P$2),VLOOKUP($P304, INDIRECT($Q$3),X$295,0)),IF($E304="E",0,3))</f>
        <v>0</v>
      </c>
      <c r="Y304" s="186" cm="1">
        <f t="array" aca="1" ref="Y304" ca="1">ROUND(IF($Q304="Y",VLOOKUP($P304, INDIRECT($Q$3),Y$295,0)*INDIRECT($P$2),VLOOKUP($P304, INDIRECT($Q$3),Y$295,0)),IF($E304="E",0,3))</f>
        <v>0</v>
      </c>
      <c r="Z304" s="186" cm="1">
        <f t="array" aca="1" ref="Z304" ca="1">ROUND(IF($Q304="Y",VLOOKUP($P304, INDIRECT($Q$3),Z$295,0)*INDIRECT($P$2),VLOOKUP($P304, INDIRECT($Q$3),Z$295,0)),IF($E304="E",0,3))</f>
        <v>0</v>
      </c>
      <c r="AA304" s="186" cm="1">
        <f t="array" aca="1" ref="AA304" ca="1">ROUND(IF($Q304="Y",VLOOKUP($P304, INDIRECT($Q$3),AA$295,0)*INDIRECT($P$2),VLOOKUP($P304, INDIRECT($Q$3),AA$295,0)),IF($E304="E",0,3))</f>
        <v>0</v>
      </c>
      <c r="AB304" s="282" t="str">
        <f t="shared" si="315"/>
        <v>C09495</v>
      </c>
      <c r="AC304" s="130" t="str">
        <f t="shared" si="316"/>
        <v>Urban Scholar College Undergraduate</v>
      </c>
      <c r="AD304" s="284" t="str">
        <f t="shared" si="317"/>
        <v>01G</v>
      </c>
      <c r="AE304" s="282">
        <f t="shared" ca="1" si="305"/>
        <v>18.13</v>
      </c>
      <c r="AF304" s="282">
        <f t="shared" ca="1" si="306"/>
        <v>19.317</v>
      </c>
      <c r="AG304" s="282">
        <f t="shared" ca="1" si="307"/>
        <v>20.396000000000001</v>
      </c>
      <c r="AH304" s="282" t="str">
        <f t="shared" ca="1" si="308"/>
        <v/>
      </c>
      <c r="AI304" s="282" t="str">
        <f t="shared" ca="1" si="309"/>
        <v/>
      </c>
      <c r="AJ304" s="282" t="str">
        <f t="shared" ca="1" si="310"/>
        <v/>
      </c>
      <c r="AK304" s="282" t="str">
        <f t="shared" ca="1" si="311"/>
        <v/>
      </c>
      <c r="AL304" s="282" t="str">
        <f t="shared" ca="1" si="312"/>
        <v/>
      </c>
    </row>
    <row r="305" spans="1:38" s="234" customFormat="1" x14ac:dyDescent="0.2">
      <c r="A305" s="69" t="s">
        <v>295</v>
      </c>
      <c r="C305" s="223" t="s">
        <v>294</v>
      </c>
      <c r="E305" s="69" t="s">
        <v>276</v>
      </c>
      <c r="F305" s="239" t="s">
        <v>296</v>
      </c>
      <c r="G305" s="231">
        <f t="shared" ca="1" si="313"/>
        <v>22.446999999999999</v>
      </c>
      <c r="H305" s="231">
        <f t="shared" ca="1" si="298"/>
        <v>24.172999999999998</v>
      </c>
      <c r="I305" s="231">
        <f ca="1">ROUND(V305,3)</f>
        <v>25.792000000000002</v>
      </c>
      <c r="J305" s="231"/>
      <c r="K305" s="231"/>
      <c r="L305" s="231"/>
      <c r="M305" s="231"/>
      <c r="N305" s="231"/>
      <c r="P305" s="176" t="str">
        <f t="shared" si="299"/>
        <v>C09490</v>
      </c>
      <c r="Q305" s="201" t="s">
        <v>600</v>
      </c>
      <c r="R305" s="209" t="str">
        <f t="shared" si="300"/>
        <v>Urban Scholar Graduate School</v>
      </c>
      <c r="S305" s="192" t="str">
        <f t="shared" si="301"/>
        <v>01F</v>
      </c>
      <c r="T305" s="186" cm="1">
        <f t="array" aca="1" ref="T305" ca="1">ROUND(IF($Q305="Y",VLOOKUP($P305, INDIRECT($Q$3),T$8,0)*INDIRECT($P$2),VLOOKUP($P305, INDIRECT($Q$3),T$8,0)),IF($E305="E",0,3))</f>
        <v>22.446999999999999</v>
      </c>
      <c r="U305" s="186" cm="1">
        <f t="array" aca="1" ref="U305" ca="1">ROUND(IF($Q305="Y",VLOOKUP($P305, INDIRECT($Q$3),U$295,0)*INDIRECT($P$2),VLOOKUP($P305, INDIRECT($Q$3),U$295,0)),IF($E305="E",0,3))</f>
        <v>24.172999999999998</v>
      </c>
      <c r="V305" s="186" cm="1">
        <f t="array" aca="1" ref="V305" ca="1">ROUND(IF($Q305="Y",VLOOKUP($P305, INDIRECT($Q$3),V$295,0)*INDIRECT($P$2),VLOOKUP($P305, INDIRECT($Q$3),V$295,0)),IF($E305="E",0,3))</f>
        <v>25.792000000000002</v>
      </c>
      <c r="W305" s="186" cm="1">
        <f t="array" aca="1" ref="W305" ca="1">ROUND(IF($Q305="Y",VLOOKUP($P305, INDIRECT($Q$3),W$295,0)*INDIRECT($P$2),VLOOKUP($P305, INDIRECT($Q$3),W$295,0)),IF($E305="E",0,3))</f>
        <v>0</v>
      </c>
      <c r="X305" s="186" cm="1">
        <f t="array" aca="1" ref="X305" ca="1">ROUND(IF($Q305="Y",VLOOKUP($P305, INDIRECT($Q$3),X$295,0)*INDIRECT($P$2),VLOOKUP($P305, INDIRECT($Q$3),X$295,0)),IF($E305="E",0,3))</f>
        <v>0</v>
      </c>
      <c r="Y305" s="186" cm="1">
        <f t="array" aca="1" ref="Y305" ca="1">ROUND(IF($Q305="Y",VLOOKUP($P305, INDIRECT($Q$3),Y$295,0)*INDIRECT($P$2),VLOOKUP($P305, INDIRECT($Q$3),Y$295,0)),IF($E305="E",0,3))</f>
        <v>0</v>
      </c>
      <c r="Z305" s="186" cm="1">
        <f t="array" aca="1" ref="Z305" ca="1">ROUND(IF($Q305="Y",VLOOKUP($P305, INDIRECT($Q$3),Z$295,0)*INDIRECT($P$2),VLOOKUP($P305, INDIRECT($Q$3),Z$295,0)),IF($E305="E",0,3))</f>
        <v>0</v>
      </c>
      <c r="AA305" s="186" cm="1">
        <f t="array" aca="1" ref="AA305" ca="1">ROUND(IF($Q305="Y",VLOOKUP($P305, INDIRECT($Q$3),AA$295,0)*INDIRECT($P$2),VLOOKUP($P305, INDIRECT($Q$3),AA$295,0)),IF($E305="E",0,3))</f>
        <v>0</v>
      </c>
      <c r="AB305" s="282" t="str">
        <f t="shared" si="315"/>
        <v>C09490</v>
      </c>
      <c r="AC305" s="130" t="str">
        <f t="shared" si="316"/>
        <v>Urban Scholar Graduate School</v>
      </c>
      <c r="AD305" s="284" t="str">
        <f t="shared" si="317"/>
        <v>01F</v>
      </c>
      <c r="AE305" s="282">
        <f t="shared" ca="1" si="305"/>
        <v>22.446999999999999</v>
      </c>
      <c r="AF305" s="282">
        <f t="shared" ca="1" si="306"/>
        <v>24.172999999999998</v>
      </c>
      <c r="AG305" s="282">
        <f t="shared" ca="1" si="307"/>
        <v>25.792000000000002</v>
      </c>
      <c r="AH305" s="282" t="str">
        <f t="shared" ca="1" si="308"/>
        <v/>
      </c>
      <c r="AI305" s="282" t="str">
        <f t="shared" ca="1" si="309"/>
        <v/>
      </c>
      <c r="AJ305" s="282" t="str">
        <f t="shared" ca="1" si="310"/>
        <v/>
      </c>
      <c r="AK305" s="282" t="str">
        <f t="shared" ca="1" si="311"/>
        <v/>
      </c>
      <c r="AL305" s="282" t="str">
        <f t="shared" ca="1" si="312"/>
        <v/>
      </c>
    </row>
    <row r="306" spans="1:38" s="234" customFormat="1" x14ac:dyDescent="0.2">
      <c r="A306" s="69" t="s">
        <v>1095</v>
      </c>
      <c r="C306" s="223" t="s">
        <v>1094</v>
      </c>
      <c r="E306" s="69" t="s">
        <v>276</v>
      </c>
      <c r="F306" s="239" t="s">
        <v>1097</v>
      </c>
      <c r="G306" s="231">
        <f t="shared" ref="G306:G307" si="319">ROUND(T306,3)</f>
        <v>21.945</v>
      </c>
      <c r="H306" s="231"/>
      <c r="I306" s="231"/>
      <c r="J306" s="231"/>
      <c r="K306" s="231"/>
      <c r="L306" s="231"/>
      <c r="M306" s="231"/>
      <c r="N306" s="231"/>
      <c r="P306" s="176" t="str">
        <f t="shared" si="299"/>
        <v>09076C</v>
      </c>
      <c r="Q306" s="201"/>
      <c r="R306" s="209" t="str">
        <f t="shared" si="300"/>
        <v>MPD Pathways Intern Program</v>
      </c>
      <c r="S306" s="192" t="str">
        <f t="shared" si="301"/>
        <v>01P</v>
      </c>
      <c r="T306" s="325">
        <v>21.945</v>
      </c>
      <c r="U306" s="186"/>
      <c r="V306" s="186"/>
      <c r="W306" s="186"/>
      <c r="X306" s="186"/>
      <c r="Y306" s="186"/>
      <c r="Z306" s="186"/>
      <c r="AA306" s="186"/>
      <c r="AB306" s="282" t="str">
        <f t="shared" si="315"/>
        <v>09076C</v>
      </c>
      <c r="AC306" s="130" t="str">
        <f t="shared" si="316"/>
        <v>MPD Pathways Intern Program</v>
      </c>
      <c r="AD306" s="284" t="str">
        <f t="shared" si="317"/>
        <v>01P</v>
      </c>
      <c r="AE306" s="282"/>
      <c r="AF306" s="282"/>
      <c r="AG306" s="282"/>
      <c r="AH306" s="282"/>
      <c r="AI306" s="282"/>
      <c r="AJ306" s="282"/>
      <c r="AK306" s="282"/>
      <c r="AL306" s="282"/>
    </row>
    <row r="307" spans="1:38" s="234" customFormat="1" x14ac:dyDescent="0.2">
      <c r="A307" s="69" t="s">
        <v>1096</v>
      </c>
      <c r="C307" s="223" t="s">
        <v>1094</v>
      </c>
      <c r="E307" s="69" t="s">
        <v>276</v>
      </c>
      <c r="F307" s="239" t="s">
        <v>1098</v>
      </c>
      <c r="G307" s="231">
        <f t="shared" si="319"/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299"/>
        <v>53062C</v>
      </c>
      <c r="Q307" s="201"/>
      <c r="R307" s="209" t="str">
        <f t="shared" si="300"/>
        <v>Office of Community Safety Intern</v>
      </c>
      <c r="S307" s="192" t="str">
        <f t="shared" si="301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15"/>
        <v>53062C</v>
      </c>
      <c r="AC307" s="130" t="str">
        <f t="shared" si="316"/>
        <v>Office of Community Safety Intern</v>
      </c>
      <c r="AD307" s="284" t="str">
        <f t="shared" si="317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x14ac:dyDescent="0.2">
      <c r="A308" s="71"/>
      <c r="B308" s="71"/>
      <c r="D308" s="70"/>
      <c r="E308" s="70"/>
      <c r="G308" s="275" t="s">
        <v>767</v>
      </c>
      <c r="H308" s="121"/>
      <c r="I308" s="121"/>
      <c r="J308" s="121"/>
      <c r="K308" s="121"/>
      <c r="L308" s="121"/>
      <c r="M308" s="121"/>
      <c r="O308" s="93"/>
      <c r="P308" s="176"/>
      <c r="R308" s="203"/>
      <c r="S308" s="192"/>
      <c r="T308" s="192"/>
      <c r="U308" s="192"/>
      <c r="V308" s="192"/>
      <c r="W308" s="192"/>
      <c r="X308" s="192"/>
      <c r="Y308" s="192"/>
      <c r="Z308" s="192"/>
      <c r="AD308" s="281"/>
    </row>
    <row r="309" spans="1:38" x14ac:dyDescent="0.2">
      <c r="B309" s="121"/>
      <c r="D309" s="70"/>
      <c r="E309" s="70"/>
      <c r="G309" s="121"/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</row>
    <row r="310" spans="1:38" s="78" customFormat="1" x14ac:dyDescent="0.2">
      <c r="A310" s="218" t="s">
        <v>762</v>
      </c>
      <c r="B310" s="58"/>
      <c r="C310" s="58"/>
      <c r="E310" s="218"/>
      <c r="F310" s="59"/>
      <c r="G310" s="58"/>
      <c r="H310" s="58"/>
      <c r="I310" s="58"/>
      <c r="J310" s="58"/>
      <c r="K310" s="58"/>
      <c r="L310" s="61"/>
      <c r="M310" s="61"/>
      <c r="N310" s="61"/>
      <c r="O310" s="61"/>
      <c r="P310" s="176"/>
      <c r="Q310" s="191"/>
      <c r="R310" s="203"/>
      <c r="S310" s="192"/>
      <c r="T310" s="385" t="s">
        <v>992</v>
      </c>
      <c r="U310" s="192"/>
      <c r="V310" s="192"/>
      <c r="W310" s="192"/>
      <c r="X310" s="192"/>
      <c r="Y310" s="192"/>
      <c r="Z310" s="192"/>
      <c r="AA310" s="190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</row>
    <row r="311" spans="1:38" s="78" customFormat="1" x14ac:dyDescent="0.2">
      <c r="A311" s="81" t="s">
        <v>756</v>
      </c>
      <c r="B311" s="58"/>
      <c r="C311" s="58"/>
      <c r="E311" s="81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75"/>
      <c r="R311" s="203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2">
      <c r="A312" s="81" t="s">
        <v>298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2">
      <c r="A313" s="81" t="s">
        <v>760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177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2">
      <c r="A314" s="81"/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58" customFormat="1" x14ac:dyDescent="0.2">
      <c r="A315" s="76" t="s">
        <v>763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2">
      <c r="A316" s="81" t="s">
        <v>871</v>
      </c>
      <c r="E316" s="81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2">
      <c r="A317" s="81" t="s">
        <v>301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2">
      <c r="A318" s="81"/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2">
      <c r="A319" s="76" t="s">
        <v>737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2">
      <c r="A320" s="81" t="s">
        <v>758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2">
      <c r="A321" s="81" t="s">
        <v>303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/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76" t="s">
        <v>732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 t="s">
        <v>759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76" t="s">
        <v>764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x14ac:dyDescent="0.2">
      <c r="A327" s="64" t="s">
        <v>765</v>
      </c>
      <c r="B327" s="121"/>
      <c r="D327" s="71"/>
      <c r="E327" s="64"/>
      <c r="G327" s="121"/>
      <c r="H327" s="121"/>
      <c r="I327" s="121"/>
      <c r="J327" s="121"/>
      <c r="K327" s="121"/>
      <c r="L327" s="121"/>
      <c r="M327" s="121"/>
      <c r="O327" s="93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</row>
    <row r="328" spans="1:38" x14ac:dyDescent="0.2">
      <c r="A328" s="81" t="s">
        <v>307</v>
      </c>
      <c r="B328" s="121"/>
      <c r="D328" s="71"/>
      <c r="E328" s="81"/>
      <c r="G328" s="121"/>
      <c r="H328" s="121"/>
      <c r="I328" s="121"/>
      <c r="J328" s="121"/>
      <c r="K328" s="121"/>
      <c r="L328" s="121"/>
      <c r="M328" s="121"/>
      <c r="O328" s="93"/>
    </row>
    <row r="329" spans="1:38" x14ac:dyDescent="0.2">
      <c r="A329" s="81" t="s">
        <v>308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1" spans="1:38" x14ac:dyDescent="0.2">
      <c r="P331" s="176"/>
      <c r="R331" s="203"/>
      <c r="S331" s="192"/>
      <c r="T331" s="192"/>
      <c r="U331" s="192"/>
      <c r="V331" s="192"/>
      <c r="W331" s="192"/>
      <c r="X331" s="192"/>
      <c r="Y331" s="192"/>
      <c r="Z331" s="192"/>
    </row>
    <row r="332" spans="1:38" x14ac:dyDescent="0.2">
      <c r="P332" s="176"/>
      <c r="Q332" s="175"/>
      <c r="R332" s="203"/>
      <c r="S332" s="192"/>
      <c r="T332" s="192"/>
      <c r="U332" s="192"/>
      <c r="V332" s="192"/>
      <c r="W332" s="192"/>
      <c r="X332" s="192"/>
      <c r="Y332" s="192"/>
      <c r="Z332" s="192"/>
      <c r="AA332" s="192"/>
    </row>
    <row r="333" spans="1:38" x14ac:dyDescent="0.2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</sheetData>
  <sheetProtection sheet="1" objects="1" scenarios="1" autoFilter="0"/>
  <autoFilter ref="A9:AO228" xr:uid="{03A4D56C-FF89-4EF1-8A08-C9CB0A68CBF9}"/>
  <sortState xmlns:xlrd2="http://schemas.microsoft.com/office/spreadsheetml/2017/richdata2" ref="A11:AL228">
    <sortCondition ref="F11:F228"/>
  </sortState>
  <conditionalFormatting sqref="T2:Z7 T287:T288 T308:Z308 T274:T279 T290 T331:Z1048576 T291:Z294 T243:Z251 U232:Z242 T282 T284 U252:Z290 T315:Z315 T222:AA222 X194:AA194 T26:AA54 Y55:AA55 AA209:AA294 T209:Z231 T195:AA208 T9:AA24 T56:AA193">
    <cfRule type="cellIs" dxfId="146" priority="70" operator="greaterThanOrEqual">
      <formula>100</formula>
    </cfRule>
    <cfRule type="cellIs" dxfId="145" priority="71" operator="lessThan">
      <formula>100</formula>
    </cfRule>
  </conditionalFormatting>
  <conditionalFormatting sqref="T252 T254:T256 T262:T271">
    <cfRule type="cellIs" dxfId="144" priority="68" operator="greaterThanOrEqual">
      <formula>100</formula>
    </cfRule>
    <cfRule type="cellIs" dxfId="143" priority="69" operator="lessThan">
      <formula>100</formula>
    </cfRule>
  </conditionalFormatting>
  <conditionalFormatting sqref="T273">
    <cfRule type="cellIs" dxfId="142" priority="66" operator="greaterThanOrEqual">
      <formula>100</formula>
    </cfRule>
    <cfRule type="cellIs" dxfId="141" priority="67" operator="lessThan">
      <formula>100</formula>
    </cfRule>
  </conditionalFormatting>
  <conditionalFormatting sqref="T309:Z314 T316:Z330">
    <cfRule type="cellIs" dxfId="140" priority="64" operator="greaterThanOrEqual">
      <formula>100</formula>
    </cfRule>
    <cfRule type="cellIs" dxfId="139" priority="65" operator="lessThan">
      <formula>100</formula>
    </cfRule>
  </conditionalFormatting>
  <conditionalFormatting sqref="G26:M228 G10:M24">
    <cfRule type="cellIs" dxfId="138" priority="56" operator="greaterThanOrEqual">
      <formula>100</formula>
    </cfRule>
    <cfRule type="cellIs" dxfId="137" priority="57" operator="lessThan">
      <formula>100</formula>
    </cfRule>
    <cfRule type="cellIs" dxfId="136" priority="58" operator="equal">
      <formula>0</formula>
    </cfRule>
    <cfRule type="cellIs" dxfId="135" priority="59" operator="greaterThan">
      <formula>100</formula>
    </cfRule>
    <cfRule type="cellIs" dxfId="134" priority="60" operator="lessThanOrEqual">
      <formula>100</formula>
    </cfRule>
    <cfRule type="cellIs" dxfId="133" priority="61" operator="greaterThan">
      <formula>150</formula>
    </cfRule>
  </conditionalFormatting>
  <conditionalFormatting sqref="AE9:AK10">
    <cfRule type="cellIs" dxfId="132" priority="54" operator="greaterThanOrEqual">
      <formula>100</formula>
    </cfRule>
    <cfRule type="cellIs" dxfId="131" priority="55" operator="lessThan">
      <formula>100</formula>
    </cfRule>
  </conditionalFormatting>
  <conditionalFormatting sqref="T297:AA307">
    <cfRule type="cellIs" dxfId="130" priority="52" operator="greaterThanOrEqual">
      <formula>100</formula>
    </cfRule>
    <cfRule type="cellIs" dxfId="129" priority="53" operator="lessThan">
      <formula>100</formula>
    </cfRule>
  </conditionalFormatting>
  <conditionalFormatting sqref="T232 T237:T238">
    <cfRule type="cellIs" dxfId="128" priority="50" operator="greaterThanOrEqual">
      <formula>100</formula>
    </cfRule>
    <cfRule type="cellIs" dxfId="127" priority="51" operator="lessThan">
      <formula>100</formula>
    </cfRule>
  </conditionalFormatting>
  <conditionalFormatting sqref="T258:T260">
    <cfRule type="cellIs" dxfId="126" priority="48" operator="greaterThanOrEqual">
      <formula>100</formula>
    </cfRule>
    <cfRule type="cellIs" dxfId="125" priority="49" operator="lessThan">
      <formula>100</formula>
    </cfRule>
  </conditionalFormatting>
  <conditionalFormatting sqref="T289">
    <cfRule type="cellIs" dxfId="124" priority="46" operator="greaterThanOrEqual">
      <formula>100</formula>
    </cfRule>
    <cfRule type="cellIs" dxfId="123" priority="47" operator="lessThan">
      <formula>100</formula>
    </cfRule>
  </conditionalFormatting>
  <conditionalFormatting sqref="T233:T236">
    <cfRule type="cellIs" dxfId="122" priority="44" operator="greaterThanOrEqual">
      <formula>100</formula>
    </cfRule>
    <cfRule type="cellIs" dxfId="121" priority="45" operator="lessThan">
      <formula>100</formula>
    </cfRule>
  </conditionalFormatting>
  <conditionalFormatting sqref="T239:T242">
    <cfRule type="cellIs" dxfId="120" priority="42" operator="greaterThanOrEqual">
      <formula>100</formula>
    </cfRule>
    <cfRule type="cellIs" dxfId="119" priority="43" operator="lessThan">
      <formula>100</formula>
    </cfRule>
  </conditionalFormatting>
  <conditionalFormatting sqref="T253">
    <cfRule type="cellIs" dxfId="118" priority="40" operator="greaterThanOrEqual">
      <formula>100</formula>
    </cfRule>
    <cfRule type="cellIs" dxfId="117" priority="41" operator="lessThan">
      <formula>100</formula>
    </cfRule>
  </conditionalFormatting>
  <conditionalFormatting sqref="T257">
    <cfRule type="cellIs" dxfId="116" priority="38" operator="greaterThanOrEqual">
      <formula>100</formula>
    </cfRule>
    <cfRule type="cellIs" dxfId="115" priority="39" operator="lessThan">
      <formula>100</formula>
    </cfRule>
  </conditionalFormatting>
  <conditionalFormatting sqref="T261">
    <cfRule type="cellIs" dxfId="114" priority="36" operator="greaterThanOrEqual">
      <formula>100</formula>
    </cfRule>
    <cfRule type="cellIs" dxfId="113" priority="37" operator="lessThan">
      <formula>100</formula>
    </cfRule>
  </conditionalFormatting>
  <conditionalFormatting sqref="T272">
    <cfRule type="cellIs" dxfId="112" priority="34" operator="greaterThanOrEqual">
      <formula>100</formula>
    </cfRule>
    <cfRule type="cellIs" dxfId="111" priority="35" operator="lessThan">
      <formula>100</formula>
    </cfRule>
  </conditionalFormatting>
  <conditionalFormatting sqref="T280">
    <cfRule type="cellIs" dxfId="110" priority="32" operator="greaterThanOrEqual">
      <formula>100</formula>
    </cfRule>
    <cfRule type="cellIs" dxfId="109" priority="33" operator="lessThan">
      <formula>100</formula>
    </cfRule>
  </conditionalFormatting>
  <conditionalFormatting sqref="T281">
    <cfRule type="cellIs" dxfId="108" priority="30" operator="greaterThanOrEqual">
      <formula>100</formula>
    </cfRule>
    <cfRule type="cellIs" dxfId="107" priority="31" operator="lessThan">
      <formula>100</formula>
    </cfRule>
  </conditionalFormatting>
  <conditionalFormatting sqref="T283">
    <cfRule type="cellIs" dxfId="106" priority="28" operator="greaterThanOrEqual">
      <formula>100</formula>
    </cfRule>
    <cfRule type="cellIs" dxfId="105" priority="29" operator="lessThan">
      <formula>100</formula>
    </cfRule>
  </conditionalFormatting>
  <conditionalFormatting sqref="X194:Z194 T26:Z54 Y55:Z55 T2:Z24 T195:Z1048576 T56:Z193">
    <cfRule type="cellIs" dxfId="104" priority="27" operator="equal">
      <formula>0</formula>
    </cfRule>
  </conditionalFormatting>
  <conditionalFormatting sqref="T297:T307">
    <cfRule type="cellIs" dxfId="103" priority="25" operator="greaterThanOrEqual">
      <formula>100</formula>
    </cfRule>
    <cfRule type="cellIs" dxfId="102" priority="26" operator="lessThan">
      <formula>100</formula>
    </cfRule>
  </conditionalFormatting>
  <conditionalFormatting sqref="AA297:AA307">
    <cfRule type="cellIs" dxfId="101" priority="24" operator="equal">
      <formula>0</formula>
    </cfRule>
  </conditionalFormatting>
  <conditionalFormatting sqref="AA304:AA307">
    <cfRule type="cellIs" dxfId="100" priority="23" operator="equal">
      <formula>0</formula>
    </cfRule>
  </conditionalFormatting>
  <conditionalFormatting sqref="T289">
    <cfRule type="cellIs" dxfId="99" priority="21" operator="greaterThanOrEqual">
      <formula>100</formula>
    </cfRule>
    <cfRule type="cellIs" dxfId="98" priority="22" operator="lessThan">
      <formula>100</formula>
    </cfRule>
  </conditionalFormatting>
  <conditionalFormatting sqref="T283">
    <cfRule type="cellIs" dxfId="97" priority="19" operator="greaterThanOrEqual">
      <formula>100</formula>
    </cfRule>
    <cfRule type="cellIs" dxfId="96" priority="20" operator="lessThan">
      <formula>100</formula>
    </cfRule>
  </conditionalFormatting>
  <conditionalFormatting sqref="T289">
    <cfRule type="cellIs" dxfId="95" priority="17" operator="greaterThanOrEqual">
      <formula>100</formula>
    </cfRule>
    <cfRule type="cellIs" dxfId="94" priority="18" operator="lessThan">
      <formula>100</formula>
    </cfRule>
  </conditionalFormatting>
  <conditionalFormatting sqref="T289">
    <cfRule type="cellIs" dxfId="93" priority="15" operator="greaterThanOrEqual">
      <formula>100</formula>
    </cfRule>
    <cfRule type="cellIs" dxfId="92" priority="16" operator="lessThan">
      <formula>100</formula>
    </cfRule>
  </conditionalFormatting>
  <conditionalFormatting sqref="T283">
    <cfRule type="cellIs" dxfId="91" priority="13" operator="greaterThanOrEqual">
      <formula>100</formula>
    </cfRule>
    <cfRule type="cellIs" dxfId="90" priority="14" operator="lessThan">
      <formula>100</formula>
    </cfRule>
  </conditionalFormatting>
  <conditionalFormatting sqref="AA25">
    <cfRule type="cellIs" dxfId="89" priority="11" operator="greaterThanOrEqual">
      <formula>100</formula>
    </cfRule>
    <cfRule type="cellIs" dxfId="88" priority="12" operator="lessThan">
      <formula>100</formula>
    </cfRule>
  </conditionalFormatting>
  <conditionalFormatting sqref="G25:M25">
    <cfRule type="cellIs" dxfId="87" priority="5" operator="greaterThanOrEqual">
      <formula>100</formula>
    </cfRule>
    <cfRule type="cellIs" dxfId="86" priority="6" operator="lessThan">
      <formula>100</formula>
    </cfRule>
    <cfRule type="cellIs" dxfId="85" priority="7" operator="equal">
      <formula>0</formula>
    </cfRule>
    <cfRule type="cellIs" dxfId="84" priority="8" operator="greaterThan">
      <formula>100</formula>
    </cfRule>
    <cfRule type="cellIs" dxfId="83" priority="9" operator="lessThanOrEqual">
      <formula>100</formula>
    </cfRule>
    <cfRule type="cellIs" dxfId="82" priority="10" operator="greaterThan">
      <formula>150</formula>
    </cfRule>
  </conditionalFormatting>
  <conditionalFormatting sqref="T25:Z25">
    <cfRule type="cellIs" dxfId="81" priority="2" operator="greaterThanOrEqual">
      <formula>100</formula>
    </cfRule>
    <cfRule type="cellIs" dxfId="80" priority="3" operator="lessThan">
      <formula>100</formula>
    </cfRule>
  </conditionalFormatting>
  <conditionalFormatting sqref="T25:Z25">
    <cfRule type="cellIs" dxfId="79" priority="1" operator="equal">
      <formula>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Howatt, Erick S</cp:lastModifiedBy>
  <cp:lastPrinted>2024-12-12T16:08:46Z</cp:lastPrinted>
  <dcterms:created xsi:type="dcterms:W3CDTF">2019-07-02T15:24:47Z</dcterms:created>
  <dcterms:modified xsi:type="dcterms:W3CDTF">2025-02-03T17:04:34Z</dcterms:modified>
</cp:coreProperties>
</file>