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20AB2380-BD0F-4252-881F-7AC71608E1C1}" xr6:coauthVersionLast="47" xr6:coauthVersionMax="47" xr10:uidLastSave="{00000000-0000-0000-0000-000000000000}"/>
  <workbookProtection lockStructure="1"/>
  <bookViews>
    <workbookView xWindow="-108" yWindow="-108" windowWidth="23256" windowHeight="12456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'2024'!$A$9:$AO$229</definedName>
    <definedName name="_xlnm._FilterDatabase" localSheetId="9" hidden="1">'2025'!$A$9:$AO$233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'2024'!$P$9:$AA$309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39" i="13" l="1"/>
  <c r="AF139" i="13"/>
  <c r="AG139" i="13"/>
  <c r="AH139" i="13"/>
  <c r="AI139" i="13"/>
  <c r="R139" i="13"/>
  <c r="AC139" i="13"/>
  <c r="AK139" i="13" l="1"/>
  <c r="AJ139" i="13"/>
  <c r="H139" i="13"/>
  <c r="J139" i="13" s="1"/>
  <c r="L139" i="13" s="1"/>
  <c r="G139" i="13"/>
  <c r="I139" i="13" s="1"/>
  <c r="K139" i="13" s="1"/>
  <c r="M139" i="13" s="1"/>
  <c r="S139" i="13" l="1"/>
  <c r="AD139" i="13"/>
  <c r="P139" i="13" l="1"/>
  <c r="AB139" i="13"/>
  <c r="R126" i="13" l="1"/>
  <c r="AC126" i="13"/>
  <c r="S126" i="13"/>
  <c r="AD126" i="13"/>
  <c r="AH126" i="13" l="1"/>
  <c r="AI126" i="13"/>
  <c r="AG126" i="13"/>
  <c r="AK126" i="13"/>
  <c r="AJ126" i="13"/>
  <c r="G126" i="13" l="1"/>
  <c r="I126" i="13" s="1"/>
  <c r="K126" i="13" s="1"/>
  <c r="M126" i="13" s="1"/>
  <c r="AE126" i="13"/>
  <c r="AF126" i="13"/>
  <c r="H126" i="13"/>
  <c r="J126" i="13" s="1"/>
  <c r="L126" i="13" s="1"/>
  <c r="P126" i="13" l="1"/>
  <c r="AB126" i="13"/>
  <c r="G170" i="13"/>
  <c r="I170" i="13" s="1"/>
  <c r="K170" i="13" s="1"/>
  <c r="M170" i="13" s="1"/>
  <c r="H170" i="13"/>
  <c r="J170" i="13" s="1"/>
  <c r="L170" i="13" s="1"/>
  <c r="AE170" i="13"/>
  <c r="AF170" i="13"/>
  <c r="AG170" i="13"/>
  <c r="AH170" i="13"/>
  <c r="AI170" i="13"/>
  <c r="AJ170" i="13"/>
  <c r="AK170" i="13"/>
  <c r="S170" i="13"/>
  <c r="AD170" i="13"/>
  <c r="R170" i="13"/>
  <c r="AC170" i="13"/>
  <c r="P170" i="13"/>
  <c r="AB170" i="13"/>
  <c r="A337" i="12"/>
  <c r="A337" i="13"/>
  <c r="R214" i="13"/>
  <c r="AC214" i="13"/>
  <c r="S214" i="13"/>
  <c r="AD214" i="13"/>
  <c r="P214" i="13"/>
  <c r="AB214" i="13"/>
  <c r="R209" i="12"/>
  <c r="AC209" i="12"/>
  <c r="S209" i="12"/>
  <c r="AD209" i="12"/>
  <c r="P209" i="12"/>
  <c r="AB209" i="12"/>
  <c r="G213" i="13"/>
  <c r="I213" i="13" s="1"/>
  <c r="K213" i="13" s="1"/>
  <c r="M213" i="13" s="1"/>
  <c r="H213" i="13"/>
  <c r="J213" i="13" s="1"/>
  <c r="L213" i="13" s="1"/>
  <c r="AE213" i="13"/>
  <c r="AF213" i="13"/>
  <c r="AG213" i="13"/>
  <c r="AH213" i="13"/>
  <c r="AI213" i="13"/>
  <c r="AJ213" i="13"/>
  <c r="AK213" i="13"/>
  <c r="S213" i="13"/>
  <c r="AD213" i="13"/>
  <c r="P213" i="13"/>
  <c r="AB213" i="13"/>
  <c r="R213" i="13"/>
  <c r="AC213" i="13"/>
  <c r="AB311" i="13"/>
  <c r="AC311" i="13"/>
  <c r="AD311" i="13"/>
  <c r="AB312" i="13"/>
  <c r="AC312" i="13"/>
  <c r="AD312" i="13"/>
  <c r="P311" i="13"/>
  <c r="R311" i="13"/>
  <c r="S311" i="13"/>
  <c r="P312" i="13"/>
  <c r="R312" i="13"/>
  <c r="S312" i="13"/>
  <c r="G307" i="12"/>
  <c r="G308" i="12"/>
  <c r="R308" i="12"/>
  <c r="AC308" i="12"/>
  <c r="S308" i="12"/>
  <c r="AD308" i="12"/>
  <c r="P308" i="12"/>
  <c r="AB308" i="12"/>
  <c r="P307" i="12"/>
  <c r="AB307" i="12"/>
  <c r="R307" i="12"/>
  <c r="AC307" i="12"/>
  <c r="S307" i="12"/>
  <c r="AD307" i="12"/>
  <c r="R217" i="12"/>
  <c r="T214" i="13" a="1"/>
  <c r="T214" i="13" l="1"/>
  <c r="AJ209" i="12"/>
  <c r="AI209" i="12"/>
  <c r="AH209" i="12"/>
  <c r="AG209" i="12"/>
  <c r="AK209" i="12"/>
  <c r="S10" i="13"/>
  <c r="G214" i="13" l="1"/>
  <c r="AE214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4" i="13"/>
  <c r="P215" i="13"/>
  <c r="R215" i="13"/>
  <c r="S215" i="13"/>
  <c r="AB215" i="13"/>
  <c r="AC215" i="13"/>
  <c r="AD215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202" i="13"/>
  <c r="AC202" i="13"/>
  <c r="AD202" i="13"/>
  <c r="P202" i="13"/>
  <c r="R202" i="13"/>
  <c r="S202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78" i="13"/>
  <c r="P178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78" i="13"/>
  <c r="AD178" i="13"/>
  <c r="R178" i="13"/>
  <c r="AC178" i="13"/>
  <c r="AB113" i="13"/>
  <c r="AC113" i="13"/>
  <c r="AD113" i="13"/>
  <c r="P113" i="13"/>
  <c r="R113" i="13"/>
  <c r="S113" i="13"/>
  <c r="AE113" i="12"/>
  <c r="AF113" i="12"/>
  <c r="AG113" i="12"/>
  <c r="AH113" i="12"/>
  <c r="AI113" i="12"/>
  <c r="AJ113" i="12"/>
  <c r="AK113" i="12"/>
  <c r="G113" i="12"/>
  <c r="I113" i="12" s="1"/>
  <c r="K113" i="12" s="1"/>
  <c r="M113" i="12" s="1"/>
  <c r="H113" i="12"/>
  <c r="J113" i="12" s="1"/>
  <c r="L113" i="12" s="1"/>
  <c r="S113" i="12"/>
  <c r="AD113" i="12"/>
  <c r="P113" i="12"/>
  <c r="AB113" i="12"/>
  <c r="R113" i="12"/>
  <c r="AC113" i="12"/>
  <c r="AD90" i="13" l="1"/>
  <c r="AB90" i="13"/>
  <c r="S90" i="13"/>
  <c r="P90" i="13"/>
  <c r="R90" i="13"/>
  <c r="AC90" i="13"/>
  <c r="AB90" i="12"/>
  <c r="AC90" i="12"/>
  <c r="AE90" i="12"/>
  <c r="AF90" i="12"/>
  <c r="AG90" i="12"/>
  <c r="AH90" i="12"/>
  <c r="AI90" i="12"/>
  <c r="AJ90" i="12"/>
  <c r="AK90" i="12"/>
  <c r="G90" i="12"/>
  <c r="I90" i="12" s="1"/>
  <c r="K90" i="12" s="1"/>
  <c r="M90" i="12" s="1"/>
  <c r="H90" i="12"/>
  <c r="J90" i="12" s="1"/>
  <c r="L90" i="12" s="1"/>
  <c r="AD90" i="12"/>
  <c r="R90" i="12"/>
  <c r="S90" i="12"/>
  <c r="P90" i="12"/>
  <c r="AD77" i="12" l="1"/>
  <c r="AE77" i="12"/>
  <c r="AF77" i="12"/>
  <c r="AG77" i="12"/>
  <c r="AH77" i="12"/>
  <c r="AI77" i="12"/>
  <c r="AJ77" i="12"/>
  <c r="AK77" i="12"/>
  <c r="AB77" i="12"/>
  <c r="S77" i="12"/>
  <c r="G77" i="12"/>
  <c r="I77" i="12" s="1"/>
  <c r="K77" i="12" s="1"/>
  <c r="M77" i="12" s="1"/>
  <c r="H77" i="12"/>
  <c r="J77" i="12" s="1"/>
  <c r="L77" i="12" s="1"/>
  <c r="R77" i="12"/>
  <c r="AC77" i="12"/>
  <c r="AB77" i="13"/>
  <c r="P77" i="13"/>
  <c r="R77" i="13"/>
  <c r="S77" i="13"/>
  <c r="AC77" i="13"/>
  <c r="AD77" i="13"/>
  <c r="P66" i="13"/>
  <c r="R66" i="13"/>
  <c r="S66" i="13"/>
  <c r="AB66" i="13"/>
  <c r="AC66" i="13"/>
  <c r="AD66" i="13"/>
  <c r="R66" i="12"/>
  <c r="AC66" i="12"/>
  <c r="S66" i="12"/>
  <c r="AD66" i="12"/>
  <c r="P66" i="12"/>
  <c r="AB66" i="12"/>
  <c r="AJ66" i="12" l="1"/>
  <c r="AI66" i="12"/>
  <c r="AH66" i="12"/>
  <c r="AG66" i="12"/>
  <c r="AK66" i="12"/>
  <c r="AE66" i="12" l="1"/>
  <c r="G66" i="12"/>
  <c r="I66" i="12" s="1"/>
  <c r="K66" i="12" s="1"/>
  <c r="M66" i="12" s="1"/>
  <c r="AF66" i="12"/>
  <c r="H66" i="12"/>
  <c r="J66" i="12" s="1"/>
  <c r="L66" i="12" s="1"/>
  <c r="AD310" i="13" l="1"/>
  <c r="AC310" i="13"/>
  <c r="AB310" i="13"/>
  <c r="S310" i="13"/>
  <c r="R310" i="13"/>
  <c r="P310" i="13"/>
  <c r="AD309" i="13"/>
  <c r="AC309" i="13"/>
  <c r="AB309" i="13"/>
  <c r="S309" i="13"/>
  <c r="R309" i="13"/>
  <c r="P309" i="13"/>
  <c r="AD308" i="13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E302" i="13"/>
  <c r="AD302" i="13"/>
  <c r="AC302" i="13"/>
  <c r="AB302" i="13"/>
  <c r="S302" i="13"/>
  <c r="R302" i="13"/>
  <c r="P302" i="13"/>
  <c r="U300" i="13"/>
  <c r="V300" i="13" s="1"/>
  <c r="W300" i="13" s="1"/>
  <c r="X300" i="13" s="1"/>
  <c r="Y300" i="13" s="1"/>
  <c r="Z300" i="13" s="1"/>
  <c r="AC294" i="13"/>
  <c r="AB294" i="13"/>
  <c r="AC288" i="13"/>
  <c r="AB288" i="13"/>
  <c r="AC286" i="13"/>
  <c r="AB286" i="13"/>
  <c r="AC285" i="13"/>
  <c r="AB285" i="13"/>
  <c r="A279" i="13"/>
  <c r="AE277" i="13"/>
  <c r="AB277" i="13"/>
  <c r="AC266" i="13"/>
  <c r="AB266" i="13"/>
  <c r="AC262" i="13"/>
  <c r="AB262" i="13"/>
  <c r="AE258" i="13"/>
  <c r="AC258" i="13"/>
  <c r="AB258" i="13"/>
  <c r="A258" i="13"/>
  <c r="AB247" i="13"/>
  <c r="AB246" i="13"/>
  <c r="AB245" i="13"/>
  <c r="AB244" i="13"/>
  <c r="AB243" i="13"/>
  <c r="T243" i="13"/>
  <c r="AE243" i="13" s="1"/>
  <c r="AB241" i="13"/>
  <c r="AB240" i="13"/>
  <c r="AB239" i="13"/>
  <c r="AB238" i="13"/>
  <c r="AB237" i="13"/>
  <c r="T237" i="13"/>
  <c r="AE237" i="13" s="1"/>
  <c r="AD233" i="13"/>
  <c r="AC233" i="13"/>
  <c r="AB233" i="13"/>
  <c r="S233" i="13"/>
  <c r="R233" i="13"/>
  <c r="P233" i="13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222" i="13"/>
  <c r="AC222" i="13"/>
  <c r="AB222" i="13"/>
  <c r="S222" i="13"/>
  <c r="R222" i="13"/>
  <c r="P222" i="13"/>
  <c r="AD146" i="13"/>
  <c r="AC146" i="13"/>
  <c r="AB146" i="13"/>
  <c r="S146" i="13"/>
  <c r="R146" i="13"/>
  <c r="P146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10" i="13"/>
  <c r="AC10" i="13"/>
  <c r="AB10" i="13"/>
  <c r="R10" i="13"/>
  <c r="AD209" i="13"/>
  <c r="AC209" i="13"/>
  <c r="AB209" i="13"/>
  <c r="S209" i="13"/>
  <c r="R209" i="13"/>
  <c r="P209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L110" i="13"/>
  <c r="AD110" i="13"/>
  <c r="AC110" i="13"/>
  <c r="AB110" i="13"/>
  <c r="S110" i="13"/>
  <c r="R110" i="13"/>
  <c r="P110" i="13"/>
  <c r="AL109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6" i="13"/>
  <c r="AC76" i="13"/>
  <c r="AB76" i="13"/>
  <c r="S76" i="13"/>
  <c r="R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B25" i="13"/>
  <c r="AD24" i="13"/>
  <c r="AC24" i="13"/>
  <c r="AB24" i="13"/>
  <c r="S24" i="13"/>
  <c r="R24" i="13"/>
  <c r="AD23" i="13"/>
  <c r="AC23" i="13"/>
  <c r="AB23" i="13"/>
  <c r="S23" i="13"/>
  <c r="R23" i="13"/>
  <c r="AD22" i="13"/>
  <c r="AC22" i="13"/>
  <c r="AB22" i="13"/>
  <c r="S22" i="13"/>
  <c r="R22" i="13"/>
  <c r="P22" i="13"/>
  <c r="AD21" i="13"/>
  <c r="AC21" i="13"/>
  <c r="AB21" i="13"/>
  <c r="S21" i="13"/>
  <c r="R21" i="13"/>
  <c r="P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U8" i="13"/>
  <c r="U214" i="13" a="1"/>
  <c r="U214" i="13" l="1"/>
  <c r="V8" i="13"/>
  <c r="AE18" i="12"/>
  <c r="AF18" i="12"/>
  <c r="AG18" i="12"/>
  <c r="AH18" i="12"/>
  <c r="AI18" i="12"/>
  <c r="AJ18" i="12"/>
  <c r="AK18" i="12"/>
  <c r="AE19" i="12"/>
  <c r="AF19" i="12"/>
  <c r="AG19" i="12"/>
  <c r="AH19" i="12"/>
  <c r="AI19" i="12"/>
  <c r="AJ19" i="12"/>
  <c r="AK19" i="12"/>
  <c r="AD19" i="12"/>
  <c r="V214" i="13" a="1"/>
  <c r="V214" i="13" l="1"/>
  <c r="H214" i="13"/>
  <c r="AF214" i="13"/>
  <c r="W8" i="13"/>
  <c r="AD18" i="12"/>
  <c r="S18" i="12"/>
  <c r="S19" i="12"/>
  <c r="G18" i="12"/>
  <c r="I18" i="12" s="1"/>
  <c r="K18" i="12" s="1"/>
  <c r="M18" i="12" s="1"/>
  <c r="H18" i="12"/>
  <c r="J18" i="12" s="1"/>
  <c r="L18" i="12" s="1"/>
  <c r="G19" i="12"/>
  <c r="I19" i="12" s="1"/>
  <c r="K19" i="12" s="1"/>
  <c r="M19" i="12" s="1"/>
  <c r="H19" i="12"/>
  <c r="J19" i="12" s="1"/>
  <c r="L19" i="12" s="1"/>
  <c r="R19" i="12"/>
  <c r="AC19" i="12"/>
  <c r="R18" i="12"/>
  <c r="AC18" i="12"/>
  <c r="P19" i="12"/>
  <c r="AB19" i="12"/>
  <c r="P18" i="12"/>
  <c r="AB18" i="12"/>
  <c r="R55" i="12"/>
  <c r="AC55" i="12"/>
  <c r="S55" i="12"/>
  <c r="AD55" i="12"/>
  <c r="P55" i="12"/>
  <c r="AB55" i="12"/>
  <c r="G15" i="12"/>
  <c r="I15" i="12" s="1"/>
  <c r="K15" i="12" s="1"/>
  <c r="M15" i="12" s="1"/>
  <c r="H15" i="12"/>
  <c r="J15" i="12" s="1"/>
  <c r="L15" i="12" s="1"/>
  <c r="W214" i="13" a="1"/>
  <c r="W214" i="13" l="1"/>
  <c r="AH214" i="13" s="1"/>
  <c r="AG214" i="13"/>
  <c r="I214" i="13"/>
  <c r="X8" i="13"/>
  <c r="AI55" i="12"/>
  <c r="AG55" i="12"/>
  <c r="AK55" i="12"/>
  <c r="AJ55" i="12"/>
  <c r="AH55" i="12"/>
  <c r="AD51" i="12"/>
  <c r="AC51" i="12"/>
  <c r="AB51" i="12"/>
  <c r="S51" i="12"/>
  <c r="R51" i="12"/>
  <c r="P51" i="12"/>
  <c r="R194" i="12"/>
  <c r="AC194" i="12"/>
  <c r="S194" i="12"/>
  <c r="AD194" i="12"/>
  <c r="P194" i="12"/>
  <c r="AB194" i="12"/>
  <c r="X214" i="13" a="1"/>
  <c r="J214" i="13" l="1"/>
  <c r="X214" i="13"/>
  <c r="AI214" i="13" s="1"/>
  <c r="Y8" i="13"/>
  <c r="H55" i="12"/>
  <c r="J55" i="12" s="1"/>
  <c r="L55" i="12" s="1"/>
  <c r="AF55" i="12"/>
  <c r="G55" i="12"/>
  <c r="I55" i="12" s="1"/>
  <c r="K55" i="12" s="1"/>
  <c r="M55" i="12" s="1"/>
  <c r="AE55" i="12"/>
  <c r="AK194" i="12"/>
  <c r="AI194" i="12"/>
  <c r="AG194" i="12"/>
  <c r="AJ194" i="12"/>
  <c r="AH194" i="12"/>
  <c r="Y214" i="13" a="1"/>
  <c r="K214" i="13" l="1"/>
  <c r="Y214" i="13"/>
  <c r="Z8" i="13"/>
  <c r="H194" i="12"/>
  <c r="J194" i="12" s="1"/>
  <c r="L194" i="12" s="1"/>
  <c r="AF194" i="12"/>
  <c r="G194" i="12"/>
  <c r="I194" i="12" s="1"/>
  <c r="K194" i="12" s="1"/>
  <c r="M194" i="12" s="1"/>
  <c r="AE194" i="12"/>
  <c r="Z214" i="13" a="1"/>
  <c r="Z214" i="13" l="1"/>
  <c r="AJ214" i="13"/>
  <c r="L214" i="13"/>
  <c r="R120" i="11"/>
  <c r="AC120" i="11"/>
  <c r="S120" i="11"/>
  <c r="AD120" i="11"/>
  <c r="P120" i="11"/>
  <c r="AB120" i="11"/>
  <c r="R127" i="12"/>
  <c r="AC127" i="12"/>
  <c r="S127" i="12"/>
  <c r="AD127" i="12"/>
  <c r="P127" i="12"/>
  <c r="AB127" i="12"/>
  <c r="AD202" i="12"/>
  <c r="AC202" i="12"/>
  <c r="AB202" i="12"/>
  <c r="S202" i="12"/>
  <c r="R202" i="12"/>
  <c r="P202" i="12"/>
  <c r="AD145" i="12"/>
  <c r="AC145" i="12"/>
  <c r="AB145" i="12"/>
  <c r="S145" i="12"/>
  <c r="R145" i="12"/>
  <c r="P145" i="12"/>
  <c r="R39" i="12"/>
  <c r="AC39" i="12"/>
  <c r="S39" i="12"/>
  <c r="AD39" i="12"/>
  <c r="P39" i="12"/>
  <c r="AB39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AK214" i="13" l="1"/>
  <c r="M214" i="13"/>
  <c r="P35" i="1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4" i="12"/>
  <c r="S24" i="12"/>
  <c r="AB24" i="12"/>
  <c r="AC24" i="12"/>
  <c r="AD24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300" i="12"/>
  <c r="AC300" i="12"/>
  <c r="AD300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4" i="12"/>
  <c r="AC214" i="12"/>
  <c r="AD214" i="12"/>
  <c r="P214" i="12"/>
  <c r="R214" i="12"/>
  <c r="S214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8" i="12"/>
  <c r="AC118" i="12"/>
  <c r="AD118" i="12"/>
  <c r="P118" i="12"/>
  <c r="R118" i="12"/>
  <c r="S118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5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5" i="12"/>
  <c r="S75" i="12"/>
  <c r="AD75" i="12"/>
  <c r="R75" i="12"/>
  <c r="AC75" i="12"/>
  <c r="AB12" i="12"/>
  <c r="AB13" i="12"/>
  <c r="AB15" i="12"/>
  <c r="AB16" i="12"/>
  <c r="AB17" i="12"/>
  <c r="AB20" i="12"/>
  <c r="AB21" i="12"/>
  <c r="AB22" i="12"/>
  <c r="AB23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40" i="12"/>
  <c r="AB41" i="12"/>
  <c r="AB42" i="12"/>
  <c r="AB43" i="12"/>
  <c r="AB44" i="12"/>
  <c r="AB45" i="12"/>
  <c r="AB46" i="12"/>
  <c r="AB47" i="12"/>
  <c r="AB223" i="12"/>
  <c r="AB48" i="12"/>
  <c r="AB49" i="12"/>
  <c r="AB50" i="12"/>
  <c r="AB52" i="12"/>
  <c r="AB53" i="12"/>
  <c r="AB54" i="12"/>
  <c r="AB56" i="12"/>
  <c r="AB57" i="12"/>
  <c r="AB58" i="12"/>
  <c r="AB59" i="12"/>
  <c r="AB60" i="12"/>
  <c r="AB61" i="12"/>
  <c r="AB62" i="12"/>
  <c r="AB171" i="12"/>
  <c r="AB63" i="12"/>
  <c r="AB64" i="12"/>
  <c r="AB65" i="12"/>
  <c r="AB67" i="12"/>
  <c r="AB68" i="12"/>
  <c r="AB69" i="12"/>
  <c r="AB70" i="12"/>
  <c r="AB71" i="12"/>
  <c r="AB72" i="12"/>
  <c r="AB73" i="12"/>
  <c r="AB76" i="12"/>
  <c r="AB74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4" i="12"/>
  <c r="AB114" i="12"/>
  <c r="AB115" i="12"/>
  <c r="AB116" i="12"/>
  <c r="AB117" i="12"/>
  <c r="AB119" i="12"/>
  <c r="AB120" i="12"/>
  <c r="AB121" i="12"/>
  <c r="AB122" i="12"/>
  <c r="AB123" i="12"/>
  <c r="AB124" i="12"/>
  <c r="AB125" i="12"/>
  <c r="AB126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10" i="12"/>
  <c r="AB212" i="12"/>
  <c r="AB213" i="12"/>
  <c r="AB215" i="12"/>
  <c r="AB216" i="12"/>
  <c r="AB217" i="12"/>
  <c r="AB218" i="12"/>
  <c r="AB219" i="12"/>
  <c r="AB220" i="12"/>
  <c r="AB221" i="12"/>
  <c r="AB222" i="12"/>
  <c r="AB224" i="12"/>
  <c r="AB225" i="12"/>
  <c r="AB226" i="12"/>
  <c r="AB227" i="12"/>
  <c r="AB228" i="12"/>
  <c r="AB229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S300" i="12"/>
  <c r="R300" i="12"/>
  <c r="P300" i="12"/>
  <c r="AD299" i="12"/>
  <c r="AC299" i="12"/>
  <c r="AB299" i="12"/>
  <c r="S299" i="12"/>
  <c r="R299" i="12"/>
  <c r="P299" i="12"/>
  <c r="AD298" i="12"/>
  <c r="AC298" i="12"/>
  <c r="AB298" i="12"/>
  <c r="S298" i="12"/>
  <c r="R298" i="12"/>
  <c r="P298" i="12"/>
  <c r="U296" i="12"/>
  <c r="V296" i="12" s="1"/>
  <c r="W296" i="12" s="1"/>
  <c r="X296" i="12" s="1"/>
  <c r="Y296" i="12" s="1"/>
  <c r="Z296" i="12" s="1"/>
  <c r="AC290" i="12"/>
  <c r="AB290" i="12"/>
  <c r="AC284" i="12"/>
  <c r="AB284" i="12"/>
  <c r="AE282" i="12"/>
  <c r="AC282" i="12"/>
  <c r="AB282" i="12"/>
  <c r="B282" i="12"/>
  <c r="AE281" i="12"/>
  <c r="AC281" i="12"/>
  <c r="AB281" i="12"/>
  <c r="AB273" i="12"/>
  <c r="AC262" i="12"/>
  <c r="AB262" i="12"/>
  <c r="AC258" i="12"/>
  <c r="AB258" i="12"/>
  <c r="AC254" i="12"/>
  <c r="AB254" i="12"/>
  <c r="AB243" i="12"/>
  <c r="AB242" i="12"/>
  <c r="AB241" i="12"/>
  <c r="AB240" i="12"/>
  <c r="AB239" i="12"/>
  <c r="T239" i="12"/>
  <c r="AE239" i="12" s="1"/>
  <c r="AB237" i="12"/>
  <c r="AB236" i="12"/>
  <c r="AB235" i="12"/>
  <c r="AB234" i="12"/>
  <c r="AB233" i="12"/>
  <c r="T233" i="12"/>
  <c r="AE233" i="12" s="1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P217" i="12"/>
  <c r="AD216" i="12"/>
  <c r="AC216" i="12"/>
  <c r="S216" i="12"/>
  <c r="R216" i="12"/>
  <c r="P216" i="12"/>
  <c r="AD215" i="12"/>
  <c r="AC215" i="12"/>
  <c r="S215" i="12"/>
  <c r="R215" i="12"/>
  <c r="P215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4" i="12"/>
  <c r="AC14" i="12"/>
  <c r="S14" i="12"/>
  <c r="R14" i="12"/>
  <c r="P14" i="12"/>
  <c r="AD112" i="12"/>
  <c r="AC112" i="12"/>
  <c r="S112" i="12"/>
  <c r="R112" i="12"/>
  <c r="P112" i="12"/>
  <c r="AD111" i="12"/>
  <c r="AC111" i="12"/>
  <c r="S111" i="12"/>
  <c r="R111" i="12"/>
  <c r="P111" i="12"/>
  <c r="AL110" i="12"/>
  <c r="AD110" i="12"/>
  <c r="AC110" i="12"/>
  <c r="S110" i="12"/>
  <c r="R110" i="12"/>
  <c r="P110" i="12"/>
  <c r="AL109" i="12"/>
  <c r="AD109" i="12"/>
  <c r="AC109" i="12"/>
  <c r="S109" i="12"/>
  <c r="R109" i="12"/>
  <c r="P109" i="12"/>
  <c r="AD108" i="12"/>
  <c r="AC108" i="12"/>
  <c r="S108" i="12"/>
  <c r="R108" i="12"/>
  <c r="P108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4" i="12"/>
  <c r="AC74" i="12"/>
  <c r="S74" i="12"/>
  <c r="R74" i="12"/>
  <c r="P74" i="12"/>
  <c r="AD76" i="12"/>
  <c r="AC76" i="12"/>
  <c r="S76" i="12"/>
  <c r="R76" i="12"/>
  <c r="AD73" i="12"/>
  <c r="AC73" i="12"/>
  <c r="S73" i="12"/>
  <c r="R73" i="12"/>
  <c r="P73" i="12"/>
  <c r="AD72" i="12"/>
  <c r="AC72" i="12"/>
  <c r="S72" i="12"/>
  <c r="R72" i="12"/>
  <c r="P72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171" i="12"/>
  <c r="AC171" i="12"/>
  <c r="S171" i="12"/>
  <c r="R171" i="12"/>
  <c r="P171" i="12"/>
  <c r="AD62" i="12"/>
  <c r="AC62" i="12"/>
  <c r="S62" i="12"/>
  <c r="R62" i="12"/>
  <c r="P6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4" i="12"/>
  <c r="AC54" i="12"/>
  <c r="S54" i="12"/>
  <c r="R54" i="12"/>
  <c r="P54" i="12"/>
  <c r="AD53" i="12"/>
  <c r="AC53" i="12"/>
  <c r="S53" i="12"/>
  <c r="R53" i="12"/>
  <c r="P53" i="12"/>
  <c r="AD52" i="12"/>
  <c r="AC52" i="12"/>
  <c r="S52" i="12"/>
  <c r="R52" i="12"/>
  <c r="P52" i="12"/>
  <c r="AD50" i="12"/>
  <c r="AC50" i="12"/>
  <c r="S50" i="12"/>
  <c r="R50" i="12"/>
  <c r="P50" i="12"/>
  <c r="AD49" i="12"/>
  <c r="AC49" i="12"/>
  <c r="S49" i="12"/>
  <c r="R49" i="12"/>
  <c r="P49" i="12"/>
  <c r="AD48" i="12"/>
  <c r="AC48" i="12"/>
  <c r="S48" i="12"/>
  <c r="R48" i="12"/>
  <c r="P48" i="12"/>
  <c r="AD223" i="12"/>
  <c r="AC223" i="12"/>
  <c r="S223" i="12"/>
  <c r="R223" i="12"/>
  <c r="P223" i="12"/>
  <c r="AD47" i="12"/>
  <c r="AC47" i="12"/>
  <c r="S47" i="12"/>
  <c r="R47" i="12"/>
  <c r="P47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8" i="12"/>
  <c r="AC38" i="12"/>
  <c r="S38" i="12"/>
  <c r="R38" i="12"/>
  <c r="P38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3" i="12"/>
  <c r="AC23" i="12"/>
  <c r="S23" i="12"/>
  <c r="R23" i="12"/>
  <c r="AD22" i="12"/>
  <c r="AC22" i="12"/>
  <c r="S22" i="12"/>
  <c r="R22" i="12"/>
  <c r="P22" i="12"/>
  <c r="AD21" i="12"/>
  <c r="AC21" i="12"/>
  <c r="S21" i="12"/>
  <c r="R21" i="12"/>
  <c r="P21" i="12"/>
  <c r="AD20" i="12"/>
  <c r="AC20" i="12"/>
  <c r="S20" i="12"/>
  <c r="R20" i="12"/>
  <c r="P20" i="12"/>
  <c r="AD17" i="12"/>
  <c r="AC17" i="12"/>
  <c r="S17" i="12"/>
  <c r="R17" i="12"/>
  <c r="P17" i="12"/>
  <c r="AD16" i="12"/>
  <c r="AC16" i="12"/>
  <c r="S16" i="12"/>
  <c r="R16" i="12"/>
  <c r="P16" i="12"/>
  <c r="AD15" i="12"/>
  <c r="AC15" i="12"/>
  <c r="S15" i="12"/>
  <c r="R15" i="12"/>
  <c r="P15" i="12"/>
  <c r="AD13" i="12"/>
  <c r="AC13" i="12"/>
  <c r="S13" i="12"/>
  <c r="R13" i="12"/>
  <c r="P13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T28" i="13" a="1"/>
  <c r="Z178" i="13" a="1"/>
  <c r="U55" i="13" a="1"/>
  <c r="T47" i="13" a="1"/>
  <c r="X113" i="13" a="1"/>
  <c r="W19" i="13" a="1"/>
  <c r="Y75" i="13" a="1"/>
  <c r="Y28" i="13" a="1"/>
  <c r="W227" i="13" a="1"/>
  <c r="Z14" i="13" a="1"/>
  <c r="X55" i="13" a="1"/>
  <c r="Z206" i="13" a="1"/>
  <c r="T198" i="13" a="1"/>
  <c r="X19" i="13" a="1"/>
  <c r="T312" i="13" a="1"/>
  <c r="Y55" i="13" a="1"/>
  <c r="X206" i="13" a="1"/>
  <c r="W202" i="13" a="1"/>
  <c r="W24" i="13" a="1"/>
  <c r="V198" i="13" a="1"/>
  <c r="X198" i="13" a="1"/>
  <c r="W204" i="13" a="1"/>
  <c r="Z113" i="13" a="1"/>
  <c r="U18" i="13" a="1"/>
  <c r="Y113" i="13" a="1"/>
  <c r="Z24" i="13" a="1"/>
  <c r="T215" i="13" a="1"/>
  <c r="V14" i="13" a="1"/>
  <c r="U19" i="13" a="1"/>
  <c r="W113" i="13" a="1"/>
  <c r="Y47" i="13" a="1"/>
  <c r="V47" i="13" a="1"/>
  <c r="V175" i="13" a="1"/>
  <c r="V215" i="13" a="1"/>
  <c r="V204" i="13" a="1"/>
  <c r="V148" i="13" a="1"/>
  <c r="Y198" i="13" a="1"/>
  <c r="Z66" i="13" a="1"/>
  <c r="T204" i="13" a="1"/>
  <c r="X70" i="13" a="1"/>
  <c r="U47" i="13" a="1"/>
  <c r="V206" i="13" a="1"/>
  <c r="Y15" i="13" a="1"/>
  <c r="X28" i="13" a="1"/>
  <c r="X83" i="13" a="1"/>
  <c r="Y128" i="13" a="1"/>
  <c r="Y24" i="13" a="1"/>
  <c r="Y215" i="13" a="1"/>
  <c r="Y206" i="13" a="1"/>
  <c r="T113" i="13" a="1"/>
  <c r="V51" i="13" a="1"/>
  <c r="X24" i="13" a="1"/>
  <c r="U227" i="13" a="1"/>
  <c r="V24" i="13" a="1"/>
  <c r="W206" i="13" a="1"/>
  <c r="W10" i="13" a="1"/>
  <c r="U206" i="13" a="1"/>
  <c r="U15" i="13" a="1"/>
  <c r="X77" i="13" a="1"/>
  <c r="T175" i="13" a="1"/>
  <c r="T10" i="13" a="1"/>
  <c r="Y77" i="13" a="1"/>
  <c r="X78" i="13" a="1"/>
  <c r="U204" i="13" a="1"/>
  <c r="U90" i="13" a="1"/>
  <c r="W215" i="13" a="1"/>
  <c r="X66" i="13" a="1"/>
  <c r="U175" i="13" a="1"/>
  <c r="T51" i="13" a="1"/>
  <c r="Z227" i="13" a="1"/>
  <c r="Y178" i="13" a="1"/>
  <c r="U51" i="13" a="1"/>
  <c r="V90" i="13" a="1"/>
  <c r="T19" i="13" a="1"/>
  <c r="T178" i="13" a="1"/>
  <c r="X10" i="13" a="1"/>
  <c r="X102" i="13" a="1"/>
  <c r="U148" i="13" a="1"/>
  <c r="U66" i="13" a="1"/>
  <c r="U178" i="13" a="1"/>
  <c r="Z55" i="13" a="1"/>
  <c r="Y51" i="13" a="1"/>
  <c r="W178" i="13" a="1"/>
  <c r="T66" i="13" a="1"/>
  <c r="X18" i="13" a="1"/>
  <c r="T202" i="13" a="1"/>
  <c r="U10" i="13" a="1"/>
  <c r="V227" i="13" a="1"/>
  <c r="W77" i="13" a="1"/>
  <c r="Z51" i="13" a="1"/>
  <c r="Z18" i="13" a="1"/>
  <c r="X90" i="13" a="1"/>
  <c r="T285" i="13" a="1"/>
  <c r="T24" i="13" a="1"/>
  <c r="V178" i="13" a="1"/>
  <c r="V77" i="13" a="1"/>
  <c r="W47" i="13" a="1"/>
  <c r="Y18" i="13" a="1"/>
  <c r="V66" i="13" a="1"/>
  <c r="W175" i="13" a="1"/>
  <c r="W198" i="13" a="1"/>
  <c r="Z198" i="13" a="1"/>
  <c r="U28" i="13" a="1"/>
  <c r="W14" i="13" a="1"/>
  <c r="U77" i="13" a="1"/>
  <c r="T14" i="13" a="1"/>
  <c r="V18" i="13" a="1"/>
  <c r="T148" i="13" a="1"/>
  <c r="T286" i="13" a="1"/>
  <c r="X175" i="13" a="1"/>
  <c r="Y14" i="13" a="1"/>
  <c r="Z148" i="13" a="1"/>
  <c r="Y19" i="13" a="1"/>
  <c r="X51" i="13" a="1"/>
  <c r="V15" i="13" a="1"/>
  <c r="Y90" i="13" a="1"/>
  <c r="Z75" i="13" a="1"/>
  <c r="V10" i="13" a="1"/>
  <c r="Y202" i="13" a="1"/>
  <c r="T90" i="13" a="1"/>
  <c r="Z47" i="13" a="1"/>
  <c r="V202" i="13" a="1"/>
  <c r="T206" i="13" a="1"/>
  <c r="W148" i="13" a="1"/>
  <c r="T15" i="13" a="1"/>
  <c r="W28" i="13" a="1"/>
  <c r="W18" i="13" a="1"/>
  <c r="T55" i="13" a="1"/>
  <c r="Z19" i="13" a="1"/>
  <c r="U14" i="13" a="1"/>
  <c r="X178" i="13" a="1"/>
  <c r="T77" i="13" a="1"/>
  <c r="Y66" i="13" a="1"/>
  <c r="X204" i="13" a="1"/>
  <c r="Z128" i="13" a="1"/>
  <c r="V55" i="13" a="1"/>
  <c r="X47" i="13" a="1"/>
  <c r="Z28" i="13" a="1"/>
  <c r="Z202" i="13" a="1"/>
  <c r="U215" i="13" a="1"/>
  <c r="U202" i="13" a="1"/>
  <c r="X14" i="13" a="1"/>
  <c r="W15" i="13" a="1"/>
  <c r="V19" i="13" a="1"/>
  <c r="V113" i="13" a="1"/>
  <c r="X148" i="13" a="1"/>
  <c r="W90" i="13" a="1"/>
  <c r="T311" i="13" a="1"/>
  <c r="Z77" i="13" a="1"/>
  <c r="Y148" i="13" a="1"/>
  <c r="W55" i="13" a="1"/>
  <c r="Y227" i="13" a="1"/>
  <c r="X15" i="13" a="1"/>
  <c r="X227" i="13" a="1"/>
  <c r="U198" i="13" a="1"/>
  <c r="Z215" i="13" a="1"/>
  <c r="X202" i="13" a="1"/>
  <c r="W51" i="13" a="1"/>
  <c r="Z15" i="13" a="1"/>
  <c r="V28" i="13" a="1"/>
  <c r="U113" i="13" a="1"/>
  <c r="Z90" i="13" a="1"/>
  <c r="X215" i="13" a="1"/>
  <c r="U24" i="13" a="1"/>
  <c r="T18" i="13" a="1"/>
  <c r="W66" i="13" a="1"/>
  <c r="T227" i="13" a="1"/>
  <c r="T311" i="13" l="1"/>
  <c r="T312" i="13"/>
  <c r="T10" i="13"/>
  <c r="U10" i="13"/>
  <c r="W10" i="13"/>
  <c r="X10" i="13"/>
  <c r="V10" i="13"/>
  <c r="T215" i="13"/>
  <c r="U215" i="13"/>
  <c r="Y215" i="13"/>
  <c r="AJ215" i="13" s="1"/>
  <c r="Z215" i="13"/>
  <c r="AK215" i="13" s="1"/>
  <c r="X215" i="13"/>
  <c r="AI215" i="13" s="1"/>
  <c r="V215" i="13"/>
  <c r="AG215" i="13" s="1"/>
  <c r="W215" i="13"/>
  <c r="AH215" i="13" s="1"/>
  <c r="U202" i="13"/>
  <c r="V202" i="13"/>
  <c r="AG202" i="13" s="1"/>
  <c r="Y202" i="13"/>
  <c r="AJ202" i="13" s="1"/>
  <c r="Z202" i="13"/>
  <c r="AK202" i="13" s="1"/>
  <c r="T202" i="13"/>
  <c r="X202" i="13"/>
  <c r="AI202" i="13" s="1"/>
  <c r="W202" i="13"/>
  <c r="AH202" i="13" s="1"/>
  <c r="T178" i="13"/>
  <c r="U178" i="13"/>
  <c r="V178" i="13"/>
  <c r="AG178" i="13" s="1"/>
  <c r="W178" i="13"/>
  <c r="AH178" i="13" s="1"/>
  <c r="Z178" i="13"/>
  <c r="AK178" i="13" s="1"/>
  <c r="X178" i="13"/>
  <c r="AI178" i="13" s="1"/>
  <c r="Y178" i="13"/>
  <c r="AJ178" i="13" s="1"/>
  <c r="T113" i="13"/>
  <c r="U113" i="13"/>
  <c r="V113" i="13"/>
  <c r="AG113" i="13" s="1"/>
  <c r="W113" i="13"/>
  <c r="AH113" i="13" s="1"/>
  <c r="X113" i="13"/>
  <c r="AI113" i="13" s="1"/>
  <c r="Y113" i="13"/>
  <c r="AJ113" i="13" s="1"/>
  <c r="Z113" i="13"/>
  <c r="AK113" i="13" s="1"/>
  <c r="V90" i="13"/>
  <c r="AG90" i="13" s="1"/>
  <c r="U90" i="13"/>
  <c r="W90" i="13"/>
  <c r="AH90" i="13" s="1"/>
  <c r="X90" i="13"/>
  <c r="AI90" i="13" s="1"/>
  <c r="Y90" i="13"/>
  <c r="AJ90" i="13" s="1"/>
  <c r="Z90" i="13"/>
  <c r="AK90" i="13" s="1"/>
  <c r="T90" i="13"/>
  <c r="T77" i="13"/>
  <c r="U77" i="13"/>
  <c r="V77" i="13"/>
  <c r="AG77" i="13" s="1"/>
  <c r="W77" i="13"/>
  <c r="AH77" i="13" s="1"/>
  <c r="X77" i="13"/>
  <c r="AI77" i="13" s="1"/>
  <c r="Y77" i="13"/>
  <c r="AJ77" i="13" s="1"/>
  <c r="Z77" i="13"/>
  <c r="AK77" i="13" s="1"/>
  <c r="T66" i="13"/>
  <c r="U66" i="13"/>
  <c r="V66" i="13"/>
  <c r="AG66" i="13" s="1"/>
  <c r="W66" i="13"/>
  <c r="AH66" i="13" s="1"/>
  <c r="X66" i="13"/>
  <c r="AI66" i="13" s="1"/>
  <c r="Y66" i="13"/>
  <c r="AJ66" i="13" s="1"/>
  <c r="Z66" i="13"/>
  <c r="AK66" i="13" s="1"/>
  <c r="T285" i="13"/>
  <c r="T286" i="13"/>
  <c r="AE286" i="13" s="1"/>
  <c r="U175" i="13"/>
  <c r="Z227" i="13"/>
  <c r="AK227" i="13" s="1"/>
  <c r="V19" i="13"/>
  <c r="AG19" i="13" s="1"/>
  <c r="X227" i="13"/>
  <c r="AI227" i="13" s="1"/>
  <c r="Y14" i="13"/>
  <c r="AJ14" i="13" s="1"/>
  <c r="Y198" i="13"/>
  <c r="AJ198" i="13" s="1"/>
  <c r="X47" i="13"/>
  <c r="AI47" i="13" s="1"/>
  <c r="V14" i="13"/>
  <c r="AG14" i="13" s="1"/>
  <c r="Z14" i="13"/>
  <c r="AK14" i="13" s="1"/>
  <c r="X206" i="13"/>
  <c r="AI206" i="13" s="1"/>
  <c r="Z28" i="13"/>
  <c r="AK28" i="13" s="1"/>
  <c r="X24" i="13"/>
  <c r="AI24" i="13" s="1"/>
  <c r="X28" i="13"/>
  <c r="AI28" i="13" s="1"/>
  <c r="W24" i="13"/>
  <c r="AH24" i="13" s="1"/>
  <c r="T14" i="13"/>
  <c r="Y15" i="13"/>
  <c r="AJ15" i="13" s="1"/>
  <c r="Z128" i="13"/>
  <c r="Z198" i="13"/>
  <c r="AK198" i="13" s="1"/>
  <c r="Z24" i="13"/>
  <c r="AK24" i="13" s="1"/>
  <c r="X83" i="13"/>
  <c r="AI83" i="13" s="1"/>
  <c r="Z75" i="13"/>
  <c r="V148" i="13"/>
  <c r="AG148" i="13" s="1"/>
  <c r="W55" i="13"/>
  <c r="AH55" i="13" s="1"/>
  <c r="T175" i="13"/>
  <c r="U198" i="13"/>
  <c r="V47" i="13"/>
  <c r="AG47" i="13" s="1"/>
  <c r="X55" i="13"/>
  <c r="AI55" i="13" s="1"/>
  <c r="T148" i="13"/>
  <c r="X18" i="13"/>
  <c r="AI18" i="13" s="1"/>
  <c r="W204" i="13"/>
  <c r="AH204" i="13" s="1"/>
  <c r="Z19" i="13"/>
  <c r="AK19" i="13" s="1"/>
  <c r="U18" i="13"/>
  <c r="T204" i="13"/>
  <c r="W18" i="13"/>
  <c r="AH18" i="13" s="1"/>
  <c r="W28" i="13"/>
  <c r="AH28" i="13" s="1"/>
  <c r="T18" i="13"/>
  <c r="Z15" i="13"/>
  <c r="AK15" i="13" s="1"/>
  <c r="Y19" i="13"/>
  <c r="AJ19" i="13" s="1"/>
  <c r="Z47" i="13"/>
  <c r="AK47" i="13" s="1"/>
  <c r="Z206" i="13"/>
  <c r="AK206" i="13" s="1"/>
  <c r="V28" i="13"/>
  <c r="AG28" i="13" s="1"/>
  <c r="Y75" i="13"/>
  <c r="T15" i="13"/>
  <c r="X51" i="13"/>
  <c r="AI51" i="13" s="1"/>
  <c r="U148" i="13"/>
  <c r="V175" i="13"/>
  <c r="AG175" i="13" s="1"/>
  <c r="W15" i="13"/>
  <c r="AH15" i="13" s="1"/>
  <c r="Y148" i="13"/>
  <c r="AJ148" i="13" s="1"/>
  <c r="X198" i="13"/>
  <c r="AI198" i="13" s="1"/>
  <c r="Y28" i="13"/>
  <c r="AJ28" i="13" s="1"/>
  <c r="Y55" i="13"/>
  <c r="AJ55" i="13" s="1"/>
  <c r="Z18" i="13"/>
  <c r="AK18" i="13" s="1"/>
  <c r="U28" i="13"/>
  <c r="U51" i="13"/>
  <c r="U19" i="13"/>
  <c r="V18" i="13"/>
  <c r="AG18" i="13" s="1"/>
  <c r="U24" i="13"/>
  <c r="U206" i="13"/>
  <c r="Y47" i="13"/>
  <c r="AJ47" i="13" s="1"/>
  <c r="V55" i="13"/>
  <c r="AG55" i="13" s="1"/>
  <c r="T51" i="13"/>
  <c r="X102" i="13"/>
  <c r="AI102" i="13" s="1"/>
  <c r="T28" i="13"/>
  <c r="V204" i="13"/>
  <c r="AG204" i="13" s="1"/>
  <c r="W227" i="13"/>
  <c r="AH227" i="13" s="1"/>
  <c r="W206" i="13"/>
  <c r="AH206" i="13" s="1"/>
  <c r="U14" i="13"/>
  <c r="X70" i="13"/>
  <c r="AI70" i="13" s="1"/>
  <c r="Z51" i="13"/>
  <c r="AK51" i="13" s="1"/>
  <c r="U15" i="13"/>
  <c r="V15" i="13"/>
  <c r="AG15" i="13" s="1"/>
  <c r="V51" i="13"/>
  <c r="AG51" i="13" s="1"/>
  <c r="X175" i="13"/>
  <c r="AI175" i="13" s="1"/>
  <c r="V227" i="13"/>
  <c r="AG227" i="13" s="1"/>
  <c r="U47" i="13"/>
  <c r="T206" i="13"/>
  <c r="Y51" i="13"/>
  <c r="AJ51" i="13" s="1"/>
  <c r="Y128" i="13"/>
  <c r="U55" i="13"/>
  <c r="Y24" i="13"/>
  <c r="AJ24" i="13" s="1"/>
  <c r="T198" i="13"/>
  <c r="X204" i="13"/>
  <c r="AI204" i="13" s="1"/>
  <c r="W19" i="13"/>
  <c r="AH19" i="13" s="1"/>
  <c r="Y206" i="13"/>
  <c r="AJ206" i="13" s="1"/>
  <c r="W148" i="13"/>
  <c r="AH148" i="13" s="1"/>
  <c r="U204" i="13"/>
  <c r="T19" i="13"/>
  <c r="X78" i="13"/>
  <c r="AI78" i="13" s="1"/>
  <c r="Y227" i="13"/>
  <c r="AJ227" i="13" s="1"/>
  <c r="X14" i="13"/>
  <c r="AI14" i="13" s="1"/>
  <c r="Y18" i="13"/>
  <c r="AJ18" i="13" s="1"/>
  <c r="Z55" i="13"/>
  <c r="AK55" i="13" s="1"/>
  <c r="X19" i="13"/>
  <c r="AI19" i="13" s="1"/>
  <c r="T227" i="13"/>
  <c r="X148" i="13"/>
  <c r="AI148" i="13" s="1"/>
  <c r="W51" i="13"/>
  <c r="AH51" i="13" s="1"/>
  <c r="W175" i="13"/>
  <c r="AH175" i="13" s="1"/>
  <c r="W14" i="13"/>
  <c r="AH14" i="13" s="1"/>
  <c r="T47" i="13"/>
  <c r="X15" i="13"/>
  <c r="AI15" i="13" s="1"/>
  <c r="Z148" i="13"/>
  <c r="AK148" i="13" s="1"/>
  <c r="T55" i="13"/>
  <c r="W47" i="13"/>
  <c r="AH47" i="13" s="1"/>
  <c r="V206" i="13"/>
  <c r="AG206" i="13" s="1"/>
  <c r="V24" i="13"/>
  <c r="AG24" i="13" s="1"/>
  <c r="V198" i="13"/>
  <c r="AG198" i="13" s="1"/>
  <c r="T24" i="13"/>
  <c r="U227" i="13"/>
  <c r="W198" i="13"/>
  <c r="AH198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G312" i="13" l="1"/>
  <c r="AE312" i="13"/>
  <c r="G311" i="13"/>
  <c r="AE311" i="13"/>
  <c r="AF215" i="13"/>
  <c r="H215" i="13"/>
  <c r="J215" i="13" s="1"/>
  <c r="L215" i="13" s="1"/>
  <c r="AE215" i="13"/>
  <c r="G215" i="13"/>
  <c r="I215" i="13" s="1"/>
  <c r="K215" i="13" s="1"/>
  <c r="M215" i="13" s="1"/>
  <c r="G202" i="13"/>
  <c r="I202" i="13" s="1"/>
  <c r="K202" i="13" s="1"/>
  <c r="M202" i="13" s="1"/>
  <c r="AE202" i="13"/>
  <c r="H202" i="13"/>
  <c r="J202" i="13" s="1"/>
  <c r="L202" i="13" s="1"/>
  <c r="AF202" i="13"/>
  <c r="AF178" i="13"/>
  <c r="H178" i="13"/>
  <c r="J178" i="13" s="1"/>
  <c r="L178" i="13" s="1"/>
  <c r="G178" i="13"/>
  <c r="I178" i="13" s="1"/>
  <c r="K178" i="13" s="1"/>
  <c r="M178" i="13" s="1"/>
  <c r="AE178" i="13"/>
  <c r="AF113" i="13"/>
  <c r="H113" i="13"/>
  <c r="J113" i="13" s="1"/>
  <c r="L113" i="13" s="1"/>
  <c r="G113" i="13"/>
  <c r="I113" i="13" s="1"/>
  <c r="K113" i="13" s="1"/>
  <c r="M113" i="13" s="1"/>
  <c r="AE113" i="13"/>
  <c r="G90" i="13"/>
  <c r="I90" i="13" s="1"/>
  <c r="K90" i="13" s="1"/>
  <c r="M90" i="13" s="1"/>
  <c r="AE90" i="13"/>
  <c r="H90" i="13"/>
  <c r="J90" i="13" s="1"/>
  <c r="L90" i="13" s="1"/>
  <c r="AF90" i="13"/>
  <c r="H66" i="13"/>
  <c r="J66" i="13" s="1"/>
  <c r="L66" i="13" s="1"/>
  <c r="AF66" i="13"/>
  <c r="AE66" i="13"/>
  <c r="G66" i="13"/>
  <c r="I66" i="13" s="1"/>
  <c r="K66" i="13" s="1"/>
  <c r="M66" i="13" s="1"/>
  <c r="H77" i="13"/>
  <c r="J77" i="13" s="1"/>
  <c r="L77" i="13" s="1"/>
  <c r="AF77" i="13"/>
  <c r="AE77" i="13"/>
  <c r="G77" i="13"/>
  <c r="I77" i="13" s="1"/>
  <c r="K77" i="13" s="1"/>
  <c r="M77" i="13" s="1"/>
  <c r="AE285" i="13"/>
  <c r="B286" i="13"/>
  <c r="G198" i="13"/>
  <c r="I198" i="13" s="1"/>
  <c r="K198" i="13" s="1"/>
  <c r="M198" i="13" s="1"/>
  <c r="AE198" i="13"/>
  <c r="AF14" i="13"/>
  <c r="H14" i="13"/>
  <c r="J14" i="13" s="1"/>
  <c r="L14" i="13" s="1"/>
  <c r="H148" i="13"/>
  <c r="J148" i="13" s="1"/>
  <c r="L148" i="13" s="1"/>
  <c r="AF148" i="13"/>
  <c r="AE204" i="13"/>
  <c r="G204" i="13"/>
  <c r="I204" i="13" s="1"/>
  <c r="K204" i="13" s="1"/>
  <c r="AF28" i="13"/>
  <c r="H28" i="13"/>
  <c r="J28" i="13" s="1"/>
  <c r="L28" i="13" s="1"/>
  <c r="G55" i="13"/>
  <c r="I55" i="13" s="1"/>
  <c r="K55" i="13" s="1"/>
  <c r="M55" i="13" s="1"/>
  <c r="AE55" i="13"/>
  <c r="H206" i="13"/>
  <c r="J206" i="13" s="1"/>
  <c r="L206" i="13" s="1"/>
  <c r="AF206" i="13"/>
  <c r="H18" i="13"/>
  <c r="J18" i="13" s="1"/>
  <c r="L18" i="13" s="1"/>
  <c r="AF18" i="13"/>
  <c r="AF227" i="13"/>
  <c r="H227" i="13"/>
  <c r="J227" i="13" s="1"/>
  <c r="L227" i="13" s="1"/>
  <c r="AE227" i="13"/>
  <c r="G227" i="13"/>
  <c r="I227" i="13" s="1"/>
  <c r="K227" i="13" s="1"/>
  <c r="M227" i="13" s="1"/>
  <c r="H204" i="13"/>
  <c r="J204" i="13" s="1"/>
  <c r="AF204" i="13"/>
  <c r="AE15" i="13"/>
  <c r="G15" i="13"/>
  <c r="I15" i="13" s="1"/>
  <c r="K15" i="13" s="1"/>
  <c r="M15" i="13" s="1"/>
  <c r="AF198" i="13"/>
  <c r="H198" i="13"/>
  <c r="J198" i="13" s="1"/>
  <c r="L198" i="13" s="1"/>
  <c r="AE19" i="13"/>
  <c r="G19" i="13"/>
  <c r="I19" i="13" s="1"/>
  <c r="K19" i="13" s="1"/>
  <c r="M19" i="13" s="1"/>
  <c r="H55" i="13"/>
  <c r="J55" i="13" s="1"/>
  <c r="L55" i="13" s="1"/>
  <c r="AF55" i="13"/>
  <c r="AE24" i="13"/>
  <c r="G24" i="13"/>
  <c r="I24" i="13" s="1"/>
  <c r="K24" i="13" s="1"/>
  <c r="M24" i="13" s="1"/>
  <c r="AF24" i="13"/>
  <c r="H24" i="13"/>
  <c r="J24" i="13" s="1"/>
  <c r="L24" i="13" s="1"/>
  <c r="G175" i="13"/>
  <c r="I175" i="13" s="1"/>
  <c r="K175" i="13" s="1"/>
  <c r="AE175" i="13"/>
  <c r="AF15" i="13"/>
  <c r="H15" i="13"/>
  <c r="J15" i="13" s="1"/>
  <c r="L15" i="13" s="1"/>
  <c r="G28" i="13"/>
  <c r="I28" i="13" s="1"/>
  <c r="K28" i="13" s="1"/>
  <c r="M28" i="13" s="1"/>
  <c r="AE28" i="13"/>
  <c r="G206" i="13"/>
  <c r="I206" i="13" s="1"/>
  <c r="K206" i="13" s="1"/>
  <c r="M206" i="13" s="1"/>
  <c r="AE206" i="13"/>
  <c r="G18" i="13"/>
  <c r="I18" i="13" s="1"/>
  <c r="K18" i="13" s="1"/>
  <c r="M18" i="13" s="1"/>
  <c r="AE18" i="13"/>
  <c r="AE47" i="13"/>
  <c r="G47" i="13"/>
  <c r="I47" i="13" s="1"/>
  <c r="K47" i="13" s="1"/>
  <c r="M47" i="13" s="1"/>
  <c r="H47" i="13"/>
  <c r="J47" i="13" s="1"/>
  <c r="L47" i="13" s="1"/>
  <c r="AF47" i="13"/>
  <c r="H19" i="13"/>
  <c r="J19" i="13" s="1"/>
  <c r="L19" i="13" s="1"/>
  <c r="AF19" i="13"/>
  <c r="G51" i="13"/>
  <c r="I51" i="13" s="1"/>
  <c r="K51" i="13" s="1"/>
  <c r="M51" i="13" s="1"/>
  <c r="AE51" i="13"/>
  <c r="AF51" i="13"/>
  <c r="H51" i="13"/>
  <c r="J51" i="13" s="1"/>
  <c r="L51" i="13" s="1"/>
  <c r="G148" i="13"/>
  <c r="I148" i="13" s="1"/>
  <c r="K148" i="13" s="1"/>
  <c r="M148" i="13" s="1"/>
  <c r="AE148" i="13"/>
  <c r="AE14" i="13"/>
  <c r="G14" i="13"/>
  <c r="I14" i="13" s="1"/>
  <c r="K14" i="13" s="1"/>
  <c r="M14" i="13" s="1"/>
  <c r="AF175" i="13"/>
  <c r="H175" i="13"/>
  <c r="J175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V214" i="12" a="1"/>
  <c r="X178" i="12" a="1"/>
  <c r="X214" i="12" a="1"/>
  <c r="U229" i="12" a="1"/>
  <c r="W178" i="12" a="1"/>
  <c r="T192" i="12" a="1"/>
  <c r="T229" i="12" a="1"/>
  <c r="W192" i="12" a="1"/>
  <c r="V178" i="12" a="1"/>
  <c r="X192" i="12" a="1"/>
  <c r="V192" i="12" a="1"/>
  <c r="W214" i="12" a="1"/>
  <c r="W229" i="12" a="1"/>
  <c r="T214" i="12" a="1"/>
  <c r="T178" i="12" a="1"/>
  <c r="U178" i="12" a="1"/>
  <c r="U192" i="12" a="1"/>
  <c r="U214" i="12" a="1"/>
  <c r="X229" i="12" a="1"/>
  <c r="V229" i="12" a="1"/>
  <c r="X214" i="12" l="1"/>
  <c r="W214" i="12"/>
  <c r="V214" i="12"/>
  <c r="U214" i="12"/>
  <c r="T214" i="12"/>
  <c r="X229" i="12"/>
  <c r="V229" i="12"/>
  <c r="U178" i="12"/>
  <c r="X192" i="12"/>
  <c r="W178" i="12"/>
  <c r="V178" i="12"/>
  <c r="T229" i="12"/>
  <c r="T192" i="12"/>
  <c r="V192" i="12"/>
  <c r="W229" i="12"/>
  <c r="U192" i="12"/>
  <c r="T178" i="12"/>
  <c r="U229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T128" i="12" a="1"/>
  <c r="U89" i="12" a="1"/>
  <c r="U75" i="12" a="1"/>
  <c r="X38" i="12" a="1"/>
  <c r="T302" i="12" a="1"/>
  <c r="V87" i="12" a="1"/>
  <c r="Z150" i="8" a="1"/>
  <c r="U84" i="12" a="1"/>
  <c r="W81" i="12" a="1"/>
  <c r="X300" i="12" a="1"/>
  <c r="V118" i="12" a="1"/>
  <c r="V78" i="12" a="1"/>
  <c r="T111" i="12" a="1"/>
  <c r="U110" i="12" a="1"/>
  <c r="U151" i="12" a="1"/>
  <c r="U68" i="12" a="1"/>
  <c r="T81" i="12" a="1"/>
  <c r="Z111" i="12" a="1"/>
  <c r="T127" i="12" a="1"/>
  <c r="V300" i="12" a="1"/>
  <c r="W166" i="12" a="1"/>
  <c r="U166" i="12" a="1"/>
  <c r="T12" i="12" a="1"/>
  <c r="Y88" i="12" a="1"/>
  <c r="Z118" i="12" a="1"/>
  <c r="X86" i="12" a="1"/>
  <c r="X95" i="12" a="1"/>
  <c r="W72" i="12" a="1"/>
  <c r="V151" i="12" a="1"/>
  <c r="W95" i="12" a="1"/>
  <c r="U82" i="12" a="1"/>
  <c r="U101" i="12" a="1"/>
  <c r="T104" i="12" a="1"/>
  <c r="U118" i="12" a="1"/>
  <c r="X87" i="12" a="1"/>
  <c r="W84" i="12" a="1"/>
  <c r="T87" i="12" a="1"/>
  <c r="X97" i="12" a="1"/>
  <c r="V86" i="12" a="1"/>
  <c r="Y104" i="12" a="1"/>
  <c r="AA300" i="12" a="1"/>
  <c r="W83" i="12" a="1"/>
  <c r="T72" i="12" a="1"/>
  <c r="W73" i="12" a="1"/>
  <c r="X100" i="12" a="1"/>
  <c r="Y81" i="12" a="1"/>
  <c r="W94" i="12" a="1"/>
  <c r="Y161" i="12" a="1"/>
  <c r="Z104" i="12" a="1"/>
  <c r="Z300" i="12" a="1"/>
  <c r="T110" i="12" a="1"/>
  <c r="U92" i="12" a="1"/>
  <c r="T91" i="12" a="1"/>
  <c r="V12" i="12" a="1"/>
  <c r="U73" i="12" a="1"/>
  <c r="W82" i="12" a="1"/>
  <c r="X101" i="12" a="1"/>
  <c r="U62" i="12" a="1"/>
  <c r="W88" i="12" a="1"/>
  <c r="W151" i="12" a="1"/>
  <c r="W99" i="12" a="1"/>
  <c r="Y84" i="12" a="1"/>
  <c r="Z200" i="12" a="1"/>
  <c r="Y214" i="12" a="1"/>
  <c r="U70" i="12" a="1"/>
  <c r="V92" i="12" a="1"/>
  <c r="W98" i="12" a="1"/>
  <c r="V150" i="8" a="1"/>
  <c r="X91" i="12" a="1"/>
  <c r="U38" i="12" a="1"/>
  <c r="W111" i="12" a="1"/>
  <c r="W79" i="12" a="1"/>
  <c r="U86" i="12" a="1"/>
  <c r="Y71" i="12" a="1"/>
  <c r="Y93" i="12" a="1"/>
  <c r="V111" i="12" a="1"/>
  <c r="X166" i="12" a="1"/>
  <c r="X73" i="12" a="1"/>
  <c r="U161" i="12" a="1"/>
  <c r="T99" i="12" a="1"/>
  <c r="V128" i="12" a="1"/>
  <c r="W150" i="8" a="1"/>
  <c r="V110" i="12" a="1"/>
  <c r="Z128" i="12" a="1"/>
  <c r="W80" i="12" a="1"/>
  <c r="X170" i="12" a="1"/>
  <c r="Y89" i="12" a="1"/>
  <c r="U78" i="12" a="1"/>
  <c r="Z12" i="12" a="1"/>
  <c r="V102" i="12" a="1"/>
  <c r="T74" i="12" a="1"/>
  <c r="T82" i="12" a="1"/>
  <c r="X118" i="12" a="1"/>
  <c r="Y166" i="12" a="1"/>
  <c r="U95" i="12" a="1"/>
  <c r="Y151" i="12" a="1"/>
  <c r="T75" i="12" a="1"/>
  <c r="Y150" i="8" a="1"/>
  <c r="Z71" i="12" a="1"/>
  <c r="U99" i="12" a="1"/>
  <c r="V104" i="12" a="1"/>
  <c r="T94" i="12" a="1"/>
  <c r="Y178" i="12" a="1"/>
  <c r="X98" i="12" a="1"/>
  <c r="U39" i="12" a="1"/>
  <c r="X93" i="12" a="1"/>
  <c r="X80" i="12" a="1"/>
  <c r="W110" i="12" a="1"/>
  <c r="V38" i="12" a="1"/>
  <c r="T92" i="12" a="1"/>
  <c r="T89" i="12" a="1"/>
  <c r="U87" i="12" a="1"/>
  <c r="V94" i="12" a="1"/>
  <c r="W97" i="12" a="1"/>
  <c r="X103" i="12" a="1"/>
  <c r="U96" i="12" a="1"/>
  <c r="U67" i="12" a="1"/>
  <c r="X94" i="12" a="1"/>
  <c r="V74" i="12" a="1"/>
  <c r="V83" i="12" a="1"/>
  <c r="U102" i="12" a="1"/>
  <c r="Y200" i="12" a="1"/>
  <c r="V75" i="12" a="1"/>
  <c r="U93" i="12" a="1"/>
  <c r="W301" i="12" a="1"/>
  <c r="V93" i="12" a="1"/>
  <c r="V73" i="12" a="1"/>
  <c r="W102" i="12" a="1"/>
  <c r="T86" i="12" a="1"/>
  <c r="AA301" i="12" a="1"/>
  <c r="Z81" i="12" a="1"/>
  <c r="U111" i="12" a="1"/>
  <c r="X71" i="12" a="1"/>
  <c r="X92" i="12" a="1"/>
  <c r="V99" i="12" a="1"/>
  <c r="X89" i="12" a="1"/>
  <c r="V100" i="12" a="1"/>
  <c r="Z93" i="12" a="1"/>
  <c r="V70" i="12" a="1"/>
  <c r="X79" i="12" a="1"/>
  <c r="T67" i="12" a="1"/>
  <c r="T161" i="12" a="1"/>
  <c r="T97" i="12" a="1"/>
  <c r="X151" i="12" a="1"/>
  <c r="Z76" i="12" a="1"/>
  <c r="T84" i="12" a="1"/>
  <c r="T151" i="12" a="1"/>
  <c r="W12" i="12" a="1"/>
  <c r="V68" i="12" a="1"/>
  <c r="X84" i="12" a="1"/>
  <c r="V166" i="12" a="1"/>
  <c r="Z38" i="12" a="1"/>
  <c r="U98" i="12" a="1"/>
  <c r="W127" i="12" a="1"/>
  <c r="X150" i="8" a="1"/>
  <c r="W170" i="12" a="1"/>
  <c r="W96" i="12" a="1"/>
  <c r="U100" i="12" a="1"/>
  <c r="U72" i="12" a="1"/>
  <c r="Z88" i="12" a="1"/>
  <c r="T96" i="12" a="1"/>
  <c r="U94" i="12" a="1"/>
  <c r="W75" i="12" a="1"/>
  <c r="T150" i="8" a="1"/>
  <c r="W92" i="12" a="1"/>
  <c r="W87" i="12" a="1"/>
  <c r="V82" i="12" a="1"/>
  <c r="W118" i="12" a="1"/>
  <c r="X127" i="12" a="1"/>
  <c r="T79" i="12" a="1"/>
  <c r="V76" i="12" a="1"/>
  <c r="V85" i="12" a="1"/>
  <c r="W128" i="12" a="1"/>
  <c r="U81" i="12" a="1"/>
  <c r="Y118" i="12" a="1"/>
  <c r="V67" i="12" a="1"/>
  <c r="U150" i="8" a="1"/>
  <c r="U301" i="12" a="1"/>
  <c r="V127" i="12" a="1"/>
  <c r="W93" i="12" a="1"/>
  <c r="X67" i="12" a="1"/>
  <c r="V89" i="12" a="1"/>
  <c r="U80" i="12" a="1"/>
  <c r="Z166" i="12" a="1"/>
  <c r="T170" i="12" a="1"/>
  <c r="W70" i="12" a="1"/>
  <c r="T76" i="12" a="1"/>
  <c r="V39" i="12" a="1"/>
  <c r="U71" i="12" a="1"/>
  <c r="Z178" i="12" a="1"/>
  <c r="V98" i="12" a="1"/>
  <c r="X110" i="12" a="1"/>
  <c r="T38" i="12" a="1"/>
  <c r="Z132" i="12" a="1"/>
  <c r="T78" i="12" a="1"/>
  <c r="U88" i="12" a="1"/>
  <c r="X39" i="12" a="1"/>
  <c r="Y110" i="12" a="1"/>
  <c r="X96" i="12" a="1"/>
  <c r="Z170" i="12" a="1"/>
  <c r="U300" i="12" a="1"/>
  <c r="X104" i="12" a="1"/>
  <c r="T73" i="12" a="1"/>
  <c r="U85" i="12" a="1"/>
  <c r="T284" i="12" a="1"/>
  <c r="U127" i="12" a="1"/>
  <c r="V79" i="12" a="1"/>
  <c r="V97" i="12" a="1"/>
  <c r="T68" i="12" a="1"/>
  <c r="W101" i="12" a="1"/>
  <c r="Y38" i="12" a="1"/>
  <c r="T85" i="12" a="1"/>
  <c r="U104" i="12" a="1"/>
  <c r="U103" i="12" a="1"/>
  <c r="V170" i="12" a="1"/>
  <c r="V80" i="12" a="1"/>
  <c r="X75" i="12" a="1"/>
  <c r="Y76" i="12" a="1"/>
  <c r="W74" i="12" a="1"/>
  <c r="T83" i="12" a="1"/>
  <c r="Z161" i="12" a="1"/>
  <c r="T300" i="12" a="1"/>
  <c r="X72" i="12" a="1"/>
  <c r="Y132" i="12" a="1"/>
  <c r="T88" i="12" a="1"/>
  <c r="T39" i="12" a="1"/>
  <c r="T103" i="12" a="1"/>
  <c r="T62" i="12" a="1"/>
  <c r="Y12" i="12" a="1"/>
  <c r="W78" i="12" a="1"/>
  <c r="V88" i="12" a="1"/>
  <c r="V71" i="12" a="1"/>
  <c r="Y300" i="12" a="1"/>
  <c r="V95" i="12" a="1"/>
  <c r="Z110" i="12" a="1"/>
  <c r="W100" i="12" a="1"/>
  <c r="U79" i="12" a="1"/>
  <c r="T71" i="12" a="1"/>
  <c r="Z214" i="12" a="1"/>
  <c r="T93" i="12" a="1"/>
  <c r="X99" i="12" a="1"/>
  <c r="V62" i="12" a="1"/>
  <c r="W86" i="12" a="1"/>
  <c r="X85" i="12" a="1"/>
  <c r="T101" i="12" a="1"/>
  <c r="T95" i="12" a="1"/>
  <c r="W161" i="12" a="1"/>
  <c r="Z39" i="12" a="1"/>
  <c r="T102" i="12" a="1"/>
  <c r="W76" i="12" a="1"/>
  <c r="V91" i="12" a="1"/>
  <c r="U91" i="12" a="1"/>
  <c r="U97" i="12" a="1"/>
  <c r="X12" i="12" a="1"/>
  <c r="Y39" i="12" a="1"/>
  <c r="W91" i="12" a="1"/>
  <c r="T118" i="12" a="1"/>
  <c r="V84" i="12" a="1"/>
  <c r="X88" i="12" a="1"/>
  <c r="Z84" i="12" a="1"/>
  <c r="V301" i="12" a="1"/>
  <c r="V72" i="12" a="1"/>
  <c r="X81" i="12" a="1"/>
  <c r="W104" i="12" a="1"/>
  <c r="W71" i="12" a="1"/>
  <c r="X161" i="12" a="1"/>
  <c r="W38" i="12" a="1"/>
  <c r="T166" i="12" a="1"/>
  <c r="W89" i="12" a="1"/>
  <c r="V96" i="12" a="1"/>
  <c r="W300" i="12" a="1"/>
  <c r="Y170" i="12" a="1"/>
  <c r="V81" i="12" a="1"/>
  <c r="W85" i="12" a="1"/>
  <c r="Z301" i="12" a="1"/>
  <c r="T98" i="12" a="1"/>
  <c r="Y128" i="12" a="1"/>
  <c r="Y301" i="12" a="1"/>
  <c r="X301" i="12" a="1"/>
  <c r="X111" i="12" a="1"/>
  <c r="W67" i="12" a="1"/>
  <c r="X74" i="12" a="1"/>
  <c r="T301" i="12" a="1"/>
  <c r="X128" i="12" a="1"/>
  <c r="T80" i="12" a="1"/>
  <c r="X76" i="12" a="1"/>
  <c r="W39" i="12" a="1"/>
  <c r="U83" i="12" a="1"/>
  <c r="U170" i="12" a="1"/>
  <c r="U128" i="12" a="1"/>
  <c r="U12" i="12" a="1"/>
  <c r="U74" i="12" a="1"/>
  <c r="V103" i="12" a="1"/>
  <c r="T70" i="12" a="1"/>
  <c r="T100" i="12" a="1"/>
  <c r="W103" i="12" a="1"/>
  <c r="X82" i="12" a="1"/>
  <c r="V161" i="12" a="1"/>
  <c r="U76" i="12" a="1"/>
  <c r="Y111" i="12" a="1"/>
  <c r="V101" i="12" a="1"/>
  <c r="T39" i="12" l="1"/>
  <c r="T38" i="12"/>
  <c r="W78" i="12"/>
  <c r="U81" i="12"/>
  <c r="W81" i="12"/>
  <c r="Y81" i="12"/>
  <c r="W92" i="12"/>
  <c r="V93" i="12"/>
  <c r="W101" i="12"/>
  <c r="V127" i="12"/>
  <c r="Z76" i="12"/>
  <c r="U62" i="12"/>
  <c r="Z71" i="12"/>
  <c r="W83" i="12"/>
  <c r="Z118" i="12"/>
  <c r="U91" i="12"/>
  <c r="Y151" i="12"/>
  <c r="U99" i="12"/>
  <c r="X67" i="12"/>
  <c r="W118" i="12"/>
  <c r="V67" i="12"/>
  <c r="Y71" i="12"/>
  <c r="V87" i="12"/>
  <c r="X72" i="12"/>
  <c r="V99" i="12"/>
  <c r="W72" i="12"/>
  <c r="U85" i="12"/>
  <c r="U82" i="12"/>
  <c r="Z81" i="12"/>
  <c r="Z111" i="12"/>
  <c r="U84" i="12"/>
  <c r="T78" i="12"/>
  <c r="Y200" i="12"/>
  <c r="T85" i="12"/>
  <c r="V80" i="12"/>
  <c r="X95" i="12"/>
  <c r="U38" i="12"/>
  <c r="U97" i="12"/>
  <c r="U92" i="12"/>
  <c r="T86" i="12"/>
  <c r="U73" i="12"/>
  <c r="Z93" i="12"/>
  <c r="V39" i="12"/>
  <c r="X39" i="12"/>
  <c r="V110" i="12"/>
  <c r="V79" i="12"/>
  <c r="T166" i="12"/>
  <c r="V81" i="12"/>
  <c r="X73" i="12"/>
  <c r="X89" i="12"/>
  <c r="T93" i="12"/>
  <c r="W97" i="12"/>
  <c r="T96" i="12"/>
  <c r="T161" i="12"/>
  <c r="W87" i="12"/>
  <c r="T150" i="8"/>
  <c r="AE150" i="8" s="1"/>
  <c r="V170" i="12"/>
  <c r="V84" i="12"/>
  <c r="T88" i="12"/>
  <c r="V151" i="12"/>
  <c r="T75" i="12"/>
  <c r="Z161" i="12"/>
  <c r="X71" i="12"/>
  <c r="V98" i="12"/>
  <c r="V83" i="12"/>
  <c r="X110" i="12"/>
  <c r="V94" i="12"/>
  <c r="T74" i="12"/>
  <c r="X301" i="12"/>
  <c r="V86" i="12"/>
  <c r="U75" i="12"/>
  <c r="W300" i="12"/>
  <c r="Y12" i="12"/>
  <c r="U96" i="12"/>
  <c r="T95" i="12"/>
  <c r="T67" i="12"/>
  <c r="W74" i="12"/>
  <c r="X84" i="12"/>
  <c r="W166" i="12"/>
  <c r="AI102" i="12"/>
  <c r="X80" i="12"/>
  <c r="T79" i="12"/>
  <c r="U98" i="12"/>
  <c r="W67" i="12"/>
  <c r="X118" i="12"/>
  <c r="V85" i="12"/>
  <c r="T97" i="12"/>
  <c r="Z170" i="12"/>
  <c r="X93" i="12"/>
  <c r="Z300" i="12"/>
  <c r="T71" i="12"/>
  <c r="X128" i="12"/>
  <c r="W161" i="12"/>
  <c r="X98" i="12"/>
  <c r="W151" i="12"/>
  <c r="W301" i="12"/>
  <c r="V104" i="12"/>
  <c r="U87" i="12"/>
  <c r="T103" i="12"/>
  <c r="Z178" i="12"/>
  <c r="T104" i="12"/>
  <c r="X96" i="12"/>
  <c r="V128" i="12"/>
  <c r="T101" i="12"/>
  <c r="T70" i="12"/>
  <c r="V161" i="12"/>
  <c r="T111" i="12"/>
  <c r="W71" i="12"/>
  <c r="X75" i="12"/>
  <c r="X12" i="12"/>
  <c r="X81" i="12"/>
  <c r="W102" i="12"/>
  <c r="X300" i="12"/>
  <c r="U80" i="12"/>
  <c r="T83" i="12"/>
  <c r="Z200" i="12"/>
  <c r="T87" i="12"/>
  <c r="V74" i="12"/>
  <c r="T62" i="12"/>
  <c r="T89" i="12"/>
  <c r="V71" i="12"/>
  <c r="T81" i="12"/>
  <c r="T98" i="12"/>
  <c r="U103" i="12"/>
  <c r="Z88" i="12"/>
  <c r="X101" i="12"/>
  <c r="X100" i="12"/>
  <c r="U89" i="12"/>
  <c r="Z12" i="12"/>
  <c r="Y88" i="12"/>
  <c r="V300" i="12"/>
  <c r="Y161" i="12"/>
  <c r="U79" i="12"/>
  <c r="T110" i="12"/>
  <c r="W94" i="12"/>
  <c r="V38" i="12"/>
  <c r="T72" i="12"/>
  <c r="U39" i="12"/>
  <c r="T76" i="12"/>
  <c r="U88" i="12"/>
  <c r="W88" i="12"/>
  <c r="X85" i="12"/>
  <c r="X111" i="12"/>
  <c r="X99" i="12"/>
  <c r="Y132" i="12"/>
  <c r="W38" i="12"/>
  <c r="X76" i="12"/>
  <c r="V75" i="12"/>
  <c r="Y110" i="12"/>
  <c r="V101" i="12"/>
  <c r="W170" i="12"/>
  <c r="Z150" i="8"/>
  <c r="M150" i="8" s="1"/>
  <c r="W80" i="12"/>
  <c r="X150" i="8"/>
  <c r="AI150" i="8" s="1"/>
  <c r="Y38" i="12"/>
  <c r="T128" i="12"/>
  <c r="Y76" i="12"/>
  <c r="T300" i="12"/>
  <c r="T12" i="12"/>
  <c r="AI83" i="12"/>
  <c r="X97" i="12"/>
  <c r="U150" i="8"/>
  <c r="U111" i="12"/>
  <c r="V97" i="12"/>
  <c r="X151" i="12"/>
  <c r="W84" i="12"/>
  <c r="W100" i="12"/>
  <c r="U110" i="12"/>
  <c r="W39" i="12"/>
  <c r="X79" i="12"/>
  <c r="T284" i="12"/>
  <c r="Y214" i="12"/>
  <c r="U151" i="12"/>
  <c r="Y118" i="12"/>
  <c r="V96" i="12"/>
  <c r="Y166" i="12"/>
  <c r="T151" i="12"/>
  <c r="Y128" i="12"/>
  <c r="G200" i="12"/>
  <c r="I200" i="12" s="1"/>
  <c r="K200" i="12" s="1"/>
  <c r="V111" i="12"/>
  <c r="V88" i="12"/>
  <c r="Y39" i="12"/>
  <c r="W98" i="12"/>
  <c r="U104" i="12"/>
  <c r="W127" i="12"/>
  <c r="V78" i="12"/>
  <c r="T82" i="12"/>
  <c r="U67" i="12"/>
  <c r="W103" i="12"/>
  <c r="V89" i="12"/>
  <c r="W85" i="12"/>
  <c r="Y104" i="12"/>
  <c r="U68" i="12"/>
  <c r="T73" i="12"/>
  <c r="V76" i="12"/>
  <c r="V62" i="12"/>
  <c r="T84" i="12"/>
  <c r="X87" i="12"/>
  <c r="X127" i="12"/>
  <c r="T302" i="12"/>
  <c r="Y300" i="12"/>
  <c r="Y178" i="12"/>
  <c r="V166" i="12"/>
  <c r="T99" i="12"/>
  <c r="X94" i="12"/>
  <c r="X104" i="12"/>
  <c r="U70" i="12"/>
  <c r="X86" i="12"/>
  <c r="V12" i="12"/>
  <c r="W76" i="12"/>
  <c r="X103" i="12"/>
  <c r="W82" i="12"/>
  <c r="V102" i="12"/>
  <c r="T170" i="12"/>
  <c r="Z132" i="12"/>
  <c r="T301" i="12"/>
  <c r="T102" i="12"/>
  <c r="U127" i="12"/>
  <c r="U71" i="12"/>
  <c r="W12" i="12"/>
  <c r="W95" i="12"/>
  <c r="X92" i="12"/>
  <c r="W110" i="12"/>
  <c r="W104" i="12"/>
  <c r="V103" i="12"/>
  <c r="W128" i="12"/>
  <c r="U118" i="12"/>
  <c r="V73" i="12"/>
  <c r="AG200" i="12"/>
  <c r="AH200" i="12"/>
  <c r="U94" i="12"/>
  <c r="T91" i="12"/>
  <c r="W96" i="12"/>
  <c r="AI200" i="12"/>
  <c r="U166" i="12"/>
  <c r="Y301" i="12"/>
  <c r="W75" i="12"/>
  <c r="U301" i="12"/>
  <c r="Y170" i="12"/>
  <c r="U12" i="12"/>
  <c r="AA300" i="12"/>
  <c r="U78" i="12"/>
  <c r="W70" i="12"/>
  <c r="Z39" i="12"/>
  <c r="X74" i="12"/>
  <c r="Z214" i="12"/>
  <c r="Y93" i="12"/>
  <c r="U74" i="12"/>
  <c r="V82" i="12"/>
  <c r="U93" i="12"/>
  <c r="V70" i="12"/>
  <c r="U102" i="12"/>
  <c r="V95" i="12"/>
  <c r="W93" i="12"/>
  <c r="V100" i="12"/>
  <c r="X38" i="12"/>
  <c r="W73" i="12"/>
  <c r="U83" i="12"/>
  <c r="U100" i="12"/>
  <c r="AI70" i="12"/>
  <c r="T68" i="12"/>
  <c r="Z110" i="12"/>
  <c r="V72" i="12"/>
  <c r="W99" i="12"/>
  <c r="W79" i="12"/>
  <c r="W86" i="12"/>
  <c r="U170" i="12"/>
  <c r="Z166" i="12"/>
  <c r="U101" i="12"/>
  <c r="U95" i="12"/>
  <c r="V68" i="12"/>
  <c r="Z104" i="12"/>
  <c r="W111" i="12"/>
  <c r="Y84" i="12"/>
  <c r="V92" i="12"/>
  <c r="X166" i="12"/>
  <c r="U128" i="12"/>
  <c r="U161" i="12"/>
  <c r="V301" i="12"/>
  <c r="U300" i="12"/>
  <c r="U76" i="12"/>
  <c r="Y111" i="12"/>
  <c r="X91" i="12"/>
  <c r="X170" i="12"/>
  <c r="V91" i="12"/>
  <c r="W150" i="8"/>
  <c r="J150" i="8" s="1"/>
  <c r="W89" i="12"/>
  <c r="Z128" i="12"/>
  <c r="U86" i="12"/>
  <c r="X88" i="12"/>
  <c r="W91" i="12"/>
  <c r="T80" i="12"/>
  <c r="U72" i="12"/>
  <c r="X161" i="12"/>
  <c r="T127" i="12"/>
  <c r="Y89" i="12"/>
  <c r="T92" i="12"/>
  <c r="T94" i="12"/>
  <c r="T100" i="12"/>
  <c r="AA301" i="12"/>
  <c r="Z301" i="12"/>
  <c r="AI78" i="12"/>
  <c r="Y150" i="8"/>
  <c r="L150" i="8" s="1"/>
  <c r="Z38" i="12"/>
  <c r="Z84" i="12"/>
  <c r="V150" i="8"/>
  <c r="AG150" i="8" s="1"/>
  <c r="V118" i="12"/>
  <c r="X82" i="12"/>
  <c r="T118" i="12"/>
  <c r="X8" i="11"/>
  <c r="G90" i="10"/>
  <c r="H90" i="10"/>
  <c r="I90" i="10"/>
  <c r="J90" i="10"/>
  <c r="K90" i="10"/>
  <c r="L90" i="10"/>
  <c r="M90" i="10"/>
  <c r="P90" i="10"/>
  <c r="T83" i="13" a="1"/>
  <c r="X128" i="13" a="1"/>
  <c r="Y305" i="13" a="1"/>
  <c r="Y12" i="13" a="1"/>
  <c r="X88" i="13" a="1"/>
  <c r="W82" i="13" a="1"/>
  <c r="U101" i="13" a="1"/>
  <c r="Y154" i="13" a="1"/>
  <c r="X76" i="13" a="1"/>
  <c r="V38" i="13" a="1"/>
  <c r="X94" i="13" a="1"/>
  <c r="W97" i="13" a="1"/>
  <c r="W101" i="13" a="1"/>
  <c r="U103" i="13" a="1"/>
  <c r="U89" i="13" a="1"/>
  <c r="T103" i="13" a="1"/>
  <c r="V128" i="13" a="1"/>
  <c r="W99" i="13" a="1"/>
  <c r="V68" i="13" a="1"/>
  <c r="X133" i="13" a="1"/>
  <c r="X111" i="13" a="1"/>
  <c r="Y76" i="13" a="1"/>
  <c r="T38" i="13" a="1"/>
  <c r="X71" i="13" a="1"/>
  <c r="W98" i="13" a="1"/>
  <c r="W88" i="13" a="1"/>
  <c r="Y304" i="13" a="1"/>
  <c r="W72" i="13" a="1"/>
  <c r="V169" i="13" a="1"/>
  <c r="W67" i="13" a="1"/>
  <c r="T68" i="13" a="1"/>
  <c r="U219" i="13" a="1"/>
  <c r="V97" i="13" a="1"/>
  <c r="V92" i="13" a="1"/>
  <c r="U93" i="13" a="1"/>
  <c r="T74" i="13" a="1"/>
  <c r="X305" i="13" a="1"/>
  <c r="X104" i="13" a="1"/>
  <c r="U73" i="13" a="1"/>
  <c r="T82" i="13" a="1"/>
  <c r="V99" i="13" a="1"/>
  <c r="V96" i="13" a="1"/>
  <c r="V154" i="13" a="1"/>
  <c r="Z169" i="13" a="1"/>
  <c r="U91" i="13" a="1"/>
  <c r="T160" i="10" a="1"/>
  <c r="X129" i="13" a="1"/>
  <c r="U81" i="13" a="1"/>
  <c r="U39" i="13" a="1"/>
  <c r="U304" i="13" a="1"/>
  <c r="W174" i="13" a="1"/>
  <c r="U67" i="13" a="1"/>
  <c r="V79" i="13" a="1"/>
  <c r="Z39" i="13" a="1"/>
  <c r="T86" i="13" a="1"/>
  <c r="U69" i="13" a="1"/>
  <c r="T80" i="13" a="1"/>
  <c r="T71" i="13" a="1"/>
  <c r="W69" i="13" a="1"/>
  <c r="Y169" i="13" a="1"/>
  <c r="T39" i="13" a="1"/>
  <c r="W89" i="13" a="1"/>
  <c r="T95" i="13" a="1"/>
  <c r="X99" i="13" a="1"/>
  <c r="U79" i="13" a="1"/>
  <c r="W219" i="13" a="1"/>
  <c r="V12" i="13" a="1"/>
  <c r="W133" i="13" a="1"/>
  <c r="V110" i="13" a="1"/>
  <c r="T128" i="13" a="1"/>
  <c r="W110" i="13" a="1"/>
  <c r="V94" i="13" a="1"/>
  <c r="U169" i="13" a="1"/>
  <c r="T70" i="13" a="1"/>
  <c r="U71" i="13" a="1"/>
  <c r="W118" i="13" a="1"/>
  <c r="T81" i="13" a="1"/>
  <c r="Y39" i="13" a="1"/>
  <c r="Z12" i="13" a="1"/>
  <c r="U305" i="13" a="1"/>
  <c r="Y219" i="13" a="1"/>
  <c r="V196" i="13" a="1"/>
  <c r="W83" i="13" a="1"/>
  <c r="Y164" i="13" a="1"/>
  <c r="X79" i="13" a="1"/>
  <c r="U164" i="13" a="1"/>
  <c r="Z129" i="13" a="1"/>
  <c r="Y118" i="13" a="1"/>
  <c r="Y88" i="13" a="1"/>
  <c r="U129" i="13" a="1"/>
  <c r="Z76" i="13" a="1"/>
  <c r="T174" i="13" a="1"/>
  <c r="T110" i="13" a="1"/>
  <c r="V89" i="13" a="1"/>
  <c r="U98" i="13" a="1"/>
  <c r="V76" i="13" a="1"/>
  <c r="Y71" i="13" a="1"/>
  <c r="U80" i="13" a="1"/>
  <c r="V78" i="13" a="1"/>
  <c r="V73" i="13" a="1"/>
  <c r="T79" i="13" a="1"/>
  <c r="W79" i="13" a="1"/>
  <c r="Y104" i="13" a="1"/>
  <c r="V129" i="13" a="1"/>
  <c r="W169" i="13" a="1"/>
  <c r="V133" i="13" a="1"/>
  <c r="T94" i="13" a="1"/>
  <c r="T91" i="13" a="1"/>
  <c r="Z81" i="13" a="1"/>
  <c r="X103" i="13" a="1"/>
  <c r="Y38" i="13" a="1"/>
  <c r="T12" i="13" a="1"/>
  <c r="V100" i="13" a="1"/>
  <c r="T118" i="13" a="1"/>
  <c r="Y110" i="13" a="1"/>
  <c r="T96" i="13" a="1"/>
  <c r="X110" i="13" a="1"/>
  <c r="X304" i="13" a="1"/>
  <c r="U84" i="13" a="1"/>
  <c r="T182" i="13" a="1"/>
  <c r="X219" i="13" a="1"/>
  <c r="U154" i="13" a="1"/>
  <c r="Z174" i="13" a="1"/>
  <c r="U38" i="13" a="1"/>
  <c r="W93" i="13" a="1"/>
  <c r="Z110" i="13" a="1"/>
  <c r="W102" i="13" a="1"/>
  <c r="Y81" i="13" a="1"/>
  <c r="T169" i="13" a="1"/>
  <c r="V81" i="13" a="1"/>
  <c r="W128" i="13" a="1"/>
  <c r="U74" i="13" a="1"/>
  <c r="U96" i="13" a="1"/>
  <c r="T69" i="13" a="1"/>
  <c r="T93" i="13" a="1"/>
  <c r="X154" i="13" a="1"/>
  <c r="Y111" i="13" a="1"/>
  <c r="U97" i="13" a="1"/>
  <c r="T305" i="13" a="1"/>
  <c r="W80" i="13" a="1"/>
  <c r="X72" i="13" a="1"/>
  <c r="W103" i="13" a="1"/>
  <c r="W76" i="13" a="1"/>
  <c r="T97" i="13" a="1"/>
  <c r="W84" i="13" a="1"/>
  <c r="U62" i="13" a="1"/>
  <c r="W164" i="13" a="1"/>
  <c r="T288" i="13" a="1"/>
  <c r="Z118" i="13" a="1"/>
  <c r="V39" i="13" a="1"/>
  <c r="Z104" i="13" a="1"/>
  <c r="V87" i="13" a="1"/>
  <c r="W86" i="13" a="1"/>
  <c r="W85" i="13" a="1"/>
  <c r="V102" i="13" a="1"/>
  <c r="W94" i="13" a="1"/>
  <c r="W73" i="13" a="1"/>
  <c r="U86" i="13" a="1"/>
  <c r="Z182" i="13" a="1"/>
  <c r="Y182" i="13" a="1"/>
  <c r="T219" i="13" a="1"/>
  <c r="T89" i="13" a="1"/>
  <c r="T67" i="13" a="1"/>
  <c r="U75" i="13" a="1"/>
  <c r="W305" i="13" a="1"/>
  <c r="W304" i="13" a="1"/>
  <c r="U82" i="13" a="1"/>
  <c r="X86" i="13" a="1"/>
  <c r="X196" i="13" a="1"/>
  <c r="V86" i="13" a="1"/>
  <c r="V84" i="13" a="1"/>
  <c r="U72" i="13" a="1"/>
  <c r="X67" i="13" a="1"/>
  <c r="U196" i="13" a="1"/>
  <c r="X75" i="13" a="1"/>
  <c r="T84" i="13" a="1"/>
  <c r="U85" i="13" a="1"/>
  <c r="Z164" i="13" a="1"/>
  <c r="W182" i="13" a="1"/>
  <c r="Z304" i="13" a="1"/>
  <c r="V67" i="13" a="1"/>
  <c r="X85" i="13" a="1"/>
  <c r="Z93" i="13" a="1"/>
  <c r="X87" i="13" a="1"/>
  <c r="X92" i="13" a="1"/>
  <c r="T72" i="13" a="1"/>
  <c r="Z38" i="13" a="1"/>
  <c r="T104" i="13" a="1"/>
  <c r="AA304" i="13" a="1"/>
  <c r="X100" i="13" a="1"/>
  <c r="U83" i="13" a="1"/>
  <c r="Z305" i="13" a="1"/>
  <c r="U100" i="13" a="1"/>
  <c r="Z88" i="13" a="1"/>
  <c r="X91" i="13" a="1"/>
  <c r="T129" i="13" a="1"/>
  <c r="U70" i="13" a="1"/>
  <c r="U92" i="13" a="1"/>
  <c r="U128" i="13" a="1"/>
  <c r="W38" i="13" a="1"/>
  <c r="V91" i="13" a="1"/>
  <c r="X74" i="13" a="1"/>
  <c r="W71" i="13" a="1"/>
  <c r="X38" i="13" a="1"/>
  <c r="V118" i="13" a="1"/>
  <c r="Y84" i="13" a="1"/>
  <c r="V182" i="13" a="1"/>
  <c r="X101" i="13" a="1"/>
  <c r="T196" i="13" a="1"/>
  <c r="X96" i="13" a="1"/>
  <c r="V85" i="13" a="1"/>
  <c r="T306" i="13" a="1"/>
  <c r="V111" i="13" a="1"/>
  <c r="V164" i="13" a="1"/>
  <c r="W92" i="13" a="1"/>
  <c r="U94" i="13" a="1"/>
  <c r="W129" i="13" a="1"/>
  <c r="U68" i="13" a="1"/>
  <c r="Z84" i="13" a="1"/>
  <c r="V69" i="13" a="1"/>
  <c r="T85" i="13" a="1"/>
  <c r="X12" i="13" a="1"/>
  <c r="Z111" i="13" a="1"/>
  <c r="X89" i="13" a="1"/>
  <c r="V75" i="13" a="1"/>
  <c r="U78" i="13" a="1"/>
  <c r="X169" i="13" a="1"/>
  <c r="U110" i="13" a="1"/>
  <c r="X98" i="13" a="1"/>
  <c r="U111" i="13" a="1"/>
  <c r="W100" i="13" a="1"/>
  <c r="T100" i="13" a="1"/>
  <c r="T73" i="13" a="1"/>
  <c r="Y204" i="13" a="1"/>
  <c r="W12" i="13" a="1"/>
  <c r="V98" i="13" a="1"/>
  <c r="V103" i="13" a="1"/>
  <c r="X164" i="13" a="1"/>
  <c r="W70" i="13" a="1"/>
  <c r="V219" i="13" a="1"/>
  <c r="T164" i="13" a="1"/>
  <c r="V174" i="13" a="1"/>
  <c r="T98" i="13" a="1"/>
  <c r="U95" i="13" a="1"/>
  <c r="X69" i="13" a="1"/>
  <c r="V101" i="13" a="1"/>
  <c r="U104" i="13" a="1"/>
  <c r="V305" i="13" a="1"/>
  <c r="U87" i="13" a="1"/>
  <c r="T62" i="13" a="1"/>
  <c r="U12" i="13" a="1"/>
  <c r="U99" i="13" a="1"/>
  <c r="AA305" i="13" a="1"/>
  <c r="V72" i="13" a="1"/>
  <c r="U102" i="13" a="1"/>
  <c r="Z204" i="13" a="1"/>
  <c r="T154" i="13" a="1"/>
  <c r="Z71" i="13" a="1"/>
  <c r="X82" i="13" a="1"/>
  <c r="X81" i="13" a="1"/>
  <c r="W104" i="13" a="1"/>
  <c r="Y89" i="13" a="1"/>
  <c r="W87" i="13" a="1"/>
  <c r="W196" i="13" a="1"/>
  <c r="Y174" i="13" a="1"/>
  <c r="V95" i="13" a="1"/>
  <c r="T75" i="13" a="1"/>
  <c r="W111" i="13" a="1"/>
  <c r="W75" i="13" a="1"/>
  <c r="U88" i="13" a="1"/>
  <c r="X182" i="13" a="1"/>
  <c r="Z133" i="13" a="1"/>
  <c r="U174" i="13" a="1"/>
  <c r="T88" i="13" a="1"/>
  <c r="V74" i="13" a="1"/>
  <c r="T102" i="13" a="1"/>
  <c r="Y129" i="13" a="1"/>
  <c r="W81" i="13" a="1"/>
  <c r="T87" i="13" a="1"/>
  <c r="V304" i="13" a="1"/>
  <c r="T101" i="13" a="1"/>
  <c r="X80" i="13" a="1"/>
  <c r="Y133" i="13" a="1"/>
  <c r="T92" i="13" a="1"/>
  <c r="W78" i="13" a="1"/>
  <c r="W74" i="13" a="1"/>
  <c r="X95" i="13" a="1"/>
  <c r="W39" i="13" a="1"/>
  <c r="V80" i="13" a="1"/>
  <c r="V88" i="13" a="1"/>
  <c r="X174" i="13" a="1"/>
  <c r="T133" i="13" a="1"/>
  <c r="T111" i="13" a="1"/>
  <c r="V93" i="13" a="1"/>
  <c r="V104" i="13" a="1"/>
  <c r="U118" i="13" a="1"/>
  <c r="X39" i="13" a="1"/>
  <c r="V83" i="13" a="1"/>
  <c r="V82" i="13" a="1"/>
  <c r="V70" i="13" a="1"/>
  <c r="T99" i="13" a="1"/>
  <c r="T78" i="13" a="1"/>
  <c r="W96" i="13" a="1"/>
  <c r="U133" i="13" a="1"/>
  <c r="T76" i="13" a="1"/>
  <c r="U182" i="13" a="1"/>
  <c r="W95" i="13" a="1"/>
  <c r="W154" i="13" a="1"/>
  <c r="X118" i="13" a="1"/>
  <c r="U76" i="13" a="1"/>
  <c r="V62" i="13" a="1"/>
  <c r="X97" i="13" a="1"/>
  <c r="X93" i="13" a="1"/>
  <c r="V71" i="13" a="1"/>
  <c r="Y93" i="13" a="1"/>
  <c r="T304" i="13" a="1"/>
  <c r="X84" i="13" a="1"/>
  <c r="Z219" i="13" a="1"/>
  <c r="X73" i="13" a="1"/>
  <c r="W91" i="13" a="1"/>
  <c r="Y304" i="13" l="1"/>
  <c r="AJ304" i="13" s="1"/>
  <c r="AA304" i="13"/>
  <c r="AL304" i="13" s="1"/>
  <c r="T306" i="13"/>
  <c r="U304" i="13"/>
  <c r="T305" i="13"/>
  <c r="V305" i="13"/>
  <c r="AG305" i="13" s="1"/>
  <c r="U305" i="13"/>
  <c r="T288" i="13"/>
  <c r="AE288" i="13" s="1"/>
  <c r="T304" i="13"/>
  <c r="V304" i="13"/>
  <c r="Z304" i="13"/>
  <c r="AK304" i="13" s="1"/>
  <c r="W305" i="13"/>
  <c r="AH305" i="13" s="1"/>
  <c r="Y305" i="13"/>
  <c r="AJ305" i="13" s="1"/>
  <c r="X305" i="13"/>
  <c r="AI305" i="13" s="1"/>
  <c r="W304" i="13"/>
  <c r="AH304" i="13" s="1"/>
  <c r="Z305" i="13"/>
  <c r="AK305" i="13" s="1"/>
  <c r="AA305" i="13"/>
  <c r="AL305" i="13" s="1"/>
  <c r="X304" i="13"/>
  <c r="AI304" i="13" s="1"/>
  <c r="AJ300" i="12"/>
  <c r="AL300" i="12"/>
  <c r="AE302" i="12"/>
  <c r="H300" i="12"/>
  <c r="G301" i="12"/>
  <c r="AG301" i="12"/>
  <c r="H301" i="12"/>
  <c r="AE284" i="12"/>
  <c r="G300" i="12"/>
  <c r="AG300" i="12"/>
  <c r="AK300" i="12"/>
  <c r="AH301" i="12"/>
  <c r="AJ301" i="12"/>
  <c r="AI301" i="12"/>
  <c r="AH300" i="12"/>
  <c r="AK301" i="12"/>
  <c r="AL301" i="12"/>
  <c r="AI300" i="12"/>
  <c r="X164" i="13"/>
  <c r="AI164" i="13" s="1"/>
  <c r="V75" i="13"/>
  <c r="AG75" i="13" s="1"/>
  <c r="Y204" i="13"/>
  <c r="V103" i="13"/>
  <c r="AG103" i="13" s="1"/>
  <c r="X97" i="13"/>
  <c r="AI97" i="13" s="1"/>
  <c r="V71" i="13"/>
  <c r="AG71" i="13" s="1"/>
  <c r="U182" i="13"/>
  <c r="X103" i="13"/>
  <c r="AI103" i="13" s="1"/>
  <c r="T110" i="13"/>
  <c r="W87" i="13"/>
  <c r="AH87" i="13" s="1"/>
  <c r="U104" i="13"/>
  <c r="Y154" i="13"/>
  <c r="AJ154" i="13" s="1"/>
  <c r="X169" i="13"/>
  <c r="AI169" i="13" s="1"/>
  <c r="X69" i="13"/>
  <c r="AI69" i="13" s="1"/>
  <c r="T94" i="13"/>
  <c r="W89" i="13"/>
  <c r="AH89" i="13" s="1"/>
  <c r="W111" i="13"/>
  <c r="AH111" i="13" s="1"/>
  <c r="U100" i="13"/>
  <c r="Z219" i="13"/>
  <c r="AK219" i="13" s="1"/>
  <c r="W96" i="13"/>
  <c r="AH96" i="13" s="1"/>
  <c r="U71" i="13"/>
  <c r="X104" i="13"/>
  <c r="AI104" i="13" s="1"/>
  <c r="U68" i="13"/>
  <c r="V111" i="13"/>
  <c r="AG111" i="13" s="1"/>
  <c r="U110" i="13"/>
  <c r="Y38" i="13"/>
  <c r="AJ38" i="13" s="1"/>
  <c r="X85" i="13"/>
  <c r="AI85" i="13" s="1"/>
  <c r="Z12" i="13"/>
  <c r="AK12" i="13" s="1"/>
  <c r="Z204" i="13"/>
  <c r="V129" i="13"/>
  <c r="AG129" i="13" s="1"/>
  <c r="T71" i="13"/>
  <c r="W74" i="13"/>
  <c r="AH74" i="13" s="1"/>
  <c r="V98" i="13"/>
  <c r="AG98" i="13" s="1"/>
  <c r="W219" i="13"/>
  <c r="AH219" i="13" s="1"/>
  <c r="T86" i="13"/>
  <c r="U85" i="13"/>
  <c r="Z71" i="13"/>
  <c r="AK71" i="13" s="1"/>
  <c r="V78" i="13"/>
  <c r="AG78" i="13" s="1"/>
  <c r="W118" i="13"/>
  <c r="AH118" i="13" s="1"/>
  <c r="W79" i="13"/>
  <c r="AH79" i="13" s="1"/>
  <c r="U133" i="13"/>
  <c r="W81" i="13"/>
  <c r="AH81" i="13" s="1"/>
  <c r="W88" i="13"/>
  <c r="AH88" i="13" s="1"/>
  <c r="U89" i="13"/>
  <c r="T83" i="13"/>
  <c r="X96" i="13"/>
  <c r="AI96" i="13" s="1"/>
  <c r="T67" i="13"/>
  <c r="X89" i="13"/>
  <c r="AI89" i="13" s="1"/>
  <c r="U92" i="13"/>
  <c r="U62" i="13"/>
  <c r="Z38" i="13"/>
  <c r="AK38" i="13" s="1"/>
  <c r="U102" i="13"/>
  <c r="X128" i="13"/>
  <c r="AI128" i="13" s="1"/>
  <c r="V196" i="13"/>
  <c r="AG196" i="13" s="1"/>
  <c r="W92" i="13"/>
  <c r="AH92" i="13" s="1"/>
  <c r="U72" i="13"/>
  <c r="Y174" i="13"/>
  <c r="AJ174" i="13" s="1"/>
  <c r="X87" i="13"/>
  <c r="AI87" i="13" s="1"/>
  <c r="U98" i="13"/>
  <c r="T78" i="13"/>
  <c r="T84" i="13"/>
  <c r="W38" i="13"/>
  <c r="AH38" i="13" s="1"/>
  <c r="T89" i="13"/>
  <c r="U219" i="13"/>
  <c r="W91" i="13"/>
  <c r="AH91" i="13" s="1"/>
  <c r="W75" i="13"/>
  <c r="AH75" i="13" s="1"/>
  <c r="W76" i="13"/>
  <c r="AH76" i="13" s="1"/>
  <c r="Y219" i="13"/>
  <c r="AJ219" i="13" s="1"/>
  <c r="Y133" i="13"/>
  <c r="U79" i="13"/>
  <c r="X98" i="13"/>
  <c r="AI98" i="13" s="1"/>
  <c r="U81" i="13"/>
  <c r="X88" i="13"/>
  <c r="AI88" i="13" s="1"/>
  <c r="Z110" i="13"/>
  <c r="AK110" i="13" s="1"/>
  <c r="V76" i="13"/>
  <c r="AG76" i="13" s="1"/>
  <c r="X133" i="13"/>
  <c r="AI133" i="13" s="1"/>
  <c r="Z104" i="13"/>
  <c r="AK104" i="13" s="1"/>
  <c r="U83" i="13"/>
  <c r="X74" i="13"/>
  <c r="AI74" i="13" s="1"/>
  <c r="T91" i="13"/>
  <c r="U128" i="13"/>
  <c r="X94" i="13"/>
  <c r="AI94" i="13" s="1"/>
  <c r="Y104" i="13"/>
  <c r="AJ104" i="13" s="1"/>
  <c r="W100" i="13"/>
  <c r="AH100" i="13" s="1"/>
  <c r="X71" i="13"/>
  <c r="AI71" i="13" s="1"/>
  <c r="W72" i="13"/>
  <c r="AH72" i="13" s="1"/>
  <c r="T118" i="13"/>
  <c r="T92" i="13"/>
  <c r="V91" i="13"/>
  <c r="AG91" i="13" s="1"/>
  <c r="V68" i="13"/>
  <c r="AG68" i="13" s="1"/>
  <c r="W73" i="13"/>
  <c r="AH73" i="13" s="1"/>
  <c r="Z39" i="13"/>
  <c r="AK39" i="13" s="1"/>
  <c r="U94" i="13"/>
  <c r="T102" i="13"/>
  <c r="T99" i="13"/>
  <c r="W85" i="13"/>
  <c r="AH85" i="13" s="1"/>
  <c r="Y129" i="13"/>
  <c r="AJ129" i="13" s="1"/>
  <c r="W84" i="13"/>
  <c r="AH84" i="13" s="1"/>
  <c r="W80" i="13"/>
  <c r="AH80" i="13" s="1"/>
  <c r="U88" i="13"/>
  <c r="X100" i="13"/>
  <c r="AI100" i="13" s="1"/>
  <c r="U80" i="13"/>
  <c r="T104" i="13"/>
  <c r="X93" i="13"/>
  <c r="AI93" i="13" s="1"/>
  <c r="T95" i="13"/>
  <c r="Z164" i="13"/>
  <c r="AK164" i="13" s="1"/>
  <c r="X73" i="13"/>
  <c r="AI73" i="13" s="1"/>
  <c r="U97" i="13"/>
  <c r="V99" i="13"/>
  <c r="AG99" i="13" s="1"/>
  <c r="W196" i="13"/>
  <c r="AH196" i="13" s="1"/>
  <c r="U12" i="13"/>
  <c r="V102" i="13"/>
  <c r="AG102" i="13" s="1"/>
  <c r="V69" i="13"/>
  <c r="AG69" i="13" s="1"/>
  <c r="W94" i="13"/>
  <c r="AH94" i="13" s="1"/>
  <c r="T81" i="13"/>
  <c r="W67" i="13"/>
  <c r="AH67" i="13" s="1"/>
  <c r="V174" i="13"/>
  <c r="AG174" i="13" s="1"/>
  <c r="Y118" i="13"/>
  <c r="AJ118" i="13" s="1"/>
  <c r="X67" i="13"/>
  <c r="AI67" i="13" s="1"/>
  <c r="U164" i="13"/>
  <c r="U93" i="13"/>
  <c r="U154" i="13"/>
  <c r="W71" i="13"/>
  <c r="AH71" i="13" s="1"/>
  <c r="T79" i="13"/>
  <c r="U84" i="13"/>
  <c r="X82" i="13"/>
  <c r="AI82" i="13" s="1"/>
  <c r="Y89" i="13"/>
  <c r="AJ89" i="13" s="1"/>
  <c r="X174" i="13"/>
  <c r="AI174" i="13" s="1"/>
  <c r="U95" i="13"/>
  <c r="X38" i="13"/>
  <c r="AI38" i="13" s="1"/>
  <c r="W70" i="13"/>
  <c r="AH70" i="13" s="1"/>
  <c r="V169" i="13"/>
  <c r="AG169" i="13" s="1"/>
  <c r="V89" i="13"/>
  <c r="AG89" i="13" s="1"/>
  <c r="T154" i="13"/>
  <c r="X154" i="13"/>
  <c r="AI154" i="13" s="1"/>
  <c r="T76" i="13"/>
  <c r="X101" i="13"/>
  <c r="AI101" i="13" s="1"/>
  <c r="Z182" i="13"/>
  <c r="AK182" i="13" s="1"/>
  <c r="Z174" i="13"/>
  <c r="AK174" i="13" s="1"/>
  <c r="U96" i="13"/>
  <c r="T75" i="13"/>
  <c r="V81" i="13"/>
  <c r="AG81" i="13" s="1"/>
  <c r="U38" i="13"/>
  <c r="X72" i="13"/>
  <c r="AI72" i="13" s="1"/>
  <c r="Z76" i="13"/>
  <c r="AK76" i="13" s="1"/>
  <c r="V118" i="13"/>
  <c r="AG118" i="13" s="1"/>
  <c r="T128" i="13"/>
  <c r="X91" i="13"/>
  <c r="AI91" i="13" s="1"/>
  <c r="U101" i="13"/>
  <c r="V100" i="13"/>
  <c r="AG100" i="13" s="1"/>
  <c r="U78" i="13"/>
  <c r="Z133" i="13"/>
  <c r="Y182" i="13"/>
  <c r="AJ182" i="13" s="1"/>
  <c r="W103" i="13"/>
  <c r="AH103" i="13" s="1"/>
  <c r="Y169" i="13"/>
  <c r="AJ169" i="13" s="1"/>
  <c r="V97" i="13"/>
  <c r="AG97" i="13" s="1"/>
  <c r="W174" i="13"/>
  <c r="AH174" i="13" s="1"/>
  <c r="U39" i="13"/>
  <c r="Z88" i="13"/>
  <c r="AK88" i="13" s="1"/>
  <c r="W102" i="13"/>
  <c r="AH102" i="13" s="1"/>
  <c r="T103" i="13"/>
  <c r="T97" i="13"/>
  <c r="Y12" i="13"/>
  <c r="AJ12" i="13" s="1"/>
  <c r="V154" i="13"/>
  <c r="AG154" i="13" s="1"/>
  <c r="T169" i="13"/>
  <c r="X95" i="13"/>
  <c r="AI95" i="13" s="1"/>
  <c r="V87" i="13"/>
  <c r="AG87" i="13" s="1"/>
  <c r="V128" i="13"/>
  <c r="AG128" i="13" s="1"/>
  <c r="V182" i="13"/>
  <c r="AG182" i="13" s="1"/>
  <c r="Y111" i="13"/>
  <c r="AJ111" i="13" s="1"/>
  <c r="Z169" i="13"/>
  <c r="AK169" i="13" s="1"/>
  <c r="W93" i="13"/>
  <c r="AH93" i="13" s="1"/>
  <c r="V73" i="13"/>
  <c r="AG73" i="13" s="1"/>
  <c r="U67" i="13"/>
  <c r="V96" i="13"/>
  <c r="AG96" i="13" s="1"/>
  <c r="U111" i="13"/>
  <c r="V101" i="13"/>
  <c r="AG101" i="13" s="1"/>
  <c r="T72" i="13"/>
  <c r="U103" i="13"/>
  <c r="X81" i="13"/>
  <c r="AI81" i="13" s="1"/>
  <c r="U87" i="13"/>
  <c r="V85" i="13"/>
  <c r="AG85" i="13" s="1"/>
  <c r="T88" i="13"/>
  <c r="V79" i="13"/>
  <c r="AG79" i="13" s="1"/>
  <c r="V80" i="13"/>
  <c r="AG80" i="13" s="1"/>
  <c r="Y71" i="13"/>
  <c r="AJ71" i="13" s="1"/>
  <c r="W101" i="13"/>
  <c r="AH101" i="13" s="1"/>
  <c r="W69" i="13"/>
  <c r="AH69" i="13" s="1"/>
  <c r="Z84" i="13"/>
  <c r="AK84" i="13" s="1"/>
  <c r="U69" i="13"/>
  <c r="U76" i="13"/>
  <c r="U174" i="13"/>
  <c r="V95" i="13"/>
  <c r="AG95" i="13" s="1"/>
  <c r="W182" i="13"/>
  <c r="AH182" i="13" s="1"/>
  <c r="U118" i="13"/>
  <c r="T174" i="13"/>
  <c r="T82" i="13"/>
  <c r="T133" i="13"/>
  <c r="T69" i="13"/>
  <c r="Y110" i="13"/>
  <c r="AJ110" i="13" s="1"/>
  <c r="V38" i="13"/>
  <c r="AG38" i="13" s="1"/>
  <c r="T98" i="13"/>
  <c r="X12" i="13"/>
  <c r="AI12" i="13" s="1"/>
  <c r="V104" i="13"/>
  <c r="AG104" i="13" s="1"/>
  <c r="X118" i="13"/>
  <c r="AI118" i="13" s="1"/>
  <c r="U75" i="13"/>
  <c r="V84" i="13"/>
  <c r="AG84" i="13" s="1"/>
  <c r="V219" i="13"/>
  <c r="AG219" i="13" s="1"/>
  <c r="T85" i="13"/>
  <c r="V67" i="13"/>
  <c r="AG67" i="13" s="1"/>
  <c r="V93" i="13"/>
  <c r="AG93" i="13" s="1"/>
  <c r="W86" i="13"/>
  <c r="AH86" i="13" s="1"/>
  <c r="W129" i="13"/>
  <c r="AH129" i="13" s="1"/>
  <c r="X75" i="13"/>
  <c r="AI75" i="13" s="1"/>
  <c r="U196" i="13"/>
  <c r="V110" i="13"/>
  <c r="AG110" i="13" s="1"/>
  <c r="V70" i="13"/>
  <c r="AG70" i="13" s="1"/>
  <c r="W82" i="13"/>
  <c r="AH82" i="13" s="1"/>
  <c r="T219" i="13"/>
  <c r="X76" i="13"/>
  <c r="AI76" i="13" s="1"/>
  <c r="X196" i="13"/>
  <c r="AI196" i="13" s="1"/>
  <c r="V86" i="13"/>
  <c r="AG86" i="13" s="1"/>
  <c r="Y81" i="13"/>
  <c r="AJ81" i="13" s="1"/>
  <c r="T80" i="13"/>
  <c r="W99" i="13"/>
  <c r="AH99" i="13" s="1"/>
  <c r="W104" i="13"/>
  <c r="AH104" i="13" s="1"/>
  <c r="W128" i="13"/>
  <c r="AH128" i="13" s="1"/>
  <c r="W154" i="13"/>
  <c r="AH154" i="13" s="1"/>
  <c r="U99" i="13"/>
  <c r="V133" i="13"/>
  <c r="AG133" i="13" s="1"/>
  <c r="U129" i="13"/>
  <c r="V72" i="13"/>
  <c r="AG72" i="13" s="1"/>
  <c r="V82" i="13"/>
  <c r="AG82" i="13" s="1"/>
  <c r="W110" i="13"/>
  <c r="AH110" i="13" s="1"/>
  <c r="V62" i="13"/>
  <c r="AG62" i="13" s="1"/>
  <c r="T12" i="13"/>
  <c r="W133" i="13"/>
  <c r="AH133" i="13" s="1"/>
  <c r="T111" i="13"/>
  <c r="X80" i="13"/>
  <c r="AI80" i="13" s="1"/>
  <c r="T74" i="13"/>
  <c r="T164" i="13"/>
  <c r="X39" i="13"/>
  <c r="AI39" i="13" s="1"/>
  <c r="Z111" i="13"/>
  <c r="AK111" i="13" s="1"/>
  <c r="X92" i="13"/>
  <c r="AI92" i="13" s="1"/>
  <c r="V12" i="13"/>
  <c r="AG12" i="13" s="1"/>
  <c r="W98" i="13"/>
  <c r="AH98" i="13" s="1"/>
  <c r="X99" i="13"/>
  <c r="AI99" i="13" s="1"/>
  <c r="Y164" i="13"/>
  <c r="AJ164" i="13" s="1"/>
  <c r="T62" i="13"/>
  <c r="V164" i="13"/>
  <c r="AG164" i="13" s="1"/>
  <c r="W164" i="13"/>
  <c r="AH164" i="13" s="1"/>
  <c r="V94" i="13"/>
  <c r="AG94" i="13" s="1"/>
  <c r="T96" i="13"/>
  <c r="V39" i="13"/>
  <c r="AG39" i="13" s="1"/>
  <c r="Z81" i="13"/>
  <c r="AK81" i="13" s="1"/>
  <c r="U91" i="13"/>
  <c r="W78" i="13"/>
  <c r="AH78" i="13" s="1"/>
  <c r="U86" i="13"/>
  <c r="V92" i="13"/>
  <c r="AG92" i="13" s="1"/>
  <c r="T68" i="13"/>
  <c r="U74" i="13"/>
  <c r="U169" i="13"/>
  <c r="W95" i="13"/>
  <c r="AH95" i="13" s="1"/>
  <c r="X86" i="13"/>
  <c r="AI86" i="13" s="1"/>
  <c r="T73" i="13"/>
  <c r="Y39" i="13"/>
  <c r="AJ39" i="13" s="1"/>
  <c r="X79" i="13"/>
  <c r="AI79" i="13" s="1"/>
  <c r="Y76" i="13"/>
  <c r="AJ76" i="13" s="1"/>
  <c r="X219" i="13"/>
  <c r="AI219" i="13" s="1"/>
  <c r="V74" i="13"/>
  <c r="AG74" i="13" s="1"/>
  <c r="T70" i="13"/>
  <c r="T196" i="13"/>
  <c r="W169" i="13"/>
  <c r="AH169" i="13" s="1"/>
  <c r="X110" i="13"/>
  <c r="AI110" i="13" s="1"/>
  <c r="W97" i="13"/>
  <c r="AH97" i="13" s="1"/>
  <c r="Z93" i="13"/>
  <c r="AK93" i="13" s="1"/>
  <c r="X182" i="13"/>
  <c r="AI182" i="13" s="1"/>
  <c r="Z118" i="13"/>
  <c r="AK118" i="13" s="1"/>
  <c r="T38" i="13"/>
  <c r="T100" i="13"/>
  <c r="Z129" i="13"/>
  <c r="AK129" i="13" s="1"/>
  <c r="Y84" i="13"/>
  <c r="AJ84" i="13" s="1"/>
  <c r="Y93" i="13"/>
  <c r="AJ93" i="13" s="1"/>
  <c r="W12" i="13"/>
  <c r="AH12" i="13" s="1"/>
  <c r="U70" i="13"/>
  <c r="T182" i="13"/>
  <c r="V88" i="13"/>
  <c r="AG88" i="13" s="1"/>
  <c r="W39" i="13"/>
  <c r="AH39" i="13" s="1"/>
  <c r="T129" i="13"/>
  <c r="X111" i="13"/>
  <c r="AI111" i="13" s="1"/>
  <c r="Y88" i="13"/>
  <c r="AJ88" i="13" s="1"/>
  <c r="T87" i="13"/>
  <c r="T101" i="13"/>
  <c r="X129" i="13"/>
  <c r="AI129" i="13" s="1"/>
  <c r="X84" i="13"/>
  <c r="AI84" i="13" s="1"/>
  <c r="V83" i="13"/>
  <c r="AG83" i="13" s="1"/>
  <c r="T93" i="13"/>
  <c r="U73" i="13"/>
  <c r="U82" i="13"/>
  <c r="W83" i="13"/>
  <c r="AH83" i="13" s="1"/>
  <c r="T39" i="13"/>
  <c r="AH79" i="12"/>
  <c r="AJ118" i="12"/>
  <c r="AF178" i="12"/>
  <c r="AI103" i="12"/>
  <c r="G89" i="12"/>
  <c r="I89" i="12" s="1"/>
  <c r="K89" i="12" s="1"/>
  <c r="AH87" i="12"/>
  <c r="H99" i="12"/>
  <c r="J99" i="12" s="1"/>
  <c r="AH91" i="12"/>
  <c r="AG72" i="12"/>
  <c r="AH75" i="12"/>
  <c r="AG62" i="12"/>
  <c r="G12" i="12"/>
  <c r="I12" i="12" s="1"/>
  <c r="K12" i="12" s="1"/>
  <c r="M12" i="12" s="1"/>
  <c r="AF79" i="12"/>
  <c r="AI98" i="12"/>
  <c r="AI80" i="12"/>
  <c r="G161" i="12"/>
  <c r="I161" i="12" s="1"/>
  <c r="K161" i="12" s="1"/>
  <c r="M161" i="12" s="1"/>
  <c r="AK111" i="12"/>
  <c r="AI69" i="12"/>
  <c r="AH161" i="12"/>
  <c r="G96" i="12"/>
  <c r="I96" i="12" s="1"/>
  <c r="K96" i="12" s="1"/>
  <c r="AH78" i="12"/>
  <c r="AF86" i="12"/>
  <c r="AF166" i="12"/>
  <c r="AI86" i="12"/>
  <c r="AJ39" i="12"/>
  <c r="AJ76" i="12"/>
  <c r="AE70" i="12"/>
  <c r="AI110" i="12"/>
  <c r="AK118" i="12"/>
  <c r="AK128" i="12"/>
  <c r="G178" i="12"/>
  <c r="I178" i="12" s="1"/>
  <c r="K178" i="12" s="1"/>
  <c r="M178" i="12" s="1"/>
  <c r="AH39" i="12"/>
  <c r="AJ88" i="12"/>
  <c r="G101" i="12"/>
  <c r="I101" i="12" s="1"/>
  <c r="K101" i="12" s="1"/>
  <c r="AI84" i="12"/>
  <c r="AE39" i="12"/>
  <c r="AH111" i="12"/>
  <c r="H100" i="12"/>
  <c r="J100" i="12" s="1"/>
  <c r="AK214" i="12"/>
  <c r="AH96" i="12"/>
  <c r="H71" i="12"/>
  <c r="J71" i="12" s="1"/>
  <c r="L71" i="12" s="1"/>
  <c r="AI104" i="12"/>
  <c r="H68" i="12"/>
  <c r="AG111" i="12"/>
  <c r="H110" i="12"/>
  <c r="J110" i="12" s="1"/>
  <c r="L110" i="12" s="1"/>
  <c r="AJ38" i="12"/>
  <c r="AI85" i="12"/>
  <c r="AK12" i="12"/>
  <c r="AE71" i="12"/>
  <c r="AH74" i="12"/>
  <c r="AG98" i="12"/>
  <c r="AH214" i="12"/>
  <c r="G86" i="12"/>
  <c r="I86" i="12" s="1"/>
  <c r="K86" i="12" s="1"/>
  <c r="AF85" i="12"/>
  <c r="AK71" i="12"/>
  <c r="AI132" i="12"/>
  <c r="AK104" i="12"/>
  <c r="AF83" i="12"/>
  <c r="AI74" i="12"/>
  <c r="G91" i="12"/>
  <c r="I91" i="12" s="1"/>
  <c r="K91" i="12" s="1"/>
  <c r="H127" i="12"/>
  <c r="J127" i="12" s="1"/>
  <c r="AI94" i="12"/>
  <c r="AJ104" i="12"/>
  <c r="AH100" i="12"/>
  <c r="AH88" i="12"/>
  <c r="H89" i="12"/>
  <c r="J89" i="12" s="1"/>
  <c r="L89" i="12" s="1"/>
  <c r="AE83" i="12"/>
  <c r="AI96" i="12"/>
  <c r="G67" i="12"/>
  <c r="I67" i="12" s="1"/>
  <c r="K67" i="12" s="1"/>
  <c r="AI71" i="12"/>
  <c r="AI89" i="12"/>
  <c r="H92" i="12"/>
  <c r="J92" i="12" s="1"/>
  <c r="AH72" i="12"/>
  <c r="AF62" i="12"/>
  <c r="AG86" i="12"/>
  <c r="AI178" i="12"/>
  <c r="AI100" i="12"/>
  <c r="G95" i="12"/>
  <c r="I95" i="12" s="1"/>
  <c r="K95" i="12" s="1"/>
  <c r="AI73" i="12"/>
  <c r="H97" i="12"/>
  <c r="J97" i="12" s="1"/>
  <c r="AG99" i="12"/>
  <c r="AH192" i="12"/>
  <c r="AF72" i="12"/>
  <c r="AH82" i="12"/>
  <c r="AI67" i="12"/>
  <c r="AH127" i="12"/>
  <c r="AH151" i="12"/>
  <c r="H84" i="12"/>
  <c r="J84" i="12" s="1"/>
  <c r="L84" i="12" s="1"/>
  <c r="AH76" i="12"/>
  <c r="AH132" i="12"/>
  <c r="AI39" i="12"/>
  <c r="AG12" i="12"/>
  <c r="AH98" i="12"/>
  <c r="AI99" i="12"/>
  <c r="AG161" i="12"/>
  <c r="AG94" i="12"/>
  <c r="AK81" i="12"/>
  <c r="AK93" i="12"/>
  <c r="AH12" i="12"/>
  <c r="H82" i="12"/>
  <c r="J82" i="12" s="1"/>
  <c r="G94" i="12"/>
  <c r="I94" i="12" s="1"/>
  <c r="K94" i="12" s="1"/>
  <c r="AG128" i="12"/>
  <c r="AE118" i="12"/>
  <c r="G92" i="12"/>
  <c r="I92" i="12" s="1"/>
  <c r="K92" i="12" s="1"/>
  <c r="AG91" i="12"/>
  <c r="AG68" i="12"/>
  <c r="AH73" i="12"/>
  <c r="AK39" i="12"/>
  <c r="H94" i="12"/>
  <c r="J94" i="12" s="1"/>
  <c r="AE102" i="12"/>
  <c r="AE99" i="12"/>
  <c r="AH85" i="12"/>
  <c r="AJ128" i="12"/>
  <c r="AH84" i="12"/>
  <c r="AH80" i="12"/>
  <c r="AF88" i="12"/>
  <c r="H80" i="12"/>
  <c r="J80" i="12" s="1"/>
  <c r="G104" i="12"/>
  <c r="I104" i="12" s="1"/>
  <c r="K104" i="12" s="1"/>
  <c r="M104" i="12" s="1"/>
  <c r="AI93" i="12"/>
  <c r="AK161" i="12"/>
  <c r="AI82" i="12"/>
  <c r="AJ89" i="12"/>
  <c r="AI170" i="12"/>
  <c r="H95" i="12"/>
  <c r="J95" i="12" s="1"/>
  <c r="AI38" i="12"/>
  <c r="AH70" i="12"/>
  <c r="AG166" i="12"/>
  <c r="AG89" i="12"/>
  <c r="AE151" i="12"/>
  <c r="AI151" i="12"/>
  <c r="G76" i="12"/>
  <c r="I76" i="12" s="1"/>
  <c r="K76" i="12" s="1"/>
  <c r="M76" i="12" s="1"/>
  <c r="AI101" i="12"/>
  <c r="AK178" i="12"/>
  <c r="AK170" i="12"/>
  <c r="G75" i="12"/>
  <c r="I75" i="12" s="1"/>
  <c r="K75" i="12" s="1"/>
  <c r="AG81" i="12"/>
  <c r="H38" i="12"/>
  <c r="J38" i="12" s="1"/>
  <c r="L38" i="12" s="1"/>
  <c r="AI72" i="12"/>
  <c r="AK76" i="12"/>
  <c r="AJ170" i="12"/>
  <c r="AG103" i="12"/>
  <c r="AE214" i="12"/>
  <c r="AI97" i="12"/>
  <c r="AI76" i="12"/>
  <c r="H132" i="12"/>
  <c r="J132" i="12" s="1"/>
  <c r="L132" i="12" s="1"/>
  <c r="AI192" i="12"/>
  <c r="H98" i="12"/>
  <c r="J98" i="12" s="1"/>
  <c r="G78" i="12"/>
  <c r="I78" i="12" s="1"/>
  <c r="K78" i="12" s="1"/>
  <c r="G80" i="12"/>
  <c r="I80" i="12" s="1"/>
  <c r="K80" i="12" s="1"/>
  <c r="AH81" i="12"/>
  <c r="AG132" i="12"/>
  <c r="AG82" i="12"/>
  <c r="AH110" i="12"/>
  <c r="H104" i="12"/>
  <c r="J104" i="12" s="1"/>
  <c r="L104" i="12" s="1"/>
  <c r="G111" i="12"/>
  <c r="I111" i="12" s="1"/>
  <c r="K111" i="12" s="1"/>
  <c r="M111" i="12" s="1"/>
  <c r="AE74" i="12"/>
  <c r="AJ151" i="12"/>
  <c r="G62" i="12"/>
  <c r="I62" i="12" s="1"/>
  <c r="AG39" i="12"/>
  <c r="AG92" i="12"/>
  <c r="H74" i="12"/>
  <c r="J74" i="12" s="1"/>
  <c r="G73" i="12"/>
  <c r="I73" i="12" s="1"/>
  <c r="K73" i="12" s="1"/>
  <c r="AI79" i="12"/>
  <c r="AG74" i="12"/>
  <c r="AH166" i="12"/>
  <c r="G38" i="12"/>
  <c r="I38" i="12" s="1"/>
  <c r="K38" i="12" s="1"/>
  <c r="M38" i="12" s="1"/>
  <c r="AJ84" i="12"/>
  <c r="AJ93" i="12"/>
  <c r="H70" i="12"/>
  <c r="J70" i="12" s="1"/>
  <c r="AG88" i="12"/>
  <c r="AI111" i="12"/>
  <c r="AE87" i="12"/>
  <c r="AI128" i="12"/>
  <c r="AG83" i="12"/>
  <c r="G93" i="12"/>
  <c r="I93" i="12" s="1"/>
  <c r="K93" i="12" s="1"/>
  <c r="M93" i="12" s="1"/>
  <c r="AH83" i="12"/>
  <c r="H101" i="12"/>
  <c r="J101" i="12" s="1"/>
  <c r="AG87" i="12"/>
  <c r="AH93" i="12"/>
  <c r="AH69" i="12"/>
  <c r="H67" i="12"/>
  <c r="J67" i="12" s="1"/>
  <c r="AG96" i="12"/>
  <c r="AF111" i="12"/>
  <c r="AG101" i="12"/>
  <c r="G72" i="12"/>
  <c r="I72" i="12" s="1"/>
  <c r="K72" i="12" s="1"/>
  <c r="H103" i="12"/>
  <c r="J103" i="12" s="1"/>
  <c r="AI81" i="12"/>
  <c r="H87" i="12"/>
  <c r="J87" i="12" s="1"/>
  <c r="AG85" i="12"/>
  <c r="AE88" i="12"/>
  <c r="AG79" i="12"/>
  <c r="AG80" i="12"/>
  <c r="AJ71" i="12"/>
  <c r="AH101" i="12"/>
  <c r="AK84" i="12"/>
  <c r="AF69" i="12"/>
  <c r="H76" i="12"/>
  <c r="J76" i="12" s="1"/>
  <c r="L76" i="12" s="1"/>
  <c r="H170" i="12"/>
  <c r="J170" i="12" s="1"/>
  <c r="L170" i="12" s="1"/>
  <c r="AG95" i="12"/>
  <c r="AH178" i="12"/>
  <c r="H118" i="12"/>
  <c r="J118" i="12" s="1"/>
  <c r="L118" i="12" s="1"/>
  <c r="AE170" i="12"/>
  <c r="G82" i="12"/>
  <c r="I82" i="12" s="1"/>
  <c r="K82" i="12" s="1"/>
  <c r="AE132" i="12"/>
  <c r="G69" i="12"/>
  <c r="I69" i="12" s="1"/>
  <c r="K69" i="12" s="1"/>
  <c r="AJ110" i="12"/>
  <c r="AG38" i="12"/>
  <c r="AE98" i="12"/>
  <c r="AI12" i="12"/>
  <c r="AG104" i="12"/>
  <c r="AI118" i="12"/>
  <c r="H75" i="12"/>
  <c r="J75" i="12" s="1"/>
  <c r="AG84" i="12"/>
  <c r="AG214" i="12"/>
  <c r="G85" i="12"/>
  <c r="I85" i="12" s="1"/>
  <c r="K85" i="12" s="1"/>
  <c r="AG67" i="12"/>
  <c r="AG93" i="12"/>
  <c r="AG70" i="12"/>
  <c r="AI87" i="12"/>
  <c r="AG71" i="12"/>
  <c r="AJ81" i="12"/>
  <c r="AF161" i="12"/>
  <c r="AH99" i="12"/>
  <c r="H93" i="12"/>
  <c r="J93" i="12" s="1"/>
  <c r="L93" i="12" s="1"/>
  <c r="AH104" i="12"/>
  <c r="G84" i="12"/>
  <c r="I84" i="12" s="1"/>
  <c r="K84" i="12" s="1"/>
  <c r="M84" i="12" s="1"/>
  <c r="H151" i="12"/>
  <c r="J151" i="12" s="1"/>
  <c r="L151" i="12" s="1"/>
  <c r="AH38" i="12"/>
  <c r="G110" i="12"/>
  <c r="I110" i="12" s="1"/>
  <c r="K110" i="12" s="1"/>
  <c r="M110" i="12" s="1"/>
  <c r="AH71" i="12"/>
  <c r="G79" i="12"/>
  <c r="I79" i="12" s="1"/>
  <c r="K79" i="12" s="1"/>
  <c r="AF214" i="12"/>
  <c r="AF128" i="12"/>
  <c r="AJ214" i="12"/>
  <c r="H81" i="12"/>
  <c r="J81" i="12" s="1"/>
  <c r="L81" i="12" s="1"/>
  <c r="AI88" i="12"/>
  <c r="AI166" i="12"/>
  <c r="AK110" i="12"/>
  <c r="AI92" i="12"/>
  <c r="AG76" i="12"/>
  <c r="AJ161" i="12"/>
  <c r="AF91" i="12"/>
  <c r="AH95" i="12"/>
  <c r="AI214" i="12"/>
  <c r="AE192" i="12"/>
  <c r="AH97" i="12"/>
  <c r="G100" i="12"/>
  <c r="I100" i="12" s="1"/>
  <c r="K100" i="12" s="1"/>
  <c r="G128" i="12"/>
  <c r="I128" i="12" s="1"/>
  <c r="K128" i="12" s="1"/>
  <c r="M128" i="12" s="1"/>
  <c r="AF73" i="12"/>
  <c r="AH89" i="12"/>
  <c r="AK200" i="12"/>
  <c r="AG118" i="12"/>
  <c r="G127" i="12"/>
  <c r="I127" i="12" s="1"/>
  <c r="K127" i="12" s="1"/>
  <c r="AI91" i="12"/>
  <c r="AG100" i="12"/>
  <c r="AF78" i="12"/>
  <c r="AJ178" i="12"/>
  <c r="AH103" i="12"/>
  <c r="AJ166" i="12"/>
  <c r="AG97" i="12"/>
  <c r="AH170" i="12"/>
  <c r="AF39" i="12"/>
  <c r="AK88" i="12"/>
  <c r="AH102" i="12"/>
  <c r="G103" i="12"/>
  <c r="I103" i="12" s="1"/>
  <c r="K103" i="12" s="1"/>
  <c r="G97" i="12"/>
  <c r="I97" i="12" s="1"/>
  <c r="K97" i="12" s="1"/>
  <c r="AJ12" i="12"/>
  <c r="AG151" i="12"/>
  <c r="G166" i="12"/>
  <c r="I166" i="12" s="1"/>
  <c r="K166" i="12" s="1"/>
  <c r="M166" i="12" s="1"/>
  <c r="AI95" i="12"/>
  <c r="AG127" i="12"/>
  <c r="AG178" i="12"/>
  <c r="AJ111" i="12"/>
  <c r="AK166" i="12"/>
  <c r="AG73" i="12"/>
  <c r="AK38" i="12"/>
  <c r="AI161" i="12"/>
  <c r="AH86" i="12"/>
  <c r="AF102" i="12"/>
  <c r="AF12" i="12"/>
  <c r="AH128" i="12"/>
  <c r="AG102" i="12"/>
  <c r="AI127" i="12"/>
  <c r="AG78" i="12"/>
  <c r="AG69" i="12"/>
  <c r="AG75" i="12"/>
  <c r="AH94" i="12"/>
  <c r="G81" i="12"/>
  <c r="I81" i="12" s="1"/>
  <c r="K81" i="12" s="1"/>
  <c r="M81" i="12" s="1"/>
  <c r="AI75" i="12"/>
  <c r="AG192" i="12"/>
  <c r="AH67" i="12"/>
  <c r="H192" i="12"/>
  <c r="J192" i="12" s="1"/>
  <c r="AG170" i="12"/>
  <c r="AG110" i="12"/>
  <c r="AJ200" i="12"/>
  <c r="AH118" i="12"/>
  <c r="AH92" i="12"/>
  <c r="AF200" i="12"/>
  <c r="H200" i="12"/>
  <c r="J200" i="12" s="1"/>
  <c r="L200" i="12" s="1"/>
  <c r="AF84" i="12"/>
  <c r="AF99" i="12"/>
  <c r="AE161" i="12"/>
  <c r="AE89" i="12"/>
  <c r="AF192" i="12"/>
  <c r="G39" i="12"/>
  <c r="I39" i="12" s="1"/>
  <c r="K39" i="12" s="1"/>
  <c r="M39" i="12" s="1"/>
  <c r="H73" i="12"/>
  <c r="J73" i="12" s="1"/>
  <c r="AE38" i="12"/>
  <c r="AE96" i="12"/>
  <c r="AE101" i="12"/>
  <c r="AF81" i="12"/>
  <c r="AE300" i="12"/>
  <c r="AE110" i="12"/>
  <c r="AE79" i="12"/>
  <c r="AE111" i="12"/>
  <c r="AE85" i="12"/>
  <c r="G88" i="12"/>
  <c r="I88" i="12" s="1"/>
  <c r="K88" i="12" s="1"/>
  <c r="M88" i="12" s="1"/>
  <c r="H12" i="12"/>
  <c r="J12" i="12" s="1"/>
  <c r="L12" i="12" s="1"/>
  <c r="AF68" i="12"/>
  <c r="AE73" i="12"/>
  <c r="AF95" i="12"/>
  <c r="AF80" i="12"/>
  <c r="AF101" i="12"/>
  <c r="AE127" i="12"/>
  <c r="AE75" i="12"/>
  <c r="G83" i="12"/>
  <c r="I83" i="12" s="1"/>
  <c r="K83" i="12" s="1"/>
  <c r="G192" i="12"/>
  <c r="I192" i="12" s="1"/>
  <c r="K192" i="12" s="1"/>
  <c r="AE67" i="12"/>
  <c r="AE92" i="12"/>
  <c r="G214" i="12"/>
  <c r="I214" i="12" s="1"/>
  <c r="K214" i="12" s="1"/>
  <c r="M214" i="12" s="1"/>
  <c r="AE301" i="12"/>
  <c r="AF170" i="12"/>
  <c r="AE103" i="12"/>
  <c r="AF87" i="12"/>
  <c r="AE166" i="12"/>
  <c r="I150" i="8"/>
  <c r="AE82" i="12"/>
  <c r="AE86" i="12"/>
  <c r="AE91" i="12"/>
  <c r="AF94" i="12"/>
  <c r="H128" i="12"/>
  <c r="J128" i="12" s="1"/>
  <c r="L128" i="12" s="1"/>
  <c r="H85" i="12"/>
  <c r="J85" i="12" s="1"/>
  <c r="AF92" i="12"/>
  <c r="AH150" i="8"/>
  <c r="G302" i="12"/>
  <c r="G170" i="12"/>
  <c r="I170" i="12" s="1"/>
  <c r="K170" i="12" s="1"/>
  <c r="M170" i="12" s="1"/>
  <c r="AE62" i="12"/>
  <c r="AF89" i="12"/>
  <c r="AF103" i="12"/>
  <c r="AE200" i="12"/>
  <c r="AE100" i="12"/>
  <c r="AF151" i="12"/>
  <c r="AE178" i="12"/>
  <c r="G71" i="12"/>
  <c r="I71" i="12" s="1"/>
  <c r="K71" i="12" s="1"/>
  <c r="M71" i="12" s="1"/>
  <c r="AF300" i="12"/>
  <c r="AF75" i="12"/>
  <c r="I300" i="12"/>
  <c r="AE104" i="12"/>
  <c r="H69" i="12"/>
  <c r="J69" i="12" s="1"/>
  <c r="AF67" i="12"/>
  <c r="AE72" i="12"/>
  <c r="AE81" i="12"/>
  <c r="G98" i="12"/>
  <c r="I98" i="12" s="1"/>
  <c r="K98" i="12" s="1"/>
  <c r="AF82" i="12"/>
  <c r="AE12" i="12"/>
  <c r="AE97" i="12"/>
  <c r="H39" i="12"/>
  <c r="J39" i="12" s="1"/>
  <c r="L39" i="12" s="1"/>
  <c r="AE94" i="12"/>
  <c r="AF104" i="12"/>
  <c r="M200" i="12"/>
  <c r="G102" i="12"/>
  <c r="I102" i="12" s="1"/>
  <c r="K102" i="12" s="1"/>
  <c r="AF100" i="12"/>
  <c r="AE93" i="12"/>
  <c r="AF127" i="12"/>
  <c r="H62" i="12"/>
  <c r="H91" i="12"/>
  <c r="J91" i="12" s="1"/>
  <c r="AF74" i="12"/>
  <c r="AE69" i="12"/>
  <c r="H79" i="12"/>
  <c r="J79" i="12" s="1"/>
  <c r="K150" i="8"/>
  <c r="AF97" i="12"/>
  <c r="H72" i="12"/>
  <c r="J72" i="12" s="1"/>
  <c r="AF76" i="12"/>
  <c r="H78" i="12"/>
  <c r="J78" i="12" s="1"/>
  <c r="H88" i="12"/>
  <c r="J88" i="12" s="1"/>
  <c r="L88" i="12" s="1"/>
  <c r="AF38" i="12"/>
  <c r="H86" i="12"/>
  <c r="J86" i="12" s="1"/>
  <c r="G118" i="12"/>
  <c r="I118" i="12" s="1"/>
  <c r="K118" i="12" s="1"/>
  <c r="M118" i="12" s="1"/>
  <c r="AF118" i="12"/>
  <c r="AE76" i="12"/>
  <c r="AF71" i="12"/>
  <c r="H161" i="12"/>
  <c r="J161" i="12" s="1"/>
  <c r="L161" i="12" s="1"/>
  <c r="G87" i="12"/>
  <c r="I87" i="12" s="1"/>
  <c r="K87" i="12" s="1"/>
  <c r="G132" i="12"/>
  <c r="I132" i="12" s="1"/>
  <c r="K132" i="12" s="1"/>
  <c r="M132" i="12" s="1"/>
  <c r="H166" i="12"/>
  <c r="J166" i="12" s="1"/>
  <c r="L166" i="12" s="1"/>
  <c r="AF110" i="12"/>
  <c r="H214" i="12"/>
  <c r="J214" i="12" s="1"/>
  <c r="L214" i="12" s="1"/>
  <c r="G99" i="12"/>
  <c r="I99" i="12" s="1"/>
  <c r="K99" i="12" s="1"/>
  <c r="AF93" i="12"/>
  <c r="H178" i="12"/>
  <c r="J178" i="12" s="1"/>
  <c r="L178" i="12" s="1"/>
  <c r="T160" i="10"/>
  <c r="G160" i="10" s="1"/>
  <c r="AE78" i="12"/>
  <c r="AF150" i="8"/>
  <c r="AF70" i="12"/>
  <c r="H111" i="12"/>
  <c r="J111" i="12" s="1"/>
  <c r="L111" i="12" s="1"/>
  <c r="G151" i="12"/>
  <c r="I151" i="12" s="1"/>
  <c r="K151" i="12" s="1"/>
  <c r="AE84" i="12"/>
  <c r="AE95" i="12"/>
  <c r="G74" i="12"/>
  <c r="I74" i="12" s="1"/>
  <c r="K74" i="12" s="1"/>
  <c r="AF132" i="12"/>
  <c r="H83" i="12"/>
  <c r="J83" i="12" s="1"/>
  <c r="AE128" i="12"/>
  <c r="AF301" i="12"/>
  <c r="AK150" i="8"/>
  <c r="G150" i="8"/>
  <c r="AF98" i="12"/>
  <c r="H150" i="8"/>
  <c r="G70" i="12"/>
  <c r="I70" i="12" s="1"/>
  <c r="K70" i="12" s="1"/>
  <c r="AE68" i="12"/>
  <c r="G68" i="12"/>
  <c r="I68" i="12" s="1"/>
  <c r="H102" i="12"/>
  <c r="J102" i="12" s="1"/>
  <c r="AE80" i="12"/>
  <c r="AJ150" i="8"/>
  <c r="H96" i="12"/>
  <c r="J96" i="12" s="1"/>
  <c r="AF96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V139" i="7" a="1"/>
  <c r="Z139" i="7" a="1"/>
  <c r="U139" i="7" a="1"/>
  <c r="Y139" i="7" a="1"/>
  <c r="T139" i="7" a="1"/>
  <c r="X139" i="7" a="1"/>
  <c r="W139" i="7" a="1"/>
  <c r="V139" i="7" l="1"/>
  <c r="I139" i="7" s="1"/>
  <c r="AG304" i="13"/>
  <c r="I304" i="13"/>
  <c r="AE304" i="13"/>
  <c r="G304" i="13"/>
  <c r="AF305" i="13"/>
  <c r="H305" i="13"/>
  <c r="AE305" i="13"/>
  <c r="G305" i="13"/>
  <c r="AF304" i="13"/>
  <c r="H304" i="13"/>
  <c r="AE306" i="13"/>
  <c r="G306" i="13"/>
  <c r="AF164" i="13"/>
  <c r="H164" i="13"/>
  <c r="J164" i="13" s="1"/>
  <c r="L164" i="13" s="1"/>
  <c r="G98" i="13"/>
  <c r="I98" i="13" s="1"/>
  <c r="K98" i="13" s="1"/>
  <c r="AE98" i="13"/>
  <c r="G38" i="13"/>
  <c r="I38" i="13" s="1"/>
  <c r="K38" i="13" s="1"/>
  <c r="M38" i="13" s="1"/>
  <c r="AE38" i="13"/>
  <c r="AF39" i="13"/>
  <c r="H39" i="13"/>
  <c r="J39" i="13" s="1"/>
  <c r="L39" i="13" s="1"/>
  <c r="H73" i="13"/>
  <c r="J73" i="13" s="1"/>
  <c r="AF73" i="13"/>
  <c r="H81" i="13"/>
  <c r="J81" i="13" s="1"/>
  <c r="L81" i="13" s="1"/>
  <c r="AF81" i="13"/>
  <c r="AE99" i="13"/>
  <c r="G99" i="13"/>
  <c r="I99" i="13" s="1"/>
  <c r="K99" i="13" s="1"/>
  <c r="AF72" i="13"/>
  <c r="H72" i="13"/>
  <c r="J72" i="13" s="1"/>
  <c r="AE67" i="13"/>
  <c r="G67" i="13"/>
  <c r="I67" i="13" s="1"/>
  <c r="K67" i="13" s="1"/>
  <c r="AF71" i="13"/>
  <c r="H71" i="13"/>
  <c r="J71" i="13" s="1"/>
  <c r="L71" i="13" s="1"/>
  <c r="AE70" i="13"/>
  <c r="G70" i="13"/>
  <c r="I70" i="13" s="1"/>
  <c r="K70" i="13" s="1"/>
  <c r="AF38" i="13"/>
  <c r="H38" i="13"/>
  <c r="J38" i="13" s="1"/>
  <c r="L38" i="13" s="1"/>
  <c r="AF95" i="13"/>
  <c r="H95" i="13"/>
  <c r="J95" i="13" s="1"/>
  <c r="G102" i="13"/>
  <c r="I102" i="13" s="1"/>
  <c r="K102" i="13" s="1"/>
  <c r="AE102" i="13"/>
  <c r="AF85" i="13"/>
  <c r="H85" i="13"/>
  <c r="J85" i="13" s="1"/>
  <c r="AF79" i="13"/>
  <c r="H79" i="13"/>
  <c r="J79" i="13" s="1"/>
  <c r="M204" i="13"/>
  <c r="AK204" i="13"/>
  <c r="AF104" i="13"/>
  <c r="H104" i="13"/>
  <c r="J104" i="13" s="1"/>
  <c r="L104" i="13" s="1"/>
  <c r="AE129" i="13"/>
  <c r="G129" i="13"/>
  <c r="I129" i="13" s="1"/>
  <c r="K129" i="13" s="1"/>
  <c r="M129" i="13" s="1"/>
  <c r="G81" i="13"/>
  <c r="I81" i="13" s="1"/>
  <c r="K81" i="13" s="1"/>
  <c r="M81" i="13" s="1"/>
  <c r="AE81" i="13"/>
  <c r="AE100" i="13"/>
  <c r="G100" i="13"/>
  <c r="I100" i="13" s="1"/>
  <c r="K100" i="13" s="1"/>
  <c r="H129" i="13"/>
  <c r="J129" i="13" s="1"/>
  <c r="L129" i="13" s="1"/>
  <c r="AF129" i="13"/>
  <c r="AE69" i="13"/>
  <c r="G69" i="13"/>
  <c r="I69" i="13" s="1"/>
  <c r="K69" i="13" s="1"/>
  <c r="H101" i="13"/>
  <c r="J101" i="13" s="1"/>
  <c r="AF101" i="13"/>
  <c r="H94" i="13"/>
  <c r="J94" i="13" s="1"/>
  <c r="AF94" i="13"/>
  <c r="G83" i="13"/>
  <c r="I83" i="13" s="1"/>
  <c r="K83" i="13" s="1"/>
  <c r="AE83" i="13"/>
  <c r="G86" i="13"/>
  <c r="I86" i="13" s="1"/>
  <c r="K86" i="13" s="1"/>
  <c r="AE86" i="13"/>
  <c r="AE12" i="13"/>
  <c r="G12" i="13"/>
  <c r="I12" i="13" s="1"/>
  <c r="K12" i="13" s="1"/>
  <c r="M12" i="13" s="1"/>
  <c r="AF219" i="13"/>
  <c r="H219" i="13"/>
  <c r="J219" i="13" s="1"/>
  <c r="L219" i="13" s="1"/>
  <c r="G88" i="13"/>
  <c r="I88" i="13" s="1"/>
  <c r="K88" i="13" s="1"/>
  <c r="M88" i="13" s="1"/>
  <c r="AE88" i="13"/>
  <c r="G73" i="13"/>
  <c r="I73" i="13" s="1"/>
  <c r="K73" i="13" s="1"/>
  <c r="AE73" i="13"/>
  <c r="AE75" i="13"/>
  <c r="G75" i="13"/>
  <c r="I75" i="13" s="1"/>
  <c r="K75" i="13" s="1"/>
  <c r="AF100" i="13"/>
  <c r="H100" i="13"/>
  <c r="J100" i="13" s="1"/>
  <c r="AE196" i="13"/>
  <c r="G196" i="13"/>
  <c r="I196" i="13" s="1"/>
  <c r="K196" i="13" s="1"/>
  <c r="G82" i="13"/>
  <c r="I82" i="13" s="1"/>
  <c r="K82" i="13" s="1"/>
  <c r="AE82" i="13"/>
  <c r="AE93" i="13"/>
  <c r="G93" i="13"/>
  <c r="I93" i="13" s="1"/>
  <c r="K93" i="13" s="1"/>
  <c r="M93" i="13" s="1"/>
  <c r="AF74" i="13"/>
  <c r="H74" i="13"/>
  <c r="J74" i="13" s="1"/>
  <c r="G78" i="13"/>
  <c r="I78" i="13" s="1"/>
  <c r="K78" i="13" s="1"/>
  <c r="AE78" i="13"/>
  <c r="AF96" i="13"/>
  <c r="H96" i="13"/>
  <c r="J96" i="13" s="1"/>
  <c r="H169" i="13"/>
  <c r="J169" i="13" s="1"/>
  <c r="L169" i="13" s="1"/>
  <c r="AF169" i="13"/>
  <c r="G174" i="13"/>
  <c r="I174" i="13" s="1"/>
  <c r="K174" i="13" s="1"/>
  <c r="M174" i="13" s="1"/>
  <c r="AE174" i="13"/>
  <c r="H87" i="13"/>
  <c r="J87" i="13" s="1"/>
  <c r="AF87" i="13"/>
  <c r="H98" i="13"/>
  <c r="J98" i="13" s="1"/>
  <c r="AF98" i="13"/>
  <c r="AE95" i="13"/>
  <c r="G95" i="13"/>
  <c r="I95" i="13" s="1"/>
  <c r="K95" i="13" s="1"/>
  <c r="AE39" i="13"/>
  <c r="G39" i="13"/>
  <c r="I39" i="13" s="1"/>
  <c r="K39" i="13" s="1"/>
  <c r="M39" i="13" s="1"/>
  <c r="G68" i="13"/>
  <c r="I68" i="13" s="1"/>
  <c r="AE68" i="13"/>
  <c r="G133" i="13"/>
  <c r="I133" i="13" s="1"/>
  <c r="K133" i="13" s="1"/>
  <c r="M133" i="13" s="1"/>
  <c r="AE133" i="13"/>
  <c r="AE80" i="13"/>
  <c r="G80" i="13"/>
  <c r="I80" i="13" s="1"/>
  <c r="K80" i="13" s="1"/>
  <c r="AF97" i="13"/>
  <c r="H97" i="13"/>
  <c r="J97" i="13" s="1"/>
  <c r="H89" i="13"/>
  <c r="J89" i="13" s="1"/>
  <c r="L89" i="13" s="1"/>
  <c r="AF89" i="13"/>
  <c r="AE79" i="13"/>
  <c r="G79" i="13"/>
  <c r="I79" i="13" s="1"/>
  <c r="K79" i="13" s="1"/>
  <c r="AE110" i="13"/>
  <c r="G110" i="13"/>
  <c r="I110" i="13" s="1"/>
  <c r="K110" i="13" s="1"/>
  <c r="M110" i="13" s="1"/>
  <c r="AE85" i="13"/>
  <c r="G85" i="13"/>
  <c r="I85" i="13" s="1"/>
  <c r="K85" i="13" s="1"/>
  <c r="AF118" i="13"/>
  <c r="H118" i="13"/>
  <c r="J118" i="13" s="1"/>
  <c r="L118" i="13" s="1"/>
  <c r="AE71" i="13"/>
  <c r="G71" i="13"/>
  <c r="I71" i="13" s="1"/>
  <c r="K71" i="13" s="1"/>
  <c r="M71" i="13" s="1"/>
  <c r="H86" i="13"/>
  <c r="J86" i="13" s="1"/>
  <c r="AF86" i="13"/>
  <c r="AE169" i="13"/>
  <c r="G169" i="13"/>
  <c r="I169" i="13" s="1"/>
  <c r="K169" i="13" s="1"/>
  <c r="M169" i="13" s="1"/>
  <c r="AF78" i="13"/>
  <c r="H78" i="13"/>
  <c r="J78" i="13" s="1"/>
  <c r="AF91" i="13"/>
  <c r="H91" i="13"/>
  <c r="J91" i="13" s="1"/>
  <c r="AF103" i="13"/>
  <c r="H103" i="13"/>
  <c r="J103" i="13" s="1"/>
  <c r="G87" i="13"/>
  <c r="I87" i="13" s="1"/>
  <c r="K87" i="13" s="1"/>
  <c r="AE87" i="13"/>
  <c r="AE62" i="13"/>
  <c r="G62" i="13"/>
  <c r="I62" i="13" s="1"/>
  <c r="H133" i="13"/>
  <c r="J133" i="13" s="1"/>
  <c r="L133" i="13" s="1"/>
  <c r="AF133" i="13"/>
  <c r="G104" i="13"/>
  <c r="I104" i="13" s="1"/>
  <c r="K104" i="13" s="1"/>
  <c r="M104" i="13" s="1"/>
  <c r="AE104" i="13"/>
  <c r="AE92" i="13"/>
  <c r="G92" i="13"/>
  <c r="I92" i="13" s="1"/>
  <c r="K92" i="13" s="1"/>
  <c r="AE101" i="13"/>
  <c r="G101" i="13"/>
  <c r="I101" i="13" s="1"/>
  <c r="K101" i="13" s="1"/>
  <c r="H99" i="13"/>
  <c r="J99" i="13" s="1"/>
  <c r="AF99" i="13"/>
  <c r="AF154" i="13"/>
  <c r="H154" i="13"/>
  <c r="J154" i="13" s="1"/>
  <c r="L154" i="13" s="1"/>
  <c r="G72" i="13"/>
  <c r="I72" i="13" s="1"/>
  <c r="K72" i="13" s="1"/>
  <c r="AE72" i="13"/>
  <c r="G76" i="13"/>
  <c r="I76" i="13" s="1"/>
  <c r="K76" i="13" s="1"/>
  <c r="M76" i="13" s="1"/>
  <c r="AE76" i="13"/>
  <c r="H80" i="13"/>
  <c r="J80" i="13" s="1"/>
  <c r="AF80" i="13"/>
  <c r="G118" i="13"/>
  <c r="I118" i="13" s="1"/>
  <c r="K118" i="13" s="1"/>
  <c r="M118" i="13" s="1"/>
  <c r="AE118" i="13"/>
  <c r="H128" i="13"/>
  <c r="J128" i="13" s="1"/>
  <c r="AF128" i="13"/>
  <c r="G96" i="13"/>
  <c r="I96" i="13" s="1"/>
  <c r="K96" i="13" s="1"/>
  <c r="AE96" i="13"/>
  <c r="L204" i="13"/>
  <c r="AJ204" i="13"/>
  <c r="AE84" i="13"/>
  <c r="G84" i="13"/>
  <c r="I84" i="13" s="1"/>
  <c r="K84" i="13" s="1"/>
  <c r="M84" i="13" s="1"/>
  <c r="AF75" i="13"/>
  <c r="H75" i="13"/>
  <c r="J75" i="13" s="1"/>
  <c r="AF174" i="13"/>
  <c r="H174" i="13"/>
  <c r="J174" i="13" s="1"/>
  <c r="L174" i="13" s="1"/>
  <c r="G74" i="13"/>
  <c r="I74" i="13" s="1"/>
  <c r="K74" i="13" s="1"/>
  <c r="AE74" i="13"/>
  <c r="H88" i="13"/>
  <c r="J88" i="13" s="1"/>
  <c r="L88" i="13" s="1"/>
  <c r="AF88" i="13"/>
  <c r="AF84" i="13"/>
  <c r="H84" i="13"/>
  <c r="J84" i="13" s="1"/>
  <c r="L84" i="13" s="1"/>
  <c r="H62" i="13"/>
  <c r="AF62" i="13"/>
  <c r="G91" i="13"/>
  <c r="I91" i="13" s="1"/>
  <c r="K91" i="13" s="1"/>
  <c r="AE91" i="13"/>
  <c r="AE89" i="13"/>
  <c r="G89" i="13"/>
  <c r="I89" i="13" s="1"/>
  <c r="K89" i="13" s="1"/>
  <c r="AF12" i="13"/>
  <c r="H12" i="13"/>
  <c r="J12" i="13" s="1"/>
  <c r="L12" i="13" s="1"/>
  <c r="G97" i="13"/>
  <c r="I97" i="13" s="1"/>
  <c r="K97" i="13" s="1"/>
  <c r="AE97" i="13"/>
  <c r="AE128" i="13"/>
  <c r="G128" i="13"/>
  <c r="I128" i="13" s="1"/>
  <c r="K128" i="13" s="1"/>
  <c r="H76" i="13"/>
  <c r="J76" i="13" s="1"/>
  <c r="L76" i="13" s="1"/>
  <c r="AF76" i="13"/>
  <c r="H111" i="13"/>
  <c r="J111" i="13" s="1"/>
  <c r="L111" i="13" s="1"/>
  <c r="AF111" i="13"/>
  <c r="AF70" i="13"/>
  <c r="H70" i="13"/>
  <c r="J70" i="13" s="1"/>
  <c r="G111" i="13"/>
  <c r="I111" i="13" s="1"/>
  <c r="K111" i="13" s="1"/>
  <c r="M111" i="13" s="1"/>
  <c r="AE111" i="13"/>
  <c r="AE219" i="13"/>
  <c r="G219" i="13"/>
  <c r="I219" i="13" s="1"/>
  <c r="K219" i="13" s="1"/>
  <c r="M219" i="13" s="1"/>
  <c r="AE154" i="13"/>
  <c r="G154" i="13"/>
  <c r="I154" i="13" s="1"/>
  <c r="K154" i="13" s="1"/>
  <c r="AE94" i="13"/>
  <c r="G94" i="13"/>
  <c r="I94" i="13" s="1"/>
  <c r="K94" i="13" s="1"/>
  <c r="H110" i="13"/>
  <c r="J110" i="13" s="1"/>
  <c r="L110" i="13" s="1"/>
  <c r="AF110" i="13"/>
  <c r="AE182" i="13"/>
  <c r="G182" i="13"/>
  <c r="I182" i="13" s="1"/>
  <c r="K182" i="13" s="1"/>
  <c r="M182" i="13" s="1"/>
  <c r="H102" i="13"/>
  <c r="J102" i="13" s="1"/>
  <c r="AF102" i="13"/>
  <c r="AE103" i="13"/>
  <c r="G103" i="13"/>
  <c r="I103" i="13" s="1"/>
  <c r="K103" i="13" s="1"/>
  <c r="AF93" i="13"/>
  <c r="H93" i="13"/>
  <c r="J93" i="13" s="1"/>
  <c r="L93" i="13" s="1"/>
  <c r="AF69" i="13"/>
  <c r="H69" i="13"/>
  <c r="J69" i="13" s="1"/>
  <c r="H82" i="13"/>
  <c r="J82" i="13" s="1"/>
  <c r="AF82" i="13"/>
  <c r="H92" i="13"/>
  <c r="J92" i="13" s="1"/>
  <c r="AF92" i="13"/>
  <c r="AF83" i="13"/>
  <c r="H83" i="13"/>
  <c r="J83" i="13" s="1"/>
  <c r="AF182" i="13"/>
  <c r="H182" i="13"/>
  <c r="J182" i="13" s="1"/>
  <c r="L182" i="13" s="1"/>
  <c r="AF196" i="13"/>
  <c r="H196" i="13"/>
  <c r="J196" i="13" s="1"/>
  <c r="H67" i="13"/>
  <c r="J67" i="13" s="1"/>
  <c r="AF67" i="13"/>
  <c r="AF68" i="13"/>
  <c r="H68" i="13"/>
  <c r="AE164" i="13"/>
  <c r="G164" i="13"/>
  <c r="I164" i="13" s="1"/>
  <c r="K164" i="13" s="1"/>
  <c r="M164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7" i="7" a="1"/>
  <c r="T188" i="7" a="1"/>
  <c r="T179" i="7" a="1"/>
  <c r="T185" i="7" a="1"/>
  <c r="T182" i="7" a="1"/>
  <c r="T181" i="7" a="1"/>
  <c r="T180" i="7" a="1"/>
  <c r="T186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Z98" i="11" a="1"/>
  <c r="W98" i="11" a="1"/>
  <c r="Z93" i="11" a="1"/>
  <c r="U195" i="11" a="1"/>
  <c r="V36" i="11" a="1"/>
  <c r="Y71" i="11" a="1"/>
  <c r="T98" i="11" a="1"/>
  <c r="T192" i="9" a="1"/>
  <c r="Z163" i="11" a="1"/>
  <c r="Z19" i="11" a="1"/>
  <c r="T189" i="9" a="1"/>
  <c r="Y174" i="11" a="1"/>
  <c r="T188" i="9" a="1"/>
  <c r="X19" i="11" a="1"/>
  <c r="Z89" i="11" a="1"/>
  <c r="T186" i="9" a="1"/>
  <c r="Z36" i="11" a="1"/>
  <c r="U101" i="11" a="1"/>
  <c r="Z92" i="11" a="1"/>
  <c r="W19" i="11" a="1"/>
  <c r="T174" i="11" a="1"/>
  <c r="Z73" i="11" a="1"/>
  <c r="T194" i="9" a="1"/>
  <c r="Z101" i="11" a="1"/>
  <c r="U98" i="11" a="1"/>
  <c r="Y89" i="11" a="1"/>
  <c r="U19" i="11" a="1"/>
  <c r="X174" i="11" a="1"/>
  <c r="Y19" i="11" a="1"/>
  <c r="Y101" i="11" a="1"/>
  <c r="U160" i="10" a="1"/>
  <c r="Y73" i="11" a="1"/>
  <c r="V19" i="11" a="1"/>
  <c r="T177" i="11" a="1"/>
  <c r="Y63" i="11" a="1"/>
  <c r="Y92" i="11" a="1"/>
  <c r="T101" i="11" a="1"/>
  <c r="T36" i="11" a="1"/>
  <c r="Y195" i="11" a="1"/>
  <c r="T19" i="11" a="1"/>
  <c r="Z63" i="11" a="1"/>
  <c r="W36" i="11" a="1"/>
  <c r="U36" i="11" a="1"/>
  <c r="Y93" i="11" a="1"/>
  <c r="V195" i="11" a="1"/>
  <c r="Y36" i="11" a="1"/>
  <c r="X36" i="11" a="1"/>
  <c r="W101" i="11" a="1"/>
  <c r="W195" i="11" a="1"/>
  <c r="Z195" i="11" a="1"/>
  <c r="T193" i="9" a="1"/>
  <c r="V98" i="11" a="1"/>
  <c r="Z174" i="11" a="1"/>
  <c r="U174" i="11" a="1"/>
  <c r="W174" i="11" a="1"/>
  <c r="X98" i="11" a="1"/>
  <c r="V101" i="11" a="1"/>
  <c r="X195" i="11" a="1"/>
  <c r="Y98" i="11" a="1"/>
  <c r="Y163" i="11" a="1"/>
  <c r="T187" i="9" a="1"/>
  <c r="Z71" i="11" a="1"/>
  <c r="T195" i="11" a="1"/>
  <c r="T195" i="9" a="1"/>
  <c r="Z76" i="11" a="1"/>
  <c r="X101" i="11" a="1"/>
  <c r="Y76" i="11" a="1"/>
  <c r="V174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Z25" i="12" a="1"/>
  <c r="V25" i="12" a="1"/>
  <c r="Y108" i="12" a="1"/>
  <c r="W108" i="12" a="1"/>
  <c r="V40" i="12" a="1"/>
  <c r="Y100" i="12" a="1"/>
  <c r="T25" i="12" a="1"/>
  <c r="V160" i="10" a="1"/>
  <c r="U105" i="12" a="1"/>
  <c r="U206" i="12" a="1"/>
  <c r="Z171" i="12" a="1"/>
  <c r="X105" i="12" a="1"/>
  <c r="X206" i="12" a="1"/>
  <c r="T64" i="12" a="1"/>
  <c r="T105" i="12" a="1"/>
  <c r="Z100" i="12" a="1"/>
  <c r="X183" i="12" a="1"/>
  <c r="V206" i="12" a="1"/>
  <c r="Z183" i="12" a="1"/>
  <c r="T186" i="12" a="1"/>
  <c r="Y82" i="12" a="1"/>
  <c r="U177" i="11" a="1"/>
  <c r="X25" i="12" a="1"/>
  <c r="W105" i="12" a="1"/>
  <c r="Z105" i="12" a="1"/>
  <c r="Y96" i="12" a="1"/>
  <c r="U23" i="12" a="1"/>
  <c r="T108" i="12" a="1"/>
  <c r="U183" i="12" a="1"/>
  <c r="Z79" i="12" a="1"/>
  <c r="Y105" i="12" a="1"/>
  <c r="V108" i="12" a="1"/>
  <c r="W40" i="12" a="1"/>
  <c r="W183" i="12" a="1"/>
  <c r="Y79" i="12" a="1"/>
  <c r="W206" i="12" a="1"/>
  <c r="X40" i="12" a="1"/>
  <c r="Z99" i="12" a="1"/>
  <c r="Y23" i="12" a="1"/>
  <c r="Y99" i="12" a="1"/>
  <c r="Z82" i="12" a="1"/>
  <c r="Z206" i="12" a="1"/>
  <c r="T23" i="12" a="1"/>
  <c r="V105" i="12" a="1"/>
  <c r="Y206" i="12" a="1"/>
  <c r="Z96" i="12" a="1"/>
  <c r="V183" i="12" a="1"/>
  <c r="X23" i="12" a="1"/>
  <c r="X108" i="12" a="1"/>
  <c r="Y183" i="12" a="1"/>
  <c r="T40" i="12" a="1"/>
  <c r="Y40" i="12" a="1"/>
  <c r="Z40" i="12" a="1"/>
  <c r="Y171" i="12" a="1"/>
  <c r="W25" i="12" a="1"/>
  <c r="V23" i="12" a="1"/>
  <c r="W23" i="12" a="1"/>
  <c r="Z23" i="12" a="1"/>
  <c r="T206" i="12" a="1"/>
  <c r="U108" i="12" a="1"/>
  <c r="Z108" i="12" a="1"/>
  <c r="Y25" i="12" a="1"/>
  <c r="U25" i="12" a="1"/>
  <c r="T183" i="12" a="1"/>
  <c r="U40" i="12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4" i="12"/>
  <c r="AJ24" i="12"/>
  <c r="AK24" i="12"/>
  <c r="AH24" i="12"/>
  <c r="AI24" i="12"/>
  <c r="Y206" i="12"/>
  <c r="Z99" i="12"/>
  <c r="V40" i="12"/>
  <c r="W23" i="12"/>
  <c r="Z23" i="12"/>
  <c r="T108" i="12"/>
  <c r="Z40" i="12"/>
  <c r="Y79" i="12"/>
  <c r="X108" i="12"/>
  <c r="Y40" i="12"/>
  <c r="Z79" i="12"/>
  <c r="W105" i="12"/>
  <c r="Y82" i="12"/>
  <c r="T64" i="12"/>
  <c r="Z25" i="12"/>
  <c r="U40" i="12"/>
  <c r="Y25" i="12"/>
  <c r="H171" i="12"/>
  <c r="W25" i="12"/>
  <c r="V23" i="12"/>
  <c r="Y108" i="12"/>
  <c r="Z183" i="12"/>
  <c r="Y171" i="12"/>
  <c r="X23" i="12"/>
  <c r="Z108" i="12"/>
  <c r="Y183" i="12"/>
  <c r="V105" i="12"/>
  <c r="Y99" i="12"/>
  <c r="X105" i="12"/>
  <c r="W108" i="12"/>
  <c r="V25" i="12"/>
  <c r="Z206" i="12"/>
  <c r="U108" i="12"/>
  <c r="U23" i="12"/>
  <c r="Z82" i="12"/>
  <c r="Y96" i="12"/>
  <c r="U25" i="12"/>
  <c r="Z96" i="12"/>
  <c r="Y23" i="12"/>
  <c r="V108" i="12"/>
  <c r="Z171" i="12"/>
  <c r="Z100" i="12"/>
  <c r="G171" i="12"/>
  <c r="X25" i="12"/>
  <c r="Z105" i="12"/>
  <c r="T40" i="12"/>
  <c r="Y100" i="12"/>
  <c r="W40" i="12"/>
  <c r="U105" i="12"/>
  <c r="T23" i="12"/>
  <c r="Y105" i="12"/>
  <c r="T105" i="12"/>
  <c r="X40" i="12"/>
  <c r="T25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69" i="13" a="1"/>
  <c r="V177" i="11" a="1"/>
  <c r="V187" i="13" a="1"/>
  <c r="U187" i="13" a="1"/>
  <c r="V23" i="13" a="1"/>
  <c r="W160" i="10" a="1"/>
  <c r="V25" i="13" a="1"/>
  <c r="Z105" i="13" a="1"/>
  <c r="W105" i="13" a="1"/>
  <c r="V210" i="13" a="1"/>
  <c r="Y105" i="13" a="1"/>
  <c r="U23" i="13" a="1"/>
  <c r="X210" i="13" a="1"/>
  <c r="Z79" i="13" a="1"/>
  <c r="W210" i="13" a="1"/>
  <c r="Z23" i="13" a="1"/>
  <c r="Z40" i="13" a="1"/>
  <c r="Y187" i="13" a="1"/>
  <c r="V40" i="13" a="1"/>
  <c r="U186" i="12" a="1"/>
  <c r="Z82" i="13" a="1"/>
  <c r="T105" i="13" a="1"/>
  <c r="U210" i="13" a="1"/>
  <c r="Y96" i="13" a="1"/>
  <c r="X25" i="13" a="1"/>
  <c r="U25" i="13" a="1"/>
  <c r="X108" i="13" a="1"/>
  <c r="Y25" i="13" a="1"/>
  <c r="W40" i="13" a="1"/>
  <c r="Z96" i="13" a="1"/>
  <c r="Z210" i="13" a="1"/>
  <c r="T190" i="13" a="1"/>
  <c r="Y79" i="13" a="1"/>
  <c r="X105" i="13" a="1"/>
  <c r="V108" i="13" a="1"/>
  <c r="Y23" i="13" a="1"/>
  <c r="Z69" i="13" a="1"/>
  <c r="V105" i="13" a="1"/>
  <c r="U105" i="13" a="1"/>
  <c r="W25" i="13" a="1"/>
  <c r="Z100" i="13" a="1"/>
  <c r="T187" i="13" a="1"/>
  <c r="Z108" i="13" a="1"/>
  <c r="Y210" i="13" a="1"/>
  <c r="W108" i="13" a="1"/>
  <c r="W23" i="13" a="1"/>
  <c r="X40" i="13" a="1"/>
  <c r="W187" i="13" a="1"/>
  <c r="X23" i="13" a="1"/>
  <c r="T23" i="13" a="1"/>
  <c r="Y99" i="13" a="1"/>
  <c r="T64" i="13" a="1"/>
  <c r="X187" i="13" a="1"/>
  <c r="Y82" i="13" a="1"/>
  <c r="Y108" i="13" a="1"/>
  <c r="T25" i="13" a="1"/>
  <c r="U108" i="13" a="1"/>
  <c r="Z175" i="13" a="1"/>
  <c r="T40" i="13" a="1"/>
  <c r="Z187" i="13" a="1"/>
  <c r="U40" i="13" a="1"/>
  <c r="Y40" i="13" a="1"/>
  <c r="Z99" i="13" a="1"/>
  <c r="T108" i="13" a="1"/>
  <c r="Z25" i="13" a="1"/>
  <c r="T210" i="13" a="1"/>
  <c r="Y100" i="13" a="1"/>
  <c r="Y175" i="13" a="1"/>
  <c r="U186" i="12" l="1"/>
  <c r="V25" i="13"/>
  <c r="AG25" i="13" s="1"/>
  <c r="Z40" i="13"/>
  <c r="AK40" i="13" s="1"/>
  <c r="W40" i="13"/>
  <c r="AH40" i="13" s="1"/>
  <c r="Y96" i="13"/>
  <c r="L96" i="13" s="1"/>
  <c r="Y82" i="13"/>
  <c r="L82" i="13" s="1"/>
  <c r="W105" i="13"/>
  <c r="AH105" i="13" s="1"/>
  <c r="Y69" i="13"/>
  <c r="AJ69" i="13" s="1"/>
  <c r="X23" i="13"/>
  <c r="AI23" i="13" s="1"/>
  <c r="Y175" i="13"/>
  <c r="AJ175" i="13" s="1"/>
  <c r="X40" i="13"/>
  <c r="AI40" i="13" s="1"/>
  <c r="X25" i="13"/>
  <c r="AI25" i="13" s="1"/>
  <c r="U108" i="13"/>
  <c r="AF108" i="13" s="1"/>
  <c r="Y108" i="13"/>
  <c r="AJ108" i="13" s="1"/>
  <c r="Y79" i="13"/>
  <c r="AJ79" i="13" s="1"/>
  <c r="U210" i="13"/>
  <c r="H210" i="13" s="1"/>
  <c r="Z210" i="13"/>
  <c r="AK210" i="13" s="1"/>
  <c r="V23" i="13"/>
  <c r="AG23" i="13" s="1"/>
  <c r="X210" i="13"/>
  <c r="AI210" i="13" s="1"/>
  <c r="T105" i="13"/>
  <c r="G105" i="13" s="1"/>
  <c r="Z100" i="13"/>
  <c r="M100" i="13" s="1"/>
  <c r="W25" i="13"/>
  <c r="AH25" i="13" s="1"/>
  <c r="Y105" i="13"/>
  <c r="AJ105" i="13" s="1"/>
  <c r="Z175" i="13"/>
  <c r="AK175" i="13" s="1"/>
  <c r="W108" i="13"/>
  <c r="AH108" i="13" s="1"/>
  <c r="T190" i="13"/>
  <c r="G190" i="13" s="1"/>
  <c r="Z99" i="13"/>
  <c r="AK99" i="13" s="1"/>
  <c r="Y100" i="13"/>
  <c r="L100" i="13" s="1"/>
  <c r="Z82" i="13"/>
  <c r="AK82" i="13" s="1"/>
  <c r="Z69" i="13"/>
  <c r="AK69" i="13" s="1"/>
  <c r="Y210" i="13"/>
  <c r="AJ210" i="13" s="1"/>
  <c r="T40" i="13"/>
  <c r="G40" i="13" s="1"/>
  <c r="T210" i="13"/>
  <c r="AE210" i="13" s="1"/>
  <c r="V187" i="13"/>
  <c r="AG187" i="13" s="1"/>
  <c r="Z79" i="13"/>
  <c r="AK79" i="13" s="1"/>
  <c r="Z105" i="13"/>
  <c r="AK105" i="13" s="1"/>
  <c r="U23" i="13"/>
  <c r="AF23" i="13" s="1"/>
  <c r="Y40" i="13"/>
  <c r="AJ40" i="13" s="1"/>
  <c r="T23" i="13"/>
  <c r="AE23" i="13" s="1"/>
  <c r="V108" i="13"/>
  <c r="AG108" i="13" s="1"/>
  <c r="X105" i="13"/>
  <c r="AI105" i="13" s="1"/>
  <c r="Y25" i="13"/>
  <c r="AJ25" i="13" s="1"/>
  <c r="T108" i="13"/>
  <c r="G108" i="13" s="1"/>
  <c r="X187" i="13"/>
  <c r="AI187" i="13" s="1"/>
  <c r="Y23" i="13"/>
  <c r="AJ23" i="13" s="1"/>
  <c r="Y99" i="13"/>
  <c r="L99" i="13" s="1"/>
  <c r="U40" i="13"/>
  <c r="H40" i="13" s="1"/>
  <c r="Z23" i="13"/>
  <c r="AK23" i="13" s="1"/>
  <c r="U105" i="13"/>
  <c r="AF105" i="13" s="1"/>
  <c r="Z96" i="13"/>
  <c r="AK96" i="13" s="1"/>
  <c r="V105" i="13"/>
  <c r="AG105" i="13" s="1"/>
  <c r="Z25" i="13"/>
  <c r="AK25" i="13" s="1"/>
  <c r="W23" i="13"/>
  <c r="AH23" i="13" s="1"/>
  <c r="V210" i="13"/>
  <c r="AG210" i="13" s="1"/>
  <c r="U25" i="13"/>
  <c r="Y187" i="13"/>
  <c r="AJ187" i="13" s="1"/>
  <c r="T64" i="13"/>
  <c r="V40" i="13"/>
  <c r="AG40" i="13" s="1"/>
  <c r="W210" i="13"/>
  <c r="AH210" i="13" s="1"/>
  <c r="Z108" i="13"/>
  <c r="AK108" i="13" s="1"/>
  <c r="W187" i="13"/>
  <c r="AH187" i="13" s="1"/>
  <c r="T25" i="13"/>
  <c r="U187" i="13"/>
  <c r="H187" i="13" s="1"/>
  <c r="T187" i="13"/>
  <c r="G187" i="13" s="1"/>
  <c r="Z187" i="13"/>
  <c r="AK187" i="13" s="1"/>
  <c r="X108" i="13"/>
  <c r="AI108" i="13" s="1"/>
  <c r="H206" i="12"/>
  <c r="J206" i="12" s="1"/>
  <c r="L206" i="12" s="1"/>
  <c r="G105" i="12"/>
  <c r="I105" i="12" s="1"/>
  <c r="K105" i="12" s="1"/>
  <c r="M105" i="12" s="1"/>
  <c r="M100" i="12"/>
  <c r="G186" i="12"/>
  <c r="G183" i="12"/>
  <c r="I183" i="12" s="1"/>
  <c r="K183" i="12" s="1"/>
  <c r="M183" i="12" s="1"/>
  <c r="L99" i="12"/>
  <c r="H40" i="12"/>
  <c r="J40" i="12" s="1"/>
  <c r="L40" i="12" s="1"/>
  <c r="H183" i="12"/>
  <c r="J183" i="12" s="1"/>
  <c r="L183" i="12" s="1"/>
  <c r="G23" i="12"/>
  <c r="I23" i="12" s="1"/>
  <c r="K23" i="12" s="1"/>
  <c r="M23" i="12" s="1"/>
  <c r="G108" i="12"/>
  <c r="I108" i="12" s="1"/>
  <c r="K108" i="12" s="1"/>
  <c r="M108" i="12" s="1"/>
  <c r="H105" i="12"/>
  <c r="J105" i="12" s="1"/>
  <c r="L105" i="12" s="1"/>
  <c r="G25" i="12"/>
  <c r="I25" i="12" s="1"/>
  <c r="K25" i="12" s="1"/>
  <c r="M25" i="12" s="1"/>
  <c r="M99" i="12"/>
  <c r="H108" i="12"/>
  <c r="J108" i="12" s="1"/>
  <c r="L108" i="12" s="1"/>
  <c r="H25" i="12"/>
  <c r="J25" i="12" s="1"/>
  <c r="L25" i="12" s="1"/>
  <c r="G64" i="12"/>
  <c r="L100" i="12"/>
  <c r="G40" i="12"/>
  <c r="I40" i="12" s="1"/>
  <c r="K40" i="12" s="1"/>
  <c r="M40" i="12" s="1"/>
  <c r="G206" i="12"/>
  <c r="I206" i="12" s="1"/>
  <c r="K206" i="12" s="1"/>
  <c r="M206" i="12" s="1"/>
  <c r="H23" i="12"/>
  <c r="J23" i="12" s="1"/>
  <c r="L23" i="12" s="1"/>
  <c r="L79" i="12"/>
  <c r="M79" i="12"/>
  <c r="G24" i="12"/>
  <c r="I24" i="12" s="1"/>
  <c r="K24" i="12" s="1"/>
  <c r="M24" i="12" s="1"/>
  <c r="AE24" i="12"/>
  <c r="H24" i="12"/>
  <c r="J24" i="12" s="1"/>
  <c r="L24" i="12" s="1"/>
  <c r="AF24" i="12"/>
  <c r="J171" i="12"/>
  <c r="L171" i="12" s="1"/>
  <c r="I171" i="12"/>
  <c r="K171" i="12" s="1"/>
  <c r="M171" i="12" s="1"/>
  <c r="AK96" i="12"/>
  <c r="M96" i="12"/>
  <c r="AJ96" i="12"/>
  <c r="L96" i="12"/>
  <c r="AK82" i="12"/>
  <c r="M82" i="12"/>
  <c r="AJ82" i="12"/>
  <c r="L82" i="12"/>
  <c r="AE25" i="12"/>
  <c r="AH40" i="12"/>
  <c r="AF25" i="12"/>
  <c r="AK171" i="12"/>
  <c r="AE64" i="12"/>
  <c r="AJ206" i="12"/>
  <c r="AI171" i="12"/>
  <c r="AH108" i="12"/>
  <c r="AH183" i="12"/>
  <c r="AG105" i="12"/>
  <c r="AJ23" i="12"/>
  <c r="AI40" i="12"/>
  <c r="AJ100" i="12"/>
  <c r="AE23" i="12"/>
  <c r="AK25" i="12"/>
  <c r="AG183" i="12"/>
  <c r="AG171" i="12"/>
  <c r="AI25" i="12"/>
  <c r="AH25" i="12"/>
  <c r="AK79" i="12"/>
  <c r="AI206" i="12"/>
  <c r="AF206" i="12"/>
  <c r="AJ25" i="12"/>
  <c r="AE40" i="12"/>
  <c r="AJ183" i="12"/>
  <c r="AK108" i="12"/>
  <c r="AH105" i="12"/>
  <c r="AE105" i="12"/>
  <c r="AF40" i="12"/>
  <c r="AJ69" i="12"/>
  <c r="AI23" i="12"/>
  <c r="AK206" i="12"/>
  <c r="AK40" i="12"/>
  <c r="AF23" i="12"/>
  <c r="AK105" i="12"/>
  <c r="AE186" i="12"/>
  <c r="AJ40" i="12"/>
  <c r="AG40" i="12"/>
  <c r="AJ105" i="12"/>
  <c r="AJ99" i="12"/>
  <c r="AF171" i="12"/>
  <c r="AH23" i="12"/>
  <c r="AI108" i="12"/>
  <c r="AE108" i="12"/>
  <c r="AF108" i="12"/>
  <c r="AF183" i="12"/>
  <c r="AG25" i="12"/>
  <c r="AJ79" i="12"/>
  <c r="AG108" i="12"/>
  <c r="AF177" i="11"/>
  <c r="AI183" i="12"/>
  <c r="AH206" i="12"/>
  <c r="AE206" i="12"/>
  <c r="AI105" i="12"/>
  <c r="AJ171" i="12"/>
  <c r="AK23" i="12"/>
  <c r="AF105" i="12"/>
  <c r="AK69" i="12"/>
  <c r="AE171" i="12"/>
  <c r="AH171" i="12"/>
  <c r="AJ108" i="12"/>
  <c r="AG206" i="12"/>
  <c r="AK99" i="12"/>
  <c r="AK100" i="12"/>
  <c r="AE183" i="12"/>
  <c r="AK183" i="12"/>
  <c r="AG23" i="12"/>
  <c r="W160" i="10"/>
  <c r="V177" i="11"/>
  <c r="H177" i="11"/>
  <c r="I160" i="10"/>
  <c r="AG160" i="10"/>
  <c r="X6" i="10"/>
  <c r="Y6" i="9"/>
  <c r="X247" i="9"/>
  <c r="W177" i="11" a="1"/>
  <c r="X160" i="10" a="1"/>
  <c r="U190" i="13" a="1"/>
  <c r="V186" i="12" a="1"/>
  <c r="V186" i="12" l="1"/>
  <c r="AJ100" i="13"/>
  <c r="M99" i="13"/>
  <c r="I105" i="13"/>
  <c r="K105" i="13" s="1"/>
  <c r="M105" i="13" s="1"/>
  <c r="M96" i="13"/>
  <c r="I108" i="13"/>
  <c r="K108" i="13" s="1"/>
  <c r="M108" i="13" s="1"/>
  <c r="AJ96" i="13"/>
  <c r="AK100" i="13"/>
  <c r="J210" i="13"/>
  <c r="L210" i="13" s="1"/>
  <c r="U190" i="13"/>
  <c r="H190" i="13" s="1"/>
  <c r="J40" i="13"/>
  <c r="L40" i="13" s="1"/>
  <c r="I187" i="13"/>
  <c r="K187" i="13" s="1"/>
  <c r="M187" i="13" s="1"/>
  <c r="AJ99" i="13"/>
  <c r="AJ82" i="13"/>
  <c r="L79" i="13"/>
  <c r="M82" i="13"/>
  <c r="L69" i="13"/>
  <c r="I40" i="13"/>
  <c r="K40" i="13" s="1"/>
  <c r="M40" i="13" s="1"/>
  <c r="J187" i="13"/>
  <c r="L187" i="13" s="1"/>
  <c r="AE105" i="13"/>
  <c r="L175" i="13"/>
  <c r="AE40" i="13"/>
  <c r="G210" i="13"/>
  <c r="I210" i="13" s="1"/>
  <c r="K210" i="13" s="1"/>
  <c r="M210" i="13" s="1"/>
  <c r="G23" i="13"/>
  <c r="I23" i="13" s="1"/>
  <c r="K23" i="13" s="1"/>
  <c r="M23" i="13" s="1"/>
  <c r="AF40" i="13"/>
  <c r="AF210" i="13"/>
  <c r="AF187" i="13"/>
  <c r="H108" i="13"/>
  <c r="J108" i="13" s="1"/>
  <c r="L108" i="13" s="1"/>
  <c r="M69" i="13"/>
  <c r="AE190" i="13"/>
  <c r="AE187" i="13"/>
  <c r="M175" i="13"/>
  <c r="M79" i="13"/>
  <c r="AE108" i="13"/>
  <c r="H105" i="13"/>
  <c r="J105" i="13" s="1"/>
  <c r="L105" i="13" s="1"/>
  <c r="G25" i="13"/>
  <c r="I25" i="13" s="1"/>
  <c r="K25" i="13" s="1"/>
  <c r="M25" i="13" s="1"/>
  <c r="AE25" i="13"/>
  <c r="H186" i="12"/>
  <c r="G64" i="13"/>
  <c r="AE64" i="13"/>
  <c r="H23" i="13"/>
  <c r="J23" i="13" s="1"/>
  <c r="L23" i="13" s="1"/>
  <c r="AF25" i="13"/>
  <c r="H25" i="13"/>
  <c r="J25" i="13" s="1"/>
  <c r="L25" i="13" s="1"/>
  <c r="AF186" i="12"/>
  <c r="AG177" i="11"/>
  <c r="X160" i="10"/>
  <c r="W177" i="11"/>
  <c r="I177" i="11"/>
  <c r="J160" i="10"/>
  <c r="AH160" i="10"/>
  <c r="Y6" i="10"/>
  <c r="Z6" i="9"/>
  <c r="Y247" i="9"/>
  <c r="X177" i="11" a="1"/>
  <c r="W186" i="12" a="1"/>
  <c r="V190" i="13" a="1"/>
  <c r="Y160" i="10" a="1"/>
  <c r="W186" i="12" l="1"/>
  <c r="V190" i="13"/>
  <c r="AG190" i="13" s="1"/>
  <c r="AF190" i="13"/>
  <c r="AG186" i="12"/>
  <c r="I186" i="12"/>
  <c r="AH177" i="11"/>
  <c r="Y160" i="10"/>
  <c r="X177" i="11"/>
  <c r="J177" i="11"/>
  <c r="K160" i="10"/>
  <c r="AI160" i="10"/>
  <c r="Z6" i="10"/>
  <c r="Z247" i="9"/>
  <c r="X186" i="12" a="1"/>
  <c r="W190" i="13" a="1"/>
  <c r="Y177" i="11" a="1"/>
  <c r="Z160" i="10" a="1"/>
  <c r="X186" i="12" l="1"/>
  <c r="I190" i="13"/>
  <c r="W190" i="13"/>
  <c r="AH190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W174" i="10" a="1"/>
  <c r="U89" i="10" a="1"/>
  <c r="Z177" i="11" a="1"/>
  <c r="X146" i="9" a="1"/>
  <c r="T174" i="10" a="1"/>
  <c r="Y180" i="9" a="1"/>
  <c r="Z180" i="9" a="1"/>
  <c r="Y146" i="9" a="1"/>
  <c r="X180" i="9" a="1"/>
  <c r="V89" i="10" a="1"/>
  <c r="X190" i="13" a="1"/>
  <c r="Z174" i="10" a="1"/>
  <c r="W89" i="10" a="1"/>
  <c r="U146" i="9" a="1"/>
  <c r="U174" i="10" a="1"/>
  <c r="T146" i="9" a="1"/>
  <c r="Y174" i="10" a="1"/>
  <c r="W146" i="9" a="1"/>
  <c r="Z89" i="10" a="1"/>
  <c r="U36" i="10" a="1"/>
  <c r="Z146" i="9" a="1"/>
  <c r="Y186" i="12" a="1"/>
  <c r="T180" i="9" a="1"/>
  <c r="X89" i="10" a="1"/>
  <c r="W180" i="9" a="1"/>
  <c r="X174" i="10" a="1"/>
  <c r="Y89" i="10" a="1"/>
  <c r="T89" i="10" a="1"/>
  <c r="V180" i="9" a="1"/>
  <c r="U180" i="9" a="1"/>
  <c r="V174" i="10" a="1"/>
  <c r="V146" i="9" a="1"/>
  <c r="X190" i="13" l="1"/>
  <c r="J190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Y96" i="11" a="1"/>
  <c r="W191" i="11" a="1"/>
  <c r="Y190" i="13" a="1"/>
  <c r="W288" i="11" a="1"/>
  <c r="U191" i="11" a="1"/>
  <c r="X191" i="11" a="1"/>
  <c r="Y191" i="11" a="1"/>
  <c r="Z96" i="11" a="1"/>
  <c r="U289" i="11" a="1"/>
  <c r="Z186" i="12" a="1"/>
  <c r="T289" i="11" a="1"/>
  <c r="T191" i="11" a="1"/>
  <c r="V288" i="11" a="1"/>
  <c r="V191" i="11" a="1"/>
  <c r="Z191" i="11" a="1"/>
  <c r="U288" i="11" a="1"/>
  <c r="Y190" i="13" l="1"/>
  <c r="AJ190" i="13" s="1"/>
  <c r="L186" i="12"/>
  <c r="AI190" i="13"/>
  <c r="K190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W203" i="12" a="1"/>
  <c r="U302" i="12" a="1"/>
  <c r="X203" i="12" a="1"/>
  <c r="V203" i="12" a="1"/>
  <c r="Z190" i="13" a="1"/>
  <c r="W302" i="12" a="1"/>
  <c r="T303" i="12" a="1"/>
  <c r="U203" i="12" a="1"/>
  <c r="T203" i="12" a="1"/>
  <c r="Y203" i="12" a="1"/>
  <c r="U303" i="12" a="1"/>
  <c r="V302" i="12" a="1"/>
  <c r="Z103" i="12" a="1"/>
  <c r="Y103" i="12" a="1"/>
  <c r="Z203" i="12" a="1"/>
  <c r="U203" i="12" l="1"/>
  <c r="X203" i="12"/>
  <c r="T203" i="12"/>
  <c r="V203" i="12"/>
  <c r="W203" i="12"/>
  <c r="Z190" i="13"/>
  <c r="M190" i="13" s="1"/>
  <c r="M186" i="12"/>
  <c r="L190" i="13"/>
  <c r="V302" i="12"/>
  <c r="T303" i="12"/>
  <c r="W302" i="12"/>
  <c r="U303" i="12"/>
  <c r="U302" i="12"/>
  <c r="AK186" i="12"/>
  <c r="Z103" i="12"/>
  <c r="Y103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Y207" i="13" a="1"/>
  <c r="T207" i="13" a="1"/>
  <c r="Z103" i="13" a="1"/>
  <c r="Y103" i="13" a="1"/>
  <c r="W207" i="13" a="1"/>
  <c r="U306" i="13" a="1"/>
  <c r="U207" i="13" a="1"/>
  <c r="X207" i="13" a="1"/>
  <c r="U307" i="13" a="1"/>
  <c r="T307" i="13" a="1"/>
  <c r="W306" i="13" a="1"/>
  <c r="V306" i="13" a="1"/>
  <c r="V207" i="13" a="1"/>
  <c r="Z207" i="13" a="1"/>
  <c r="V306" i="13" l="1"/>
  <c r="I306" i="13" s="1"/>
  <c r="U306" i="13"/>
  <c r="H306" i="13" s="1"/>
  <c r="W306" i="13"/>
  <c r="AH306" i="13" s="1"/>
  <c r="U307" i="13"/>
  <c r="AF307" i="13" s="1"/>
  <c r="T307" i="13"/>
  <c r="AE307" i="13" s="1"/>
  <c r="I302" i="12"/>
  <c r="H302" i="12"/>
  <c r="J302" i="12"/>
  <c r="H303" i="12"/>
  <c r="G303" i="12"/>
  <c r="AK190" i="13"/>
  <c r="U207" i="13"/>
  <c r="AF207" i="13" s="1"/>
  <c r="X207" i="13"/>
  <c r="AI207" i="13" s="1"/>
  <c r="Y103" i="13"/>
  <c r="AJ103" i="13" s="1"/>
  <c r="T207" i="13"/>
  <c r="G207" i="13" s="1"/>
  <c r="Y207" i="13"/>
  <c r="AJ207" i="13" s="1"/>
  <c r="Z207" i="13"/>
  <c r="AK207" i="13" s="1"/>
  <c r="W207" i="13"/>
  <c r="AH207" i="13" s="1"/>
  <c r="Z103" i="13"/>
  <c r="M103" i="13" s="1"/>
  <c r="V207" i="13"/>
  <c r="AG207" i="13" s="1"/>
  <c r="AJ203" i="12"/>
  <c r="AI203" i="12"/>
  <c r="AH203" i="12"/>
  <c r="M103" i="12"/>
  <c r="H203" i="12"/>
  <c r="J203" i="12" s="1"/>
  <c r="L203" i="12" s="1"/>
  <c r="AK203" i="12"/>
  <c r="AG203" i="12"/>
  <c r="AJ103" i="12"/>
  <c r="L103" i="12"/>
  <c r="AE203" i="12"/>
  <c r="G203" i="12"/>
  <c r="I203" i="12" s="1"/>
  <c r="K203" i="12" s="1"/>
  <c r="M203" i="12" s="1"/>
  <c r="AF203" i="12"/>
  <c r="AK103" i="12"/>
  <c r="AG302" i="12"/>
  <c r="AF303" i="12"/>
  <c r="AF302" i="12"/>
  <c r="AH302" i="12"/>
  <c r="AE303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V140" i="8" a="1"/>
  <c r="Y159" i="8" a="1"/>
  <c r="V26" i="8" a="1"/>
  <c r="Y128" i="8" a="1"/>
  <c r="W54" i="8" a="1"/>
  <c r="Y24" i="8" a="1"/>
  <c r="T34" i="8" a="1"/>
  <c r="T201" i="8"/>
  <c r="U34" i="8" a="1"/>
  <c r="W149" i="8" a="1"/>
  <c r="X38" i="8" a="1"/>
  <c r="T27" i="8" a="1"/>
  <c r="W72" i="8" a="1"/>
  <c r="X46" i="8" a="1"/>
  <c r="W76" i="8" a="1"/>
  <c r="U182" i="8" a="1"/>
  <c r="T138" i="8" a="1"/>
  <c r="Y155" i="8" a="1"/>
  <c r="X14" i="8" a="1"/>
  <c r="V43" i="8" a="1"/>
  <c r="T61" i="8" a="1"/>
  <c r="U61" i="8" a="1"/>
  <c r="Y149" i="8" a="1"/>
  <c r="T153" i="8" a="1"/>
  <c r="X181" i="8" a="1"/>
  <c r="W152" i="8" a="1"/>
  <c r="T14" i="8" a="1"/>
  <c r="X93" i="8" a="1"/>
  <c r="V77" i="8" a="1"/>
  <c r="X49" i="8" a="1"/>
  <c r="W61" i="8" a="1"/>
  <c r="V72" i="8" a="1"/>
  <c r="V152" i="8" a="1"/>
  <c r="T111" i="8" a="1"/>
  <c r="W174" i="8" a="1"/>
  <c r="X158" i="8" a="1"/>
  <c r="U81" i="8" a="1"/>
  <c r="W26" i="8" a="1"/>
  <c r="V61" i="8" a="1"/>
  <c r="T45" i="8" a="1"/>
  <c r="X172" i="8" a="1"/>
  <c r="Y71" i="8" a="1"/>
  <c r="U140" i="8" a="1"/>
  <c r="Y131" i="8" a="1"/>
  <c r="X187" i="8" a="1"/>
  <c r="T49" i="8" a="1"/>
  <c r="X101" i="8" a="1"/>
  <c r="Y75" i="8" a="1"/>
  <c r="U43" i="8" a="1"/>
  <c r="U149" i="8" a="1"/>
  <c r="V111" i="8" a="1"/>
  <c r="W38" i="8" a="1"/>
  <c r="Y20" i="8" a="1"/>
  <c r="U127" i="8" a="1"/>
  <c r="T77" i="8" a="1"/>
  <c r="U26" i="8" a="1"/>
  <c r="X43" i="8" a="1"/>
  <c r="W156" i="8" a="1"/>
  <c r="W93" i="8" a="1"/>
  <c r="T72" i="8" a="1"/>
  <c r="W14" i="8" a="1"/>
  <c r="X83" i="8" a="1"/>
  <c r="Y122" i="8" a="1"/>
  <c r="U83" i="8" a="1"/>
  <c r="X51" i="8" a="1"/>
  <c r="Y68" i="8" a="1"/>
  <c r="X129" i="8" a="1"/>
  <c r="Y129" i="8" a="1"/>
  <c r="U46" i="8" a="1"/>
  <c r="W34" i="8" a="1"/>
  <c r="X188" i="8" a="1"/>
  <c r="X141" i="8" a="1"/>
  <c r="U136" i="8" a="1"/>
  <c r="Y105" i="8" a="1"/>
  <c r="U152" i="8" a="1"/>
  <c r="V174" i="8" a="1"/>
  <c r="Y138" i="8" a="1"/>
  <c r="Y168" i="8" a="1"/>
  <c r="X138" i="8" a="1"/>
  <c r="T152" i="8" a="1"/>
  <c r="W83" i="8" a="1"/>
  <c r="Y179" i="8" a="1"/>
  <c r="T245" i="8"/>
  <c r="Y26" i="8" a="1"/>
  <c r="Y78" i="8" a="1"/>
  <c r="W65" i="8" a="1"/>
  <c r="T181" i="8" a="1"/>
  <c r="X152" i="8" a="1"/>
  <c r="Y148" i="8" a="1"/>
  <c r="U53" i="8" a="1"/>
  <c r="Y123" i="8" a="1"/>
  <c r="Y110" i="8" a="1"/>
  <c r="V75" i="8" a="1"/>
  <c r="Y77" i="8" a="1"/>
  <c r="V65" i="8" a="1"/>
  <c r="V134" i="8" a="1"/>
  <c r="W49" i="8" a="1"/>
  <c r="U153" i="8" a="1"/>
  <c r="W74" i="8" a="1"/>
  <c r="X61" i="8" a="1"/>
  <c r="U73" i="8" a="1"/>
  <c r="U172" i="8" a="1"/>
  <c r="Y93" i="8" a="1"/>
  <c r="V187" i="8" a="1"/>
  <c r="V71" i="8" a="1"/>
  <c r="V185" i="8" a="1"/>
  <c r="Y60" i="8" a="1"/>
  <c r="X27" i="8" a="1"/>
  <c r="T202" i="8"/>
  <c r="W46" i="8" a="1"/>
  <c r="T163" i="8" a="1"/>
  <c r="Y54" i="8" a="1"/>
  <c r="T250" i="8"/>
  <c r="T101" i="8" a="1"/>
  <c r="V76" i="8" a="1"/>
  <c r="X156" i="8" a="1"/>
  <c r="Y103" i="8" a="1"/>
  <c r="W12" i="8" a="1"/>
  <c r="U12" i="8" a="1"/>
  <c r="W51" i="8" a="1"/>
  <c r="X182" i="8" a="1"/>
  <c r="U74" i="8" a="1"/>
  <c r="Y45" i="8" a="1"/>
  <c r="V34" i="8" a="1"/>
  <c r="Y95" i="8" a="1"/>
  <c r="W168" i="8" a="1"/>
  <c r="X153" i="8" a="1"/>
  <c r="X183" i="8" a="1"/>
  <c r="V49" i="8" a="1"/>
  <c r="T185" i="8" a="1"/>
  <c r="Y73" i="8" a="1"/>
  <c r="Y140" i="8" a="1"/>
  <c r="W172" i="8" a="1"/>
  <c r="Y187" i="8" a="1"/>
  <c r="W27" i="8" a="1"/>
  <c r="Y100" i="8" a="1"/>
  <c r="V181" i="8" a="1"/>
  <c r="Y34" i="8" a="1"/>
  <c r="Y177" i="8" a="1"/>
  <c r="U49" i="8" a="1"/>
  <c r="Y94" i="8" a="1"/>
  <c r="T59" i="8" a="1"/>
  <c r="T73" i="8" a="1"/>
  <c r="T134" i="8" a="1"/>
  <c r="Y125" i="8" a="1"/>
  <c r="Y43" i="8" a="1"/>
  <c r="X54" i="8" a="1"/>
  <c r="T200" i="8"/>
  <c r="V73" i="8" a="1"/>
  <c r="T71" i="8" a="1"/>
  <c r="Y145" i="8" a="1"/>
  <c r="W183" i="8" a="1"/>
  <c r="Y188" i="8" a="1"/>
  <c r="Y72" i="8" a="1"/>
  <c r="Y14" i="8" a="1"/>
  <c r="Y53" i="8" a="1"/>
  <c r="T67" i="8" a="1"/>
  <c r="W181" i="8" a="1"/>
  <c r="V59" i="8" a="1"/>
  <c r="V74" i="8" a="1"/>
  <c r="T75" i="8" a="1"/>
  <c r="X134" i="8" a="1"/>
  <c r="V122" i="8" a="1"/>
  <c r="X73" i="8" a="1"/>
  <c r="Y111" i="8" a="1"/>
  <c r="Y65" i="8" a="1"/>
  <c r="Y48" i="8" a="1"/>
  <c r="X72" i="8" a="1"/>
  <c r="T244" i="8"/>
  <c r="T222" i="8"/>
  <c r="W138" i="8" a="1"/>
  <c r="T50" i="8" a="1"/>
  <c r="U59" i="8" a="1"/>
  <c r="U187" i="8" a="1"/>
  <c r="W59" i="8" a="1"/>
  <c r="T213" i="8"/>
  <c r="Y12" i="8" a="1"/>
  <c r="Y127" i="8" a="1"/>
  <c r="Y57" i="8" a="1"/>
  <c r="U76" i="8" a="1"/>
  <c r="X168" i="8" a="1"/>
  <c r="W68" i="8" a="1"/>
  <c r="V51" i="8" a="1"/>
  <c r="V101" i="8" a="1"/>
  <c r="U50" i="8" a="1"/>
  <c r="X76" i="8" a="1"/>
  <c r="U168" i="8" a="1"/>
  <c r="X67" i="8" a="1"/>
  <c r="W43" i="8" a="1"/>
  <c r="U148" i="8" a="1"/>
  <c r="U72" i="8" a="1"/>
  <c r="T199" i="8"/>
  <c r="W67" i="8" a="1"/>
  <c r="U77" i="8" a="1"/>
  <c r="Y178" i="8" a="1"/>
  <c r="Y61" i="8" a="1"/>
  <c r="T149" i="8" a="1"/>
  <c r="W127" i="8" a="1"/>
  <c r="Y58" i="8" a="1"/>
  <c r="T93" i="8" a="1"/>
  <c r="Y49" i="8" a="1"/>
  <c r="T145" i="8" a="1"/>
  <c r="X75" i="8" a="1"/>
  <c r="V163" i="8" a="1"/>
  <c r="W157" i="8" a="1"/>
  <c r="Y106" i="8" a="1"/>
  <c r="V12" i="8" a="1"/>
  <c r="Y163" i="8" a="1"/>
  <c r="X65" i="8" a="1"/>
  <c r="V148" i="8" a="1"/>
  <c r="T43" i="8" a="1"/>
  <c r="Y16" i="8" a="1"/>
  <c r="X136" i="8" a="1"/>
  <c r="V172" i="8" a="1"/>
  <c r="V138" i="8" a="1"/>
  <c r="W50" i="8" a="1"/>
  <c r="T168" i="8" a="1"/>
  <c r="W187" i="8" a="1"/>
  <c r="T74" i="8" a="1"/>
  <c r="T122" i="8" a="1"/>
  <c r="Y165" i="8" a="1"/>
  <c r="T65" i="8" a="1"/>
  <c r="W45" i="8" a="1"/>
  <c r="U67" i="8" a="1"/>
  <c r="U14" i="8" a="1"/>
  <c r="X155" i="8" a="1"/>
  <c r="T127" i="8" a="1"/>
  <c r="W185" i="8" a="1"/>
  <c r="U145" i="8" a="1"/>
  <c r="Y175" i="8" a="1"/>
  <c r="W75" i="8" a="1"/>
  <c r="W134" i="8" a="1"/>
  <c r="T148" i="8" a="1"/>
  <c r="Y104" i="8" a="1"/>
  <c r="Y141" i="8" a="1"/>
  <c r="X149" i="8" a="1"/>
  <c r="W77" i="8" a="1"/>
  <c r="Y56" i="8" a="1"/>
  <c r="W140" i="8" a="1"/>
  <c r="T46" i="8" a="1"/>
  <c r="U45" i="8" a="1"/>
  <c r="V46" i="8" a="1"/>
  <c r="V145" i="8" a="1"/>
  <c r="U27" i="8" a="1"/>
  <c r="Y81" i="8" a="1"/>
  <c r="Y46" i="8" a="1"/>
  <c r="X159" i="8" a="1"/>
  <c r="Y76" i="8" a="1"/>
  <c r="X140" i="8" a="1"/>
  <c r="U163" i="8" a="1"/>
  <c r="Y144" i="8" a="1"/>
  <c r="W136" i="8" a="1"/>
  <c r="U111" i="8" a="1"/>
  <c r="V81" i="8" a="1"/>
  <c r="Y79" i="8" a="1"/>
  <c r="V153" i="8" a="1"/>
  <c r="X122" i="8" a="1"/>
  <c r="Y158" i="8" a="1"/>
  <c r="V27" i="8" a="1"/>
  <c r="X26" i="8" a="1"/>
  <c r="T182" i="8" a="1"/>
  <c r="V50" i="8" a="1"/>
  <c r="V68" i="8" a="1"/>
  <c r="V14" i="8" a="1"/>
  <c r="Y157" i="8" a="1"/>
  <c r="T183" i="8" a="1"/>
  <c r="Y181" i="8" a="1"/>
  <c r="T53" i="8" a="1"/>
  <c r="X81" i="8" a="1"/>
  <c r="Y153" i="8" a="1"/>
  <c r="U138" i="8" a="1"/>
  <c r="Y27" i="8" a="1"/>
  <c r="W145" i="8" a="1"/>
  <c r="Y101" i="8" a="1"/>
  <c r="V67" i="8" a="1"/>
  <c r="U181" i="8" a="1"/>
  <c r="V136" i="8" a="1"/>
  <c r="X71" i="8" a="1"/>
  <c r="W188" i="8" a="1"/>
  <c r="T26" i="8" a="1"/>
  <c r="Y185" i="8" a="1"/>
  <c r="V182" i="8" a="1"/>
  <c r="V149" i="8" a="1"/>
  <c r="U71" i="8" a="1"/>
  <c r="Y182" i="8" a="1"/>
  <c r="Y152" i="8" a="1"/>
  <c r="Y172" i="8" a="1"/>
  <c r="V127" i="8" a="1"/>
  <c r="X45" i="8" a="1"/>
  <c r="X111" i="8" a="1"/>
  <c r="V53" i="8" a="1"/>
  <c r="W153" i="8" a="1"/>
  <c r="Y67" i="8" a="1"/>
  <c r="T136" i="8" a="1"/>
  <c r="W182" i="8" a="1"/>
  <c r="W73" i="8" a="1"/>
  <c r="U65" i="8" a="1"/>
  <c r="Y107" i="8" a="1"/>
  <c r="X127" i="8" a="1"/>
  <c r="U68" i="8" a="1"/>
  <c r="X12" i="8" a="1"/>
  <c r="W71" i="8" a="1"/>
  <c r="W111" i="8" a="1"/>
  <c r="X185" i="8" a="1"/>
  <c r="U122" i="8" a="1"/>
  <c r="U51" i="8" a="1"/>
  <c r="Y147" i="8" a="1"/>
  <c r="U185" i="8" a="1"/>
  <c r="W101" i="8" a="1"/>
  <c r="T174" i="8" a="1"/>
  <c r="Y174" i="8" a="1"/>
  <c r="X163" i="8" a="1"/>
  <c r="T218" i="8"/>
  <c r="W163" i="8" a="1"/>
  <c r="U188" i="8" a="1"/>
  <c r="T247" i="8"/>
  <c r="Y139" i="8" a="1"/>
  <c r="W148" i="8" a="1"/>
  <c r="X53" i="8" a="1"/>
  <c r="Y156" i="8" a="1"/>
  <c r="U101" i="8" a="1"/>
  <c r="Y63" i="8" a="1"/>
  <c r="Y38" i="8" a="1"/>
  <c r="W122" i="8" a="1"/>
  <c r="V183" i="8" a="1"/>
  <c r="V93" i="8" a="1"/>
  <c r="T68" i="8" a="1"/>
  <c r="T76" i="8" a="1"/>
  <c r="X50" i="8" a="1"/>
  <c r="Y114" i="8" a="1"/>
  <c r="X157" i="8" a="1"/>
  <c r="Y136" i="8" a="1"/>
  <c r="Y51" i="8" a="1"/>
  <c r="X148" i="8" a="1"/>
  <c r="T140" i="8" a="1"/>
  <c r="T81" i="8" a="1"/>
  <c r="X74" i="8" a="1"/>
  <c r="X68" i="8" a="1"/>
  <c r="X77" i="8" a="1"/>
  <c r="Y183" i="8" a="1"/>
  <c r="U134" i="8" a="1"/>
  <c r="U174" i="8" a="1"/>
  <c r="X59" i="8" a="1"/>
  <c r="W53" i="8" a="1"/>
  <c r="U183" i="8" a="1"/>
  <c r="T233" i="8"/>
  <c r="X34" i="8" a="1"/>
  <c r="T12" i="8" a="1"/>
  <c r="W81" i="8" a="1"/>
  <c r="X174" i="8" a="1"/>
  <c r="V38" i="8" a="1"/>
  <c r="T172" i="8" a="1"/>
  <c r="Y167" i="8" a="1"/>
  <c r="X145" i="8" a="1"/>
  <c r="U75" i="8" a="1"/>
  <c r="U93" i="8" a="1"/>
  <c r="X24" i="8" a="1"/>
  <c r="Y59" i="8" a="1"/>
  <c r="Y74" i="8" a="1"/>
  <c r="AG306" i="13" l="1"/>
  <c r="AF306" i="13"/>
  <c r="J306" i="13"/>
  <c r="G307" i="13"/>
  <c r="H307" i="13"/>
  <c r="I207" i="13"/>
  <c r="K207" i="13" s="1"/>
  <c r="M207" i="13" s="1"/>
  <c r="AK103" i="13"/>
  <c r="H207" i="13"/>
  <c r="J207" i="13" s="1"/>
  <c r="L207" i="13" s="1"/>
  <c r="AE207" i="13"/>
  <c r="L103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W197" i="10" a="1"/>
  <c r="W30" i="10" a="1"/>
  <c r="Z46" i="8" a="1"/>
  <c r="Z94" i="8" a="1"/>
  <c r="X42" i="10" a="1"/>
  <c r="Z188" i="8" a="1"/>
  <c r="Z171" i="8" a="1"/>
  <c r="Z93" i="8" a="1"/>
  <c r="Y197" i="10" a="1"/>
  <c r="Z147" i="8" a="1"/>
  <c r="Z144" i="8" a="1"/>
  <c r="Z162" i="8" a="1"/>
  <c r="Z187" i="8" a="1"/>
  <c r="Y131" i="10" a="1"/>
  <c r="Z175" i="8" a="1"/>
  <c r="Y42" i="10" a="1"/>
  <c r="X147" i="10" a="1"/>
  <c r="U197" i="10" a="1"/>
  <c r="U194" i="10" a="1"/>
  <c r="Z95" i="8" a="1"/>
  <c r="Y162" i="10" a="1"/>
  <c r="T213" i="10" a="1"/>
  <c r="Z174" i="8" a="1"/>
  <c r="X197" i="10" a="1"/>
  <c r="Z72" i="8" a="1"/>
  <c r="Z159" i="8" a="1"/>
  <c r="Z38" i="8" a="1"/>
  <c r="Z106" i="8" a="1"/>
  <c r="Z60" i="8" a="1"/>
  <c r="V29" i="10" a="1"/>
  <c r="Z145" i="8" a="1"/>
  <c r="V30" i="10" a="1"/>
  <c r="U30" i="10" a="1"/>
  <c r="Z12" i="8" a="1"/>
  <c r="Y136" i="10" a="1"/>
  <c r="X91" i="10" a="1"/>
  <c r="U12" i="10" a="1"/>
  <c r="Y91" i="10" a="1"/>
  <c r="Z61" i="8" a="1"/>
  <c r="V12" i="10" a="1"/>
  <c r="Z107" i="8" a="1"/>
  <c r="Z58" i="8" a="1"/>
  <c r="T210" i="10" a="1"/>
  <c r="X38" i="10" a="1"/>
  <c r="Z101" i="8" a="1"/>
  <c r="Z168" i="8" a="1"/>
  <c r="T228" i="10" a="1"/>
  <c r="Z28" i="8" a="1"/>
  <c r="Z39" i="8" a="1"/>
  <c r="Y116" i="10" a="1"/>
  <c r="Z73" i="8" a="1"/>
  <c r="Z16" i="8" a="1"/>
  <c r="Z65" i="8" a="1"/>
  <c r="W173" i="7" a="1"/>
  <c r="T194" i="10" a="1"/>
  <c r="Y67" i="10" a="1"/>
  <c r="Z34" i="8" a="1"/>
  <c r="Z104" i="8" a="1"/>
  <c r="V197" i="10" a="1"/>
  <c r="Y47" i="7" a="1"/>
  <c r="T143" i="10" a="1"/>
  <c r="W91" i="10" a="1"/>
  <c r="Z167" i="8" a="1"/>
  <c r="T232" i="10" a="1"/>
  <c r="Y196" i="10" a="1"/>
  <c r="X194" i="10" a="1"/>
  <c r="Z128" i="8" a="1"/>
  <c r="Z103" i="8" a="1"/>
  <c r="Y66" i="10" a="1"/>
  <c r="T224" i="10" a="1"/>
  <c r="Z71" i="8" a="1"/>
  <c r="X136" i="10" a="1"/>
  <c r="Z110" i="8" a="1"/>
  <c r="Z180" i="8" a="1"/>
  <c r="X162" i="10" a="1"/>
  <c r="Z70" i="8" a="1"/>
  <c r="Y181" i="10" a="1"/>
  <c r="W42" i="10" a="1"/>
  <c r="Y138" i="10" a="1"/>
  <c r="T260" i="10" a="1"/>
  <c r="T252" i="10" a="1"/>
  <c r="Z45" i="8" a="1"/>
  <c r="V33" i="7" a="1"/>
  <c r="Z127" i="8" a="1"/>
  <c r="Y194" i="10" a="1"/>
  <c r="T74" i="10" a="1"/>
  <c r="Z179" i="8" a="1"/>
  <c r="W163" i="10" a="1"/>
  <c r="W38" i="10" a="1"/>
  <c r="X165" i="10" a="1"/>
  <c r="V42" i="10" a="1"/>
  <c r="Y83" i="10" a="1"/>
  <c r="Z75" i="8" a="1"/>
  <c r="Z149" i="8" a="1"/>
  <c r="Z129" i="8" a="1"/>
  <c r="Z125" i="8" a="1"/>
  <c r="Z163" i="8" a="1"/>
  <c r="V143" i="10" a="1"/>
  <c r="X143" i="10" a="1"/>
  <c r="Z67" i="8" a="1"/>
  <c r="Z122" i="8" a="1"/>
  <c r="Z131" i="8" a="1"/>
  <c r="X29" i="10" a="1"/>
  <c r="Z114" i="8" a="1"/>
  <c r="U29" i="10" a="1"/>
  <c r="U74" i="10" a="1"/>
  <c r="Y84" i="10" a="1"/>
  <c r="Z83" i="8" a="1"/>
  <c r="Z123" i="8" a="1"/>
  <c r="Z177" i="8" a="1"/>
  <c r="Z181" i="8" a="1"/>
  <c r="Y115" i="10" a="1"/>
  <c r="Z43" i="8" a="1"/>
  <c r="Y30" i="10" a="1"/>
  <c r="T243" i="10" a="1"/>
  <c r="T30" i="10" a="1"/>
  <c r="Z140" i="8" a="1"/>
  <c r="Z134" i="8" a="1"/>
  <c r="T211" i="10" a="1"/>
  <c r="Y26" i="10" a="1"/>
  <c r="Y38" i="10" a="1"/>
  <c r="Y127" i="7" a="1"/>
  <c r="Z26" i="8" a="1"/>
  <c r="V91" i="10" a="1"/>
  <c r="X26" i="10" a="1"/>
  <c r="Z155" i="8" a="1"/>
  <c r="Z59" i="8" a="1"/>
  <c r="Z49" i="8" a="1"/>
  <c r="Z54" i="8" a="1"/>
  <c r="V194" i="10" a="1"/>
  <c r="X127" i="7" a="1"/>
  <c r="Y56" i="10" a="1"/>
  <c r="V38" i="10" a="1"/>
  <c r="Z148" i="8" a="1"/>
  <c r="W12" i="10" a="1"/>
  <c r="Z111" i="8" a="1"/>
  <c r="T29" i="10" a="1"/>
  <c r="Z24" i="8" a="1"/>
  <c r="T38" i="10" a="1"/>
  <c r="Z100" i="8" a="1"/>
  <c r="Z153" i="8" a="1"/>
  <c r="V196" i="10" a="1"/>
  <c r="Z14" i="8" a="1"/>
  <c r="W194" i="10" a="1"/>
  <c r="Z77" i="8" a="1"/>
  <c r="Z57" i="8" a="1"/>
  <c r="Z124" i="8" a="1"/>
  <c r="Y19" i="10" a="1"/>
  <c r="Y104" i="10" a="1"/>
  <c r="Z183" i="8" a="1"/>
  <c r="W162" i="10" a="1"/>
  <c r="Z68" i="8" a="1"/>
  <c r="Z76" i="8" a="1"/>
  <c r="T212" i="10" a="1"/>
  <c r="Y49" i="7" a="1"/>
  <c r="Y114" i="10" a="1"/>
  <c r="Z178" i="8" a="1"/>
  <c r="T12" i="10" a="1"/>
  <c r="Z20" i="8" a="1"/>
  <c r="Z50" i="8" a="1"/>
  <c r="Z165" i="8" a="1"/>
  <c r="Y131" i="7" a="1"/>
  <c r="Z105" i="8" a="1"/>
  <c r="Y153" i="10" a="1"/>
  <c r="Z81" i="8" a="1"/>
  <c r="Y74" i="10" a="1"/>
  <c r="Y64" i="10" a="1"/>
  <c r="Z63" i="8" a="1"/>
  <c r="U91" i="10" a="1"/>
  <c r="Y163" i="10" a="1"/>
  <c r="Y60" i="10" a="1"/>
  <c r="T254" i="10" a="1"/>
  <c r="Z186" i="8" a="1"/>
  <c r="U143" i="10" a="1"/>
  <c r="Z53" i="8" a="1"/>
  <c r="Y52" i="10" a="1"/>
  <c r="Y12" i="10" a="1"/>
  <c r="W196" i="10" a="1"/>
  <c r="X12" i="10" a="1"/>
  <c r="T197" i="10" a="1"/>
  <c r="Z78" i="8" a="1"/>
  <c r="Y150" i="10" a="1"/>
  <c r="Z172" i="8" a="1"/>
  <c r="Z139" i="8" a="1"/>
  <c r="Z29" i="8" a="1"/>
  <c r="T91" i="10" a="1"/>
  <c r="X196" i="10" a="1"/>
  <c r="Y143" i="10" a="1"/>
  <c r="Z118" i="8" a="1"/>
  <c r="Z156" i="8" a="1"/>
  <c r="Z185" i="8" a="1"/>
  <c r="Y112" i="10" a="1"/>
  <c r="V74" i="10" a="1"/>
  <c r="T251" i="10" a="1"/>
  <c r="Z51" i="8" a="1"/>
  <c r="Y23" i="10" a="1"/>
  <c r="Z79" i="8" a="1"/>
  <c r="W143" i="10" a="1"/>
  <c r="Z157" i="8" a="1"/>
  <c r="W29" i="10" a="1"/>
  <c r="Z82" i="8" a="1"/>
  <c r="W74" i="10" a="1"/>
  <c r="Y145" i="10" a="1"/>
  <c r="Z138" i="8" a="1"/>
  <c r="U196" i="10" a="1"/>
  <c r="U38" i="10" a="1"/>
  <c r="Y147" i="10" a="1"/>
  <c r="Z182" i="8" a="1"/>
  <c r="Z56" i="8" a="1"/>
  <c r="X74" i="10" a="1"/>
  <c r="X30" i="10" a="1"/>
  <c r="Y183" i="10" a="1"/>
  <c r="Z74" i="8" a="1"/>
  <c r="Z152" i="8" a="1"/>
  <c r="Z141" i="8" a="1"/>
  <c r="X163" i="10" a="1"/>
  <c r="Z136" i="8" a="1"/>
  <c r="Y93" i="7" a="1"/>
  <c r="Z27" i="8" a="1"/>
  <c r="Y29" i="10" a="1"/>
  <c r="Z158" i="8" a="1"/>
  <c r="Z120" i="8" a="1"/>
  <c r="Z169" i="8" a="1"/>
  <c r="Y165" i="10" a="1"/>
  <c r="Z48" i="8" a="1"/>
  <c r="X145" i="10" a="1"/>
  <c r="V24" i="7" a="1"/>
  <c r="U24" i="7" a="1"/>
  <c r="X173" i="7" a="1"/>
  <c r="Y15" i="7" a="1"/>
  <c r="Y173" i="7" a="1"/>
  <c r="Y94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65" i="7" a="1"/>
  <c r="X179" i="11" a="1"/>
  <c r="X291" i="11" a="1"/>
  <c r="Z196" i="10" a="1"/>
  <c r="Z60" i="10" a="1"/>
  <c r="W285" i="11" a="1"/>
  <c r="Z25" i="7" a="1"/>
  <c r="Y32" i="11" a="1"/>
  <c r="U213" i="11" a="1"/>
  <c r="U140" i="11" a="1"/>
  <c r="T226" i="11" a="1"/>
  <c r="Z84" i="10" a="1"/>
  <c r="Y284" i="11" a="1"/>
  <c r="Y42" i="7" a="1"/>
  <c r="Y212" i="11" a="1"/>
  <c r="Z173" i="7" a="1"/>
  <c r="X144" i="7" a="1"/>
  <c r="U290" i="11" a="1"/>
  <c r="Y50" i="7" a="1"/>
  <c r="Y66" i="11" a="1"/>
  <c r="V213" i="11" a="1"/>
  <c r="W284" i="11" a="1"/>
  <c r="Z14" i="10" a="1"/>
  <c r="Z22" i="7" a="1"/>
  <c r="V173" i="7" a="1"/>
  <c r="Y29" i="11" a="1"/>
  <c r="Z161" i="7" a="1"/>
  <c r="V212" i="11" a="1"/>
  <c r="X140" i="11" a="1"/>
  <c r="X290" i="11" a="1"/>
  <c r="Z181" i="10" a="1"/>
  <c r="Y99" i="11" a="1"/>
  <c r="W290" i="11" a="1"/>
  <c r="Y80" i="11" a="1"/>
  <c r="Y291" i="11" a="1"/>
  <c r="Y53" i="7" a="1"/>
  <c r="X24" i="7" a="1"/>
  <c r="Z153" i="10" a="1"/>
  <c r="Z284" i="11" a="1"/>
  <c r="Z13" i="7" a="1"/>
  <c r="V33" i="11" a="1"/>
  <c r="Z110" i="7" a="1"/>
  <c r="V290" i="11" a="1"/>
  <c r="W15" i="11" a="1"/>
  <c r="Z115" i="10" a="1"/>
  <c r="V43" i="11" a="1"/>
  <c r="AA288" i="11" a="1"/>
  <c r="Z290" i="11" a="1"/>
  <c r="X210" i="11" a="1"/>
  <c r="Z75" i="10" a="1"/>
  <c r="U32" i="11" a="1"/>
  <c r="U285" i="11" a="1"/>
  <c r="Z43" i="10" a="1"/>
  <c r="Z171" i="10" a="1"/>
  <c r="Z195" i="10" a="1"/>
  <c r="W24" i="7" a="1"/>
  <c r="W213" i="11" a="1"/>
  <c r="Z50" i="7" a="1"/>
  <c r="Z168" i="10" a="1"/>
  <c r="Z79" i="10" a="1"/>
  <c r="U99" i="11" a="1"/>
  <c r="Z67" i="10" a="1"/>
  <c r="T227" i="11" a="1"/>
  <c r="V140" i="11" a="1"/>
  <c r="Y33" i="11" a="1"/>
  <c r="T248" i="11" a="1"/>
  <c r="Y19" i="7" a="1"/>
  <c r="T210" i="11" a="1"/>
  <c r="Z56" i="10" a="1"/>
  <c r="Z183" i="10" a="1"/>
  <c r="X292" i="11" a="1"/>
  <c r="Z188" i="10" a="1"/>
  <c r="U173" i="7" a="1"/>
  <c r="V292" i="11" a="1"/>
  <c r="Z173" i="10" a="1"/>
  <c r="X285" i="11" a="1"/>
  <c r="U291" i="11" a="1"/>
  <c r="Z165" i="10" a="1"/>
  <c r="T240" i="11" a="1"/>
  <c r="Y129" i="7" a="1"/>
  <c r="X43" i="11" a="1"/>
  <c r="T229" i="11" a="1"/>
  <c r="Y289" i="11" a="1"/>
  <c r="X129" i="7" a="1"/>
  <c r="X180" i="11" a="1"/>
  <c r="Y24" i="7" a="1"/>
  <c r="T290" i="11" a="1"/>
  <c r="Y15" i="11" a="1"/>
  <c r="Y33" i="7" a="1"/>
  <c r="Z289" i="11" a="1"/>
  <c r="Z88" i="10" a="1"/>
  <c r="T276" i="11" a="1"/>
  <c r="T213" i="11" a="1"/>
  <c r="W32" i="11" a="1"/>
  <c r="T32" i="11" a="1"/>
  <c r="Z150" i="10" a="1"/>
  <c r="Z285" i="11" a="1"/>
  <c r="T285" i="11" a="1"/>
  <c r="Y95" i="7" a="1"/>
  <c r="V99" i="11" a="1"/>
  <c r="W292" i="11" a="1"/>
  <c r="V32" i="11" a="1"/>
  <c r="Z288" i="11" a="1"/>
  <c r="Z131" i="10" a="1"/>
  <c r="Y213" i="11" a="1"/>
  <c r="Z291" i="11" a="1"/>
  <c r="Z91" i="10" a="1"/>
  <c r="Y290" i="11" a="1"/>
  <c r="Z42" i="10" a="1"/>
  <c r="X47" i="11" a="1"/>
  <c r="Z292" i="11" a="1"/>
  <c r="X288" i="11" a="1"/>
  <c r="W291" i="11" a="1"/>
  <c r="Z38" i="10" a="1"/>
  <c r="X32" i="11" a="1"/>
  <c r="Z32" i="10" a="1"/>
  <c r="Y120" i="7" a="1"/>
  <c r="T24" i="7" a="1"/>
  <c r="AA285" i="11" a="1"/>
  <c r="Z52" i="10" a="1"/>
  <c r="T15" i="11" a="1"/>
  <c r="W140" i="11" a="1"/>
  <c r="V289" i="11" a="1"/>
  <c r="Z30" i="10" a="1"/>
  <c r="V284" i="11" a="1"/>
  <c r="Z12" i="10" a="1"/>
  <c r="W212" i="11" a="1"/>
  <c r="V285" i="11" a="1"/>
  <c r="T291" i="11" a="1"/>
  <c r="Z19" i="10" a="1"/>
  <c r="Z116" i="10" a="1"/>
  <c r="Z136" i="10" a="1"/>
  <c r="Z143" i="10" a="1"/>
  <c r="Y112" i="7" a="1"/>
  <c r="U292" i="11" a="1"/>
  <c r="Y180" i="11" a="1"/>
  <c r="Y151" i="11" a="1"/>
  <c r="Z26" i="10" a="1"/>
  <c r="Z112" i="10" a="1"/>
  <c r="Z145" i="10" a="1"/>
  <c r="X33" i="7" a="1"/>
  <c r="Z172" i="10" a="1"/>
  <c r="Z197" i="10" a="1"/>
  <c r="Z162" i="10" a="1"/>
  <c r="Y285" i="11" a="1"/>
  <c r="U210" i="11" a="1"/>
  <c r="T140" i="11" a="1"/>
  <c r="Z94" i="7" a="1"/>
  <c r="W43" i="11" a="1"/>
  <c r="Z128" i="10" a="1"/>
  <c r="T99" i="11" a="1"/>
  <c r="AA289" i="11" a="1"/>
  <c r="Z132" i="10" a="1"/>
  <c r="Y22" i="7" a="1"/>
  <c r="Y292" i="11" a="1"/>
  <c r="T43" i="11" a="1"/>
  <c r="W289" i="11" a="1"/>
  <c r="AA284" i="11" a="1"/>
  <c r="X15" i="11" a="1"/>
  <c r="X284" i="11" a="1"/>
  <c r="Z194" i="10" a="1"/>
  <c r="Z147" i="7" a="1"/>
  <c r="T259" i="11" a="1"/>
  <c r="Z33" i="10" a="1"/>
  <c r="Z83" i="10" a="1"/>
  <c r="Z29" i="10" a="1"/>
  <c r="Z114" i="10" a="1"/>
  <c r="W33" i="7" a="1"/>
  <c r="V15" i="11" a="1"/>
  <c r="Z27" i="10" a="1"/>
  <c r="Y160" i="11" a="1"/>
  <c r="X212" i="11" a="1"/>
  <c r="AA290" i="11" a="1"/>
  <c r="T244" i="11" a="1"/>
  <c r="Z104" i="10" a="1"/>
  <c r="U15" i="11" a="1"/>
  <c r="T292" i="11" a="1"/>
  <c r="AA291" i="11" a="1"/>
  <c r="X213" i="11" a="1"/>
  <c r="Z53" i="7" a="1"/>
  <c r="Z147" i="10" a="1"/>
  <c r="U33" i="11" a="1"/>
  <c r="Z138" i="10" a="1"/>
  <c r="Y144" i="7" a="1"/>
  <c r="Y179" i="11" a="1"/>
  <c r="AA292" i="11" a="1"/>
  <c r="Y47" i="11" a="1"/>
  <c r="Y288" i="11" a="1"/>
  <c r="Z163" i="10" a="1"/>
  <c r="Z74" i="10" a="1"/>
  <c r="W47" i="11" a="1"/>
  <c r="X22" i="7" a="1"/>
  <c r="X99" i="11" a="1"/>
  <c r="W99" i="11" a="1"/>
  <c r="Y51" i="7" a="1"/>
  <c r="V210" i="11" a="1"/>
  <c r="Y210" i="11" a="1"/>
  <c r="Y43" i="11" a="1"/>
  <c r="W210" i="11" a="1"/>
  <c r="V291" i="11" a="1"/>
  <c r="U43" i="11" a="1"/>
  <c r="X289" i="11" a="1"/>
  <c r="Z66" i="10" a="1"/>
  <c r="T33" i="11" a="1"/>
  <c r="Y134" i="7" a="1"/>
  <c r="Z23" i="10" a="1"/>
  <c r="X33" i="11" a="1"/>
  <c r="Y182" i="11" a="1"/>
  <c r="Z184" i="10" a="1"/>
  <c r="T228" i="11" a="1"/>
  <c r="W33" i="11" a="1"/>
  <c r="Y140" i="11" a="1"/>
  <c r="Z64" i="10" a="1"/>
  <c r="Z93" i="7" a="1"/>
  <c r="Z127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Y136" i="9" a="1"/>
  <c r="Z47" i="7" a="1"/>
  <c r="W36" i="12" a="1"/>
  <c r="Y188" i="12" a="1"/>
  <c r="Z305" i="12" a="1"/>
  <c r="X106" i="12" a="1"/>
  <c r="V299" i="12" a="1"/>
  <c r="Z51" i="7" a="1"/>
  <c r="T241" i="12" a="1"/>
  <c r="AA304" i="12" a="1"/>
  <c r="AA302" i="12" a="1"/>
  <c r="W224" i="12" a="1"/>
  <c r="V306" i="12" a="1"/>
  <c r="AA305" i="12" a="1"/>
  <c r="X37" i="12" a="1"/>
  <c r="Z90" i="11" a="1"/>
  <c r="W226" i="12" a="1"/>
  <c r="Y191" i="12" a="1"/>
  <c r="V26" i="9" a="1"/>
  <c r="Z304" i="12" a="1"/>
  <c r="Z140" i="11" a="1"/>
  <c r="W148" i="12" a="1"/>
  <c r="Z15" i="7" a="1"/>
  <c r="X224" i="12" a="1"/>
  <c r="Y36" i="12" a="1"/>
  <c r="T243" i="12" a="1"/>
  <c r="Z180" i="11" a="1"/>
  <c r="Z126" i="11" a="1"/>
  <c r="U224" i="12" a="1"/>
  <c r="Z33" i="7" a="1"/>
  <c r="AA303" i="12" a="1"/>
  <c r="Z26" i="11" a="1"/>
  <c r="Z213" i="11" a="1"/>
  <c r="Z15" i="11" a="1"/>
  <c r="AA298" i="12" a="1"/>
  <c r="V305" i="12" a="1"/>
  <c r="Z80" i="11" a="1"/>
  <c r="Z200" i="11" a="1"/>
  <c r="Z42" i="7" a="1"/>
  <c r="Y106" i="12" a="1"/>
  <c r="Z128" i="11" a="1"/>
  <c r="Y302" i="12" a="1"/>
  <c r="T224" i="12" a="1"/>
  <c r="W106" i="12" a="1"/>
  <c r="V298" i="12" a="1"/>
  <c r="W179" i="9" a="1"/>
  <c r="T148" i="12" a="1"/>
  <c r="V227" i="12" a="1"/>
  <c r="Z150" i="7" a="1"/>
  <c r="V37" i="9" a="1"/>
  <c r="Z212" i="11" a="1"/>
  <c r="Y159" i="12" a="1"/>
  <c r="X17" i="12" a="1"/>
  <c r="Z170" i="7" a="1"/>
  <c r="Y189" i="12" a="1"/>
  <c r="X131" i="9" a="1"/>
  <c r="Y303" i="12" a="1"/>
  <c r="Y224" i="12" a="1"/>
  <c r="Z306" i="12" a="1"/>
  <c r="T37" i="12" a="1"/>
  <c r="T36" i="12" a="1"/>
  <c r="U148" i="12" a="1"/>
  <c r="U26" i="9" a="1"/>
  <c r="V224" i="12" a="1"/>
  <c r="Y148" i="12" a="1"/>
  <c r="V37" i="12" a="1"/>
  <c r="T258" i="12" a="1"/>
  <c r="Z298" i="12" a="1"/>
  <c r="Z115" i="11" a="1"/>
  <c r="Z99" i="9" a="1"/>
  <c r="X299" i="12" a="1"/>
  <c r="W303" i="12" a="1"/>
  <c r="Y99" i="9" a="1"/>
  <c r="T221" i="11" a="1"/>
  <c r="X302" i="12" a="1"/>
  <c r="Y227" i="12" a="1"/>
  <c r="Z108" i="7" a="1"/>
  <c r="U305" i="12" a="1"/>
  <c r="Y98" i="9" a="1"/>
  <c r="Z198" i="11" a="1"/>
  <c r="U299" i="12" a="1"/>
  <c r="X50" i="12" a="1"/>
  <c r="Y304" i="12" a="1"/>
  <c r="Y54" i="9" a="1"/>
  <c r="Z112" i="7" a="1"/>
  <c r="X36" i="12" a="1"/>
  <c r="Z172" i="9" a="1"/>
  <c r="X227" i="12" a="1"/>
  <c r="Z49" i="7" a="1"/>
  <c r="Z24" i="9" a="1"/>
  <c r="Z99" i="11" a="1"/>
  <c r="W17" i="12" a="1"/>
  <c r="Z210" i="11" a="1"/>
  <c r="Z34" i="7" a="1"/>
  <c r="V304" i="12" a="1"/>
  <c r="X179" i="9" a="1"/>
  <c r="Z160" i="11" a="1"/>
  <c r="T242" i="12" a="1"/>
  <c r="X305" i="12" a="1"/>
  <c r="W50" i="12" a="1"/>
  <c r="Y305" i="12" a="1"/>
  <c r="Z166" i="11" a="1"/>
  <c r="Y37" i="12" a="1"/>
  <c r="T290" i="12" a="1"/>
  <c r="T305" i="12" a="1"/>
  <c r="Z98" i="9" a="1"/>
  <c r="Y168" i="12" a="1"/>
  <c r="Z47" i="11" a="1"/>
  <c r="V17" i="12" a="1"/>
  <c r="W305" i="12" a="1"/>
  <c r="Y298" i="12" a="1"/>
  <c r="Z95" i="7" a="1"/>
  <c r="U304" i="12" a="1"/>
  <c r="U17" i="12" a="1"/>
  <c r="U36" i="12" a="1"/>
  <c r="T304" i="12" a="1"/>
  <c r="T223" i="11" a="1"/>
  <c r="Z182" i="11" a="1"/>
  <c r="Z68" i="11" a="1"/>
  <c r="Y17" i="12" a="1"/>
  <c r="Z33" i="11" a="1"/>
  <c r="Y50" i="12" a="1"/>
  <c r="Y52" i="9" a="1"/>
  <c r="Z55" i="9" a="1"/>
  <c r="U106" i="12" a="1"/>
  <c r="W227" i="12" a="1"/>
  <c r="Y299" i="12" a="1"/>
  <c r="Z22" i="11" a="1"/>
  <c r="Z303" i="12" a="1"/>
  <c r="V226" i="12" a="1"/>
  <c r="X304" i="12" a="1"/>
  <c r="Z120" i="7" a="1"/>
  <c r="Z129" i="7" a="1"/>
  <c r="Z154" i="11" a="1"/>
  <c r="T106" i="12" a="1"/>
  <c r="X226" i="12" a="1"/>
  <c r="T299" i="12" a="1"/>
  <c r="Y131" i="9" a="1"/>
  <c r="V148" i="12" a="1"/>
  <c r="Z153" i="7" a="1"/>
  <c r="X306" i="12" a="1"/>
  <c r="W37" i="12" a="1"/>
  <c r="T262" i="12" a="1"/>
  <c r="W298" i="12" a="1"/>
  <c r="Y179" i="9" a="1"/>
  <c r="V303" i="12" a="1"/>
  <c r="Z168" i="9" a="1"/>
  <c r="Z91" i="11" a="1"/>
  <c r="T222" i="11" a="1"/>
  <c r="Z14" i="9" a="1"/>
  <c r="Z113" i="7" a="1"/>
  <c r="Z43" i="11" a="1"/>
  <c r="V36" i="12" a="1"/>
  <c r="U227" i="12" a="1"/>
  <c r="T227" i="12" a="1"/>
  <c r="Z115" i="9" a="1"/>
  <c r="Z130" i="11" a="1"/>
  <c r="Z72" i="11" a="1"/>
  <c r="Y86" i="12" a="1"/>
  <c r="W299" i="12" a="1"/>
  <c r="Z129" i="11" a="1"/>
  <c r="Z179" i="11" a="1"/>
  <c r="Z299" i="12" a="1"/>
  <c r="AA306" i="12" a="1"/>
  <c r="Z302" i="12" a="1"/>
  <c r="T220" i="11" a="1"/>
  <c r="U306" i="12" a="1"/>
  <c r="Z170" i="11" a="1"/>
  <c r="Z62" i="11" a="1"/>
  <c r="X303" i="12" a="1"/>
  <c r="W306" i="12" a="1"/>
  <c r="Z24" i="7" a="1"/>
  <c r="Z134" i="7" a="1"/>
  <c r="Y226" i="12" a="1"/>
  <c r="T306" i="12" a="1"/>
  <c r="Z19" i="7" a="1"/>
  <c r="X298" i="12" a="1"/>
  <c r="Y17" i="9" a="1"/>
  <c r="U37" i="12" a="1"/>
  <c r="Y72" i="12" a="1"/>
  <c r="Z66" i="11" a="1"/>
  <c r="Z131" i="7" a="1"/>
  <c r="Z32" i="11" a="1"/>
  <c r="Y306" i="12" a="1"/>
  <c r="Z70" i="7" a="1"/>
  <c r="T240" i="12" a="1"/>
  <c r="W304" i="12" a="1"/>
  <c r="Z26" i="7" a="1"/>
  <c r="T17" i="12" a="1"/>
  <c r="Z144" i="7" a="1"/>
  <c r="X189" i="12" a="1"/>
  <c r="Z151" i="11" a="1"/>
  <c r="Z56" i="11" a="1"/>
  <c r="V106" i="12" a="1"/>
  <c r="X148" i="12" a="1"/>
  <c r="Y33" i="12" a="1"/>
  <c r="Z146" i="11" a="1"/>
  <c r="Z29" i="11" a="1"/>
  <c r="AA299" i="12" a="1"/>
  <c r="Z179" i="9" a="1"/>
  <c r="Z154" i="9" a="1"/>
  <c r="V226" i="12" l="1"/>
  <c r="X224" i="12"/>
  <c r="W226" i="12"/>
  <c r="V224" i="12"/>
  <c r="W227" i="12"/>
  <c r="T227" i="12"/>
  <c r="T224" i="12"/>
  <c r="X189" i="12"/>
  <c r="W224" i="12"/>
  <c r="X226" i="12"/>
  <c r="X227" i="12"/>
  <c r="U227" i="12"/>
  <c r="U224" i="12"/>
  <c r="V227" i="12"/>
  <c r="AL284" i="11"/>
  <c r="X305" i="12"/>
  <c r="Z302" i="12"/>
  <c r="X306" i="12"/>
  <c r="Y305" i="12"/>
  <c r="W304" i="12"/>
  <c r="AA305" i="12"/>
  <c r="Y299" i="12"/>
  <c r="X299" i="12"/>
  <c r="Y306" i="12"/>
  <c r="X303" i="12"/>
  <c r="Z303" i="12"/>
  <c r="AA299" i="12"/>
  <c r="W303" i="12"/>
  <c r="Z299" i="12"/>
  <c r="Z304" i="12"/>
  <c r="AA302" i="12"/>
  <c r="V299" i="12"/>
  <c r="AA304" i="12"/>
  <c r="X304" i="12"/>
  <c r="Y303" i="12"/>
  <c r="U306" i="12"/>
  <c r="AA306" i="12"/>
  <c r="T304" i="12"/>
  <c r="U305" i="12"/>
  <c r="U304" i="12"/>
  <c r="V303" i="12"/>
  <c r="Y304" i="12"/>
  <c r="V306" i="12"/>
  <c r="Y302" i="12"/>
  <c r="Z305" i="12"/>
  <c r="T299" i="12"/>
  <c r="V305" i="12"/>
  <c r="Z306" i="12"/>
  <c r="V304" i="12"/>
  <c r="T306" i="12"/>
  <c r="W299" i="12"/>
  <c r="AA303" i="12"/>
  <c r="W305" i="12"/>
  <c r="T305" i="12"/>
  <c r="U299" i="12"/>
  <c r="W306" i="12"/>
  <c r="X302" i="12"/>
  <c r="AL291" i="11"/>
  <c r="AL285" i="11"/>
  <c r="AL288" i="11"/>
  <c r="AL290" i="11"/>
  <c r="AL292" i="11"/>
  <c r="AL289" i="11"/>
  <c r="V298" i="12"/>
  <c r="X36" i="12"/>
  <c r="AJ47" i="12"/>
  <c r="W36" i="12"/>
  <c r="W50" i="12"/>
  <c r="T17" i="12"/>
  <c r="Y106" i="12"/>
  <c r="X37" i="12"/>
  <c r="Y50" i="12"/>
  <c r="Y36" i="12"/>
  <c r="T36" i="12"/>
  <c r="AI47" i="12"/>
  <c r="V106" i="12"/>
  <c r="V17" i="12"/>
  <c r="V36" i="12"/>
  <c r="X17" i="12"/>
  <c r="Y188" i="12"/>
  <c r="Y224" i="12"/>
  <c r="U148" i="12"/>
  <c r="Y33" i="12"/>
  <c r="Y226" i="12"/>
  <c r="X106" i="12"/>
  <c r="Y72" i="12"/>
  <c r="H47" i="12"/>
  <c r="U106" i="12"/>
  <c r="Y159" i="12"/>
  <c r="T37" i="12"/>
  <c r="W148" i="12"/>
  <c r="Y189" i="12"/>
  <c r="Y86" i="12"/>
  <c r="X50" i="12"/>
  <c r="W106" i="12"/>
  <c r="Y227" i="12"/>
  <c r="X148" i="12"/>
  <c r="Y148" i="12"/>
  <c r="Y191" i="12"/>
  <c r="V37" i="12"/>
  <c r="V148" i="12"/>
  <c r="Y17" i="12"/>
  <c r="U17" i="12"/>
  <c r="Y168" i="12"/>
  <c r="W37" i="12"/>
  <c r="W17" i="12"/>
  <c r="T148" i="12"/>
  <c r="Y37" i="12"/>
  <c r="U36" i="12"/>
  <c r="U37" i="12"/>
  <c r="T106" i="12"/>
  <c r="T242" i="12"/>
  <c r="T241" i="12"/>
  <c r="T258" i="12"/>
  <c r="Z298" i="12"/>
  <c r="AA298" i="12"/>
  <c r="AE273" i="12"/>
  <c r="T290" i="12"/>
  <c r="X298" i="12"/>
  <c r="Y298" i="12"/>
  <c r="T262" i="12"/>
  <c r="T240" i="12"/>
  <c r="T243" i="12"/>
  <c r="W298" i="12"/>
  <c r="A254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V36" i="13" a="1"/>
  <c r="X228" i="13" a="1"/>
  <c r="T237" i="12" a="1"/>
  <c r="Y230" i="13" a="1"/>
  <c r="Z37" i="12" a="1"/>
  <c r="AA308" i="13" a="1"/>
  <c r="T228" i="13" a="1"/>
  <c r="X17" i="13" a="1"/>
  <c r="Y50" i="13" a="1"/>
  <c r="T294" i="13" a="1"/>
  <c r="AA302" i="13" a="1"/>
  <c r="Y172" i="13" a="1"/>
  <c r="Y55" i="9" a="1"/>
  <c r="U106" i="13" a="1"/>
  <c r="X24" i="9" a="1"/>
  <c r="X309" i="13" a="1"/>
  <c r="Z226" i="12" a="1"/>
  <c r="X50" i="13" a="1"/>
  <c r="U37" i="13" a="1"/>
  <c r="U309" i="13" a="1"/>
  <c r="Y36" i="13" a="1"/>
  <c r="Z310" i="13" a="1"/>
  <c r="U151" i="13" a="1"/>
  <c r="X37" i="13" a="1"/>
  <c r="Y309" i="13" a="1"/>
  <c r="X151" i="9" a="1"/>
  <c r="Y46" i="9" a="1"/>
  <c r="T106" i="13" a="1"/>
  <c r="Y192" i="13" a="1"/>
  <c r="W151" i="13" a="1"/>
  <c r="Z137" i="12" a="1"/>
  <c r="Z68" i="12" a="1"/>
  <c r="Y17" i="13" a="1"/>
  <c r="Z28" i="9" a="1"/>
  <c r="Z106" i="12" a="1"/>
  <c r="W106" i="13" a="1"/>
  <c r="Z179" i="12" a="1"/>
  <c r="Y37" i="13" a="1"/>
  <c r="AA310" i="13" a="1"/>
  <c r="AA307" i="13" a="1"/>
  <c r="Y231" i="13" a="1"/>
  <c r="U228" i="13" a="1"/>
  <c r="U36" i="13" a="1"/>
  <c r="X151" i="13" a="1"/>
  <c r="Y228" i="13" a="1"/>
  <c r="Y195" i="13" a="1"/>
  <c r="Z27" i="12" a="1"/>
  <c r="U303" i="13" a="1"/>
  <c r="Z133" i="12" a="1"/>
  <c r="T246" i="13" a="1"/>
  <c r="Z61" i="12" a="1"/>
  <c r="X231" i="13" a="1"/>
  <c r="Z113" i="9" a="1"/>
  <c r="T266" i="13" a="1"/>
  <c r="X308" i="13" a="1"/>
  <c r="Z191" i="12" a="1"/>
  <c r="T26" i="9" a="1"/>
  <c r="W50" i="13" a="1"/>
  <c r="W308" i="13" a="1"/>
  <c r="T308" i="13" a="1"/>
  <c r="T262" i="13" a="1"/>
  <c r="T309" i="13" a="1"/>
  <c r="Z188" i="12" a="1"/>
  <c r="V308" i="13" a="1"/>
  <c r="T245" i="13" a="1"/>
  <c r="Y33" i="13" a="1"/>
  <c r="U310" i="13" a="1"/>
  <c r="Z50" i="12" a="1"/>
  <c r="Z168" i="12" a="1"/>
  <c r="U308" i="13" a="1"/>
  <c r="U179" i="9" a="1"/>
  <c r="Z303" i="13" a="1"/>
  <c r="Y193" i="13" a="1"/>
  <c r="Y56" i="9" a="1"/>
  <c r="Y58" i="9" a="1"/>
  <c r="V231" i="13" a="1"/>
  <c r="Y21" i="9" a="1"/>
  <c r="V37" i="13" a="1"/>
  <c r="Z58" i="9" a="1"/>
  <c r="X303" i="13" a="1"/>
  <c r="Y106" i="13" a="1"/>
  <c r="W302" i="13" a="1"/>
  <c r="Z306" i="13" a="1"/>
  <c r="Z309" i="13" a="1"/>
  <c r="Y151" i="9" a="1"/>
  <c r="T151" i="13" a="1"/>
  <c r="Z308" i="13" a="1"/>
  <c r="Z122" i="12" a="1"/>
  <c r="Y308" i="13" a="1"/>
  <c r="Y117" i="9" a="1"/>
  <c r="AA309" i="13" a="1"/>
  <c r="T36" i="13" a="1"/>
  <c r="W228" i="13" a="1"/>
  <c r="Z72" i="12" a="1"/>
  <c r="Z36" i="12" a="1"/>
  <c r="Y72" i="13" a="1"/>
  <c r="X106" i="13" a="1"/>
  <c r="W26" i="9" a="1"/>
  <c r="Y310" i="13" a="1"/>
  <c r="X306" i="13" a="1"/>
  <c r="AA303" i="13" a="1"/>
  <c r="U17" i="13" a="1"/>
  <c r="W37" i="13" a="1"/>
  <c r="V17" i="13" a="1"/>
  <c r="T310" i="13" a="1"/>
  <c r="T236" i="12" a="1"/>
  <c r="X26" i="9" a="1"/>
  <c r="Y303" i="13" a="1"/>
  <c r="Y37" i="9" a="1"/>
  <c r="W309" i="13" a="1"/>
  <c r="W36" i="13" a="1"/>
  <c r="Y140" i="9" a="1"/>
  <c r="V228" i="13" a="1"/>
  <c r="Z64" i="12" a="1"/>
  <c r="V302" i="13" a="1"/>
  <c r="V230" i="13" a="1"/>
  <c r="Y100" i="9" a="1"/>
  <c r="AA306" i="13" a="1"/>
  <c r="Z74" i="12" a="1"/>
  <c r="V303" i="13" a="1"/>
  <c r="W231" i="13" a="1"/>
  <c r="T37" i="13" a="1"/>
  <c r="Z135" i="12" a="1"/>
  <c r="X302" i="13" a="1"/>
  <c r="V310" i="13" a="1"/>
  <c r="V179" i="9" a="1"/>
  <c r="Z17" i="12" a="1"/>
  <c r="Z98" i="12" a="1"/>
  <c r="Y26" i="9" a="1"/>
  <c r="Y151" i="13" a="1"/>
  <c r="Z189" i="12" a="1"/>
  <c r="Z78" i="12" a="1"/>
  <c r="W37" i="9" a="1"/>
  <c r="Z33" i="12" a="1"/>
  <c r="T234" i="12" a="1"/>
  <c r="Z136" i="12" a="1"/>
  <c r="Y124" i="9" a="1"/>
  <c r="Z154" i="12" a="1"/>
  <c r="Z131" i="9" a="1"/>
  <c r="Z37" i="9" a="1"/>
  <c r="Z86" i="12" a="1"/>
  <c r="X193" i="13" a="1"/>
  <c r="Z148" i="12" a="1"/>
  <c r="W310" i="13" a="1"/>
  <c r="X192" i="13" a="1"/>
  <c r="Y162" i="13" a="1"/>
  <c r="V307" i="13" a="1"/>
  <c r="Z31" i="12" a="1"/>
  <c r="X133" i="9" a="1"/>
  <c r="X307" i="13" a="1"/>
  <c r="Z307" i="13" a="1"/>
  <c r="V309" i="13" a="1"/>
  <c r="Z302" i="13" a="1"/>
  <c r="V151" i="13" a="1"/>
  <c r="W230" i="13" a="1"/>
  <c r="Z162" i="12" a="1"/>
  <c r="Z159" i="12" a="1"/>
  <c r="X37" i="9" a="1"/>
  <c r="W303" i="13" a="1"/>
  <c r="T17" i="13" a="1"/>
  <c r="X310" i="13" a="1"/>
  <c r="Z175" i="12" a="1"/>
  <c r="Z224" i="12" a="1"/>
  <c r="Y306" i="13" a="1"/>
  <c r="T244" i="13" a="1"/>
  <c r="Z210" i="12" a="1"/>
  <c r="X230" i="13" a="1"/>
  <c r="Z97" i="12" a="1"/>
  <c r="T303" i="13" a="1"/>
  <c r="X36" i="13" a="1"/>
  <c r="Z213" i="12" a="1"/>
  <c r="T247" i="13" a="1"/>
  <c r="U231" i="13" a="1"/>
  <c r="Y133" i="9" a="1"/>
  <c r="T235" i="12" a="1"/>
  <c r="T231" i="13" a="1"/>
  <c r="Y307" i="13" a="1"/>
  <c r="W17" i="13" a="1"/>
  <c r="Y24" i="9" a="1"/>
  <c r="Y86" i="13" a="1"/>
  <c r="V106" i="13" a="1"/>
  <c r="W307" i="13" a="1"/>
  <c r="Z227" i="12" a="1"/>
  <c r="Y302" i="13" a="1"/>
  <c r="Z38" i="9" a="1"/>
  <c r="Y302" i="13" l="1"/>
  <c r="AJ302" i="13" s="1"/>
  <c r="T246" i="13"/>
  <c r="AE246" i="13" s="1"/>
  <c r="AE240" i="13" s="1"/>
  <c r="W310" i="13"/>
  <c r="AH310" i="13" s="1"/>
  <c r="Y308" i="13"/>
  <c r="L308" i="13" s="1"/>
  <c r="W307" i="13"/>
  <c r="AH307" i="13" s="1"/>
  <c r="AA303" i="13"/>
  <c r="AL303" i="13" s="1"/>
  <c r="W302" i="13"/>
  <c r="AH302" i="13" s="1"/>
  <c r="T309" i="13"/>
  <c r="AE309" i="13" s="1"/>
  <c r="U308" i="13"/>
  <c r="H308" i="13" s="1"/>
  <c r="Z307" i="13"/>
  <c r="AK307" i="13" s="1"/>
  <c r="T247" i="13"/>
  <c r="AE247" i="13" s="1"/>
  <c r="AE241" i="13" s="1"/>
  <c r="W309" i="13"/>
  <c r="AH309" i="13" s="1"/>
  <c r="U309" i="13"/>
  <c r="H309" i="13" s="1"/>
  <c r="X307" i="13"/>
  <c r="AI307" i="13" s="1"/>
  <c r="U303" i="13"/>
  <c r="H303" i="13" s="1"/>
  <c r="V307" i="13"/>
  <c r="I307" i="13" s="1"/>
  <c r="T244" i="13"/>
  <c r="A243" i="13" s="1"/>
  <c r="AA307" i="13"/>
  <c r="N307" i="13" s="1"/>
  <c r="T308" i="13"/>
  <c r="G308" i="13" s="1"/>
  <c r="Y310" i="13"/>
  <c r="AJ310" i="13" s="1"/>
  <c r="T266" i="13"/>
  <c r="AE266" i="13" s="1"/>
  <c r="AA310" i="13"/>
  <c r="AL310" i="13" s="1"/>
  <c r="T310" i="13"/>
  <c r="AE310" i="13" s="1"/>
  <c r="Y303" i="13"/>
  <c r="AJ303" i="13" s="1"/>
  <c r="V302" i="13"/>
  <c r="AG302" i="13" s="1"/>
  <c r="U310" i="13"/>
  <c r="H310" i="13" s="1"/>
  <c r="X302" i="13"/>
  <c r="AI302" i="13" s="1"/>
  <c r="V308" i="13"/>
  <c r="I308" i="13" s="1"/>
  <c r="Y307" i="13"/>
  <c r="AJ307" i="13" s="1"/>
  <c r="AA309" i="13"/>
  <c r="AL309" i="13" s="1"/>
  <c r="X303" i="13"/>
  <c r="AI303" i="13" s="1"/>
  <c r="T294" i="13"/>
  <c r="A294" i="13" s="1"/>
  <c r="Z310" i="13"/>
  <c r="AK310" i="13" s="1"/>
  <c r="X308" i="13"/>
  <c r="AI308" i="13" s="1"/>
  <c r="W308" i="13"/>
  <c r="J308" i="13" s="1"/>
  <c r="V309" i="13"/>
  <c r="I309" i="13" s="1"/>
  <c r="AA308" i="13"/>
  <c r="N308" i="13" s="1"/>
  <c r="Y309" i="13"/>
  <c r="AJ309" i="13" s="1"/>
  <c r="W303" i="13"/>
  <c r="AH303" i="13" s="1"/>
  <c r="AA302" i="13"/>
  <c r="AL302" i="13" s="1"/>
  <c r="T303" i="13"/>
  <c r="G303" i="13" s="1"/>
  <c r="V303" i="13"/>
  <c r="I303" i="13" s="1"/>
  <c r="X310" i="13"/>
  <c r="AI310" i="13" s="1"/>
  <c r="Z302" i="13"/>
  <c r="AK302" i="13" s="1"/>
  <c r="Z309" i="13"/>
  <c r="AK309" i="13" s="1"/>
  <c r="AA306" i="13"/>
  <c r="AL306" i="13" s="1"/>
  <c r="Z306" i="13"/>
  <c r="AK306" i="13" s="1"/>
  <c r="T262" i="13"/>
  <c r="AE262" i="13" s="1"/>
  <c r="Y306" i="13"/>
  <c r="AJ306" i="13" s="1"/>
  <c r="Z308" i="13"/>
  <c r="AK308" i="13" s="1"/>
  <c r="X309" i="13"/>
  <c r="AI309" i="13" s="1"/>
  <c r="T245" i="13"/>
  <c r="AE245" i="13" s="1"/>
  <c r="AE239" i="13" s="1"/>
  <c r="X306" i="13"/>
  <c r="AI306" i="13" s="1"/>
  <c r="V310" i="13"/>
  <c r="I310" i="13" s="1"/>
  <c r="Z303" i="13"/>
  <c r="AK303" i="13" s="1"/>
  <c r="AJ298" i="12"/>
  <c r="A241" i="12"/>
  <c r="AH306" i="12"/>
  <c r="L304" i="12"/>
  <c r="J303" i="12"/>
  <c r="AL299" i="12"/>
  <c r="AH298" i="12"/>
  <c r="G305" i="12"/>
  <c r="H304" i="12"/>
  <c r="M303" i="12"/>
  <c r="AE243" i="12"/>
  <c r="AE237" i="12" s="1"/>
  <c r="AH305" i="12"/>
  <c r="H305" i="12"/>
  <c r="K303" i="12"/>
  <c r="H299" i="12"/>
  <c r="I303" i="12"/>
  <c r="A239" i="12"/>
  <c r="N303" i="12"/>
  <c r="G304" i="12"/>
  <c r="AJ306" i="12"/>
  <c r="A262" i="12"/>
  <c r="AL306" i="12"/>
  <c r="G306" i="12"/>
  <c r="AJ299" i="12"/>
  <c r="AG298" i="12"/>
  <c r="H306" i="12"/>
  <c r="AI298" i="12"/>
  <c r="I304" i="12"/>
  <c r="L303" i="12"/>
  <c r="AL305" i="12"/>
  <c r="AI299" i="12"/>
  <c r="AE290" i="12"/>
  <c r="AK306" i="12"/>
  <c r="K304" i="12"/>
  <c r="J304" i="12"/>
  <c r="I305" i="12"/>
  <c r="N304" i="12"/>
  <c r="AJ305" i="12"/>
  <c r="AH299" i="12"/>
  <c r="AL298" i="12"/>
  <c r="G299" i="12"/>
  <c r="I299" i="12"/>
  <c r="AI306" i="12"/>
  <c r="AK298" i="12"/>
  <c r="AK305" i="12"/>
  <c r="AL302" i="12"/>
  <c r="AK302" i="12"/>
  <c r="A260" i="12"/>
  <c r="AJ302" i="12"/>
  <c r="M304" i="12"/>
  <c r="AI305" i="12"/>
  <c r="AE241" i="12"/>
  <c r="AE235" i="12" s="1"/>
  <c r="AI302" i="12"/>
  <c r="I306" i="12"/>
  <c r="AK299" i="12"/>
  <c r="Y36" i="13"/>
  <c r="AJ36" i="13" s="1"/>
  <c r="T106" i="13"/>
  <c r="AE106" i="13" s="1"/>
  <c r="X228" i="13"/>
  <c r="AI228" i="13" s="1"/>
  <c r="T37" i="13"/>
  <c r="AE37" i="13" s="1"/>
  <c r="Y228" i="13"/>
  <c r="AJ228" i="13" s="1"/>
  <c r="W228" i="13"/>
  <c r="AH228" i="13" s="1"/>
  <c r="X193" i="13"/>
  <c r="AI193" i="13" s="1"/>
  <c r="V231" i="13"/>
  <c r="AG231" i="13" s="1"/>
  <c r="Y106" i="13"/>
  <c r="AJ106" i="13" s="1"/>
  <c r="U37" i="13"/>
  <c r="H37" i="13" s="1"/>
  <c r="V151" i="13"/>
  <c r="AG151" i="13" s="1"/>
  <c r="Y162" i="13"/>
  <c r="AJ162" i="13" s="1"/>
  <c r="Y192" i="13"/>
  <c r="AJ192" i="13" s="1"/>
  <c r="T17" i="13"/>
  <c r="AE17" i="13" s="1"/>
  <c r="W151" i="13"/>
  <c r="AH151" i="13" s="1"/>
  <c r="U228" i="13"/>
  <c r="H228" i="13" s="1"/>
  <c r="V37" i="13"/>
  <c r="AG37" i="13" s="1"/>
  <c r="X230" i="13"/>
  <c r="AI230" i="13" s="1"/>
  <c r="X17" i="13"/>
  <c r="AI17" i="13" s="1"/>
  <c r="W50" i="13"/>
  <c r="AH50" i="13" s="1"/>
  <c r="U36" i="13"/>
  <c r="H36" i="13" s="1"/>
  <c r="Y195" i="13"/>
  <c r="AJ195" i="13" s="1"/>
  <c r="W230" i="13"/>
  <c r="AH230" i="13" s="1"/>
  <c r="V36" i="13"/>
  <c r="AG36" i="13" s="1"/>
  <c r="W36" i="13"/>
  <c r="AH36" i="13" s="1"/>
  <c r="Y37" i="13"/>
  <c r="AJ37" i="13" s="1"/>
  <c r="Y151" i="13"/>
  <c r="AJ151" i="13" s="1"/>
  <c r="U106" i="13"/>
  <c r="AF106" i="13" s="1"/>
  <c r="T231" i="13"/>
  <c r="G231" i="13" s="1"/>
  <c r="T151" i="13"/>
  <c r="AE151" i="13" s="1"/>
  <c r="X151" i="13"/>
  <c r="AI151" i="13" s="1"/>
  <c r="V17" i="13"/>
  <c r="AG17" i="13" s="1"/>
  <c r="X36" i="13"/>
  <c r="AI36" i="13" s="1"/>
  <c r="W17" i="13"/>
  <c r="AH17" i="13" s="1"/>
  <c r="Y231" i="13"/>
  <c r="AJ231" i="13" s="1"/>
  <c r="Y72" i="13"/>
  <c r="L72" i="13" s="1"/>
  <c r="V106" i="13"/>
  <c r="AG106" i="13" s="1"/>
  <c r="V228" i="13"/>
  <c r="AG228" i="13" s="1"/>
  <c r="W106" i="13"/>
  <c r="AH106" i="13" s="1"/>
  <c r="X106" i="13"/>
  <c r="AI106" i="13" s="1"/>
  <c r="U231" i="13"/>
  <c r="AF231" i="13" s="1"/>
  <c r="X231" i="13"/>
  <c r="AI231" i="13" s="1"/>
  <c r="X50" i="13"/>
  <c r="AI50" i="13" s="1"/>
  <c r="Y230" i="13"/>
  <c r="AJ230" i="13" s="1"/>
  <c r="W37" i="13"/>
  <c r="AH37" i="13" s="1"/>
  <c r="Y86" i="13"/>
  <c r="L86" i="13" s="1"/>
  <c r="Y33" i="13"/>
  <c r="AJ33" i="13" s="1"/>
  <c r="T36" i="13"/>
  <c r="G36" i="13" s="1"/>
  <c r="X192" i="13"/>
  <c r="AI192" i="13" s="1"/>
  <c r="Y172" i="13"/>
  <c r="AJ172" i="13" s="1"/>
  <c r="U151" i="13"/>
  <c r="H151" i="13" s="1"/>
  <c r="U17" i="13"/>
  <c r="H17" i="13" s="1"/>
  <c r="W231" i="13"/>
  <c r="AH231" i="13" s="1"/>
  <c r="V230" i="13"/>
  <c r="AG230" i="13" s="1"/>
  <c r="Y50" i="13"/>
  <c r="AJ50" i="13" s="1"/>
  <c r="Y17" i="13"/>
  <c r="AJ17" i="13" s="1"/>
  <c r="Y193" i="13"/>
  <c r="AJ193" i="13" s="1"/>
  <c r="T228" i="13"/>
  <c r="G228" i="13" s="1"/>
  <c r="X37" i="13"/>
  <c r="AI37" i="13" s="1"/>
  <c r="H37" i="12"/>
  <c r="J37" i="12" s="1"/>
  <c r="L37" i="12" s="1"/>
  <c r="AG148" i="12"/>
  <c r="AJ159" i="12"/>
  <c r="G17" i="12"/>
  <c r="I17" i="12" s="1"/>
  <c r="K17" i="12" s="1"/>
  <c r="AG37" i="12"/>
  <c r="AH50" i="12"/>
  <c r="H36" i="12"/>
  <c r="J36" i="12" s="1"/>
  <c r="L36" i="12" s="1"/>
  <c r="AG36" i="12"/>
  <c r="AJ148" i="12"/>
  <c r="G227" i="12"/>
  <c r="I227" i="12" s="1"/>
  <c r="K227" i="12" s="1"/>
  <c r="AG17" i="12"/>
  <c r="AH106" i="12"/>
  <c r="AI50" i="12"/>
  <c r="AJ226" i="12"/>
  <c r="L72" i="12"/>
  <c r="AG106" i="12"/>
  <c r="AH37" i="12"/>
  <c r="AJ33" i="12"/>
  <c r="G36" i="12"/>
  <c r="I36" i="12" s="1"/>
  <c r="K36" i="12" s="1"/>
  <c r="H148" i="12"/>
  <c r="J148" i="12" s="1"/>
  <c r="L148" i="12" s="1"/>
  <c r="AJ36" i="12"/>
  <c r="AH227" i="12"/>
  <c r="AG226" i="12"/>
  <c r="AJ50" i="12"/>
  <c r="AJ17" i="12"/>
  <c r="G224" i="12"/>
  <c r="I224" i="12" s="1"/>
  <c r="K224" i="12" s="1"/>
  <c r="AI189" i="12"/>
  <c r="AH148" i="12"/>
  <c r="AG227" i="12"/>
  <c r="AJ106" i="12"/>
  <c r="AH224" i="12"/>
  <c r="AE242" i="12"/>
  <c r="AE236" i="12" s="1"/>
  <c r="AE37" i="12"/>
  <c r="G37" i="12"/>
  <c r="I37" i="12" s="1"/>
  <c r="K37" i="12" s="1"/>
  <c r="AE47" i="12"/>
  <c r="G47" i="12"/>
  <c r="I47" i="12" s="1"/>
  <c r="K47" i="12" s="1"/>
  <c r="AF106" i="12"/>
  <c r="H106" i="12"/>
  <c r="J106" i="12" s="1"/>
  <c r="L106" i="12" s="1"/>
  <c r="J47" i="12"/>
  <c r="L47" i="12" s="1"/>
  <c r="AE106" i="12"/>
  <c r="G106" i="12"/>
  <c r="I106" i="12" s="1"/>
  <c r="K106" i="12" s="1"/>
  <c r="AF17" i="12"/>
  <c r="H17" i="12"/>
  <c r="J17" i="12" s="1"/>
  <c r="L17" i="12" s="1"/>
  <c r="AJ86" i="12"/>
  <c r="L86" i="12"/>
  <c r="AF224" i="12"/>
  <c r="H224" i="12"/>
  <c r="J224" i="12" s="1"/>
  <c r="L224" i="12" s="1"/>
  <c r="AF227" i="12"/>
  <c r="H227" i="12"/>
  <c r="J227" i="12" s="1"/>
  <c r="L227" i="12" s="1"/>
  <c r="AE148" i="12"/>
  <c r="G148" i="12"/>
  <c r="I148" i="12" s="1"/>
  <c r="K148" i="12" s="1"/>
  <c r="AJ72" i="12"/>
  <c r="AF37" i="12"/>
  <c r="AE224" i="12"/>
  <c r="AH17" i="12"/>
  <c r="AI36" i="12"/>
  <c r="AI224" i="12"/>
  <c r="AJ168" i="12"/>
  <c r="AH226" i="12"/>
  <c r="AI37" i="12"/>
  <c r="AE227" i="12"/>
  <c r="AI106" i="12"/>
  <c r="A242" i="12"/>
  <c r="A275" i="12"/>
  <c r="AG47" i="12"/>
  <c r="AJ191" i="12"/>
  <c r="AI227" i="12"/>
  <c r="AJ37" i="12"/>
  <c r="AF47" i="12"/>
  <c r="AJ189" i="12"/>
  <c r="AJ188" i="12"/>
  <c r="AE258" i="12"/>
  <c r="AF36" i="12"/>
  <c r="AE17" i="12"/>
  <c r="AF148" i="12"/>
  <c r="AI188" i="12"/>
  <c r="AE254" i="12"/>
  <c r="AE36" i="12"/>
  <c r="AI148" i="12"/>
  <c r="AG224" i="12"/>
  <c r="Z27" i="12"/>
  <c r="Z74" i="12"/>
  <c r="Z210" i="12"/>
  <c r="Z37" i="12"/>
  <c r="Z136" i="12"/>
  <c r="Z175" i="12"/>
  <c r="Z17" i="12"/>
  <c r="Z226" i="12"/>
  <c r="Z137" i="12"/>
  <c r="Z50" i="12"/>
  <c r="Z98" i="12"/>
  <c r="Z68" i="12"/>
  <c r="Z135" i="12"/>
  <c r="Z179" i="12"/>
  <c r="Z154" i="12"/>
  <c r="Z61" i="12"/>
  <c r="Z86" i="12"/>
  <c r="AK47" i="12"/>
  <c r="Z227" i="12"/>
  <c r="Z78" i="12"/>
  <c r="Z64" i="12"/>
  <c r="Z31" i="12"/>
  <c r="Z106" i="12"/>
  <c r="Z133" i="12"/>
  <c r="Z188" i="12"/>
  <c r="Z159" i="12"/>
  <c r="Z36" i="12"/>
  <c r="Z33" i="12"/>
  <c r="Z168" i="12"/>
  <c r="Z122" i="12"/>
  <c r="Z191" i="12"/>
  <c r="Z213" i="12"/>
  <c r="Z72" i="12"/>
  <c r="Z148" i="12"/>
  <c r="Z224" i="12"/>
  <c r="Z162" i="12"/>
  <c r="Z97" i="12"/>
  <c r="Z189" i="12"/>
  <c r="AH36" i="12"/>
  <c r="AE240" i="12"/>
  <c r="AE234" i="12" s="1"/>
  <c r="AJ227" i="12"/>
  <c r="AI17" i="12"/>
  <c r="AH47" i="12"/>
  <c r="A290" i="12"/>
  <c r="AI226" i="12"/>
  <c r="T236" i="12"/>
  <c r="T234" i="12"/>
  <c r="T237" i="12"/>
  <c r="T235" i="12"/>
  <c r="AK140" i="11"/>
  <c r="AK212" i="11"/>
  <c r="AK62" i="11"/>
  <c r="A221" i="11"/>
  <c r="AK170" i="11"/>
  <c r="AK146" i="11"/>
  <c r="AK56" i="11"/>
  <c r="A219" i="11"/>
  <c r="AE262" i="12"/>
  <c r="A240" i="12"/>
  <c r="AF305" i="12"/>
  <c r="AK80" i="11"/>
  <c r="AK115" i="11"/>
  <c r="AK43" i="11"/>
  <c r="A264" i="12"/>
  <c r="AJ224" i="12"/>
  <c r="AK22" i="11"/>
  <c r="AK130" i="11"/>
  <c r="AK213" i="11"/>
  <c r="AK59" i="11"/>
  <c r="AK26" i="11"/>
  <c r="AG305" i="12"/>
  <c r="AG306" i="12"/>
  <c r="AK179" i="11"/>
  <c r="AL304" i="12"/>
  <c r="AL303" i="12"/>
  <c r="AJ304" i="12"/>
  <c r="AE304" i="12"/>
  <c r="AK126" i="11"/>
  <c r="AK32" i="11"/>
  <c r="AK29" i="11"/>
  <c r="AK160" i="11"/>
  <c r="AK304" i="12"/>
  <c r="AK303" i="12"/>
  <c r="AF299" i="12"/>
  <c r="AE306" i="12"/>
  <c r="AK99" i="11"/>
  <c r="AK151" i="11"/>
  <c r="AK182" i="11"/>
  <c r="AK200" i="11"/>
  <c r="A258" i="12"/>
  <c r="AI303" i="12"/>
  <c r="AE299" i="12"/>
  <c r="AG303" i="12"/>
  <c r="AG299" i="12"/>
  <c r="AK154" i="11"/>
  <c r="AK90" i="11"/>
  <c r="AK180" i="11"/>
  <c r="A222" i="11"/>
  <c r="AH303" i="12"/>
  <c r="AE305" i="12"/>
  <c r="AK198" i="11"/>
  <c r="AK33" i="11"/>
  <c r="A220" i="11"/>
  <c r="AK129" i="11"/>
  <c r="AK166" i="11"/>
  <c r="AK15" i="11"/>
  <c r="AF306" i="12"/>
  <c r="AH304" i="12"/>
  <c r="AJ303" i="12"/>
  <c r="AK210" i="11"/>
  <c r="AK47" i="11"/>
  <c r="AK91" i="11"/>
  <c r="AK128" i="11"/>
  <c r="AG304" i="12"/>
  <c r="AF304" i="12"/>
  <c r="AI304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24" i="9" a="1"/>
  <c r="Z76" i="9" a="1"/>
  <c r="Z151" i="9" a="1"/>
  <c r="Z17" i="13" a="1"/>
  <c r="Z157" i="13" a="1"/>
  <c r="Z17" i="9" a="1"/>
  <c r="Z74" i="13" a="1"/>
  <c r="Z136" i="9" a="1"/>
  <c r="Z27" i="13" a="1"/>
  <c r="Z118" i="9" a="1"/>
  <c r="Z50" i="13" a="1"/>
  <c r="Z33" i="13" a="1"/>
  <c r="Z138" i="13" a="1"/>
  <c r="Z192" i="13" a="1"/>
  <c r="Z136" i="13" a="1"/>
  <c r="Z61" i="13" a="1"/>
  <c r="Z37" i="13" a="1"/>
  <c r="Z29" i="9" a="1"/>
  <c r="Z122" i="13" a="1"/>
  <c r="Z133" i="9" a="1"/>
  <c r="T240" i="13" a="1"/>
  <c r="T239" i="13" a="1"/>
  <c r="Z230" i="13" a="1"/>
  <c r="Z176" i="9" a="1"/>
  <c r="Z228" i="13" a="1"/>
  <c r="Z137" i="13" a="1"/>
  <c r="Z134" i="13" a="1"/>
  <c r="Z157" i="9" a="1"/>
  <c r="T241" i="13" a="1"/>
  <c r="Z216" i="13" a="1"/>
  <c r="Z151" i="13" a="1"/>
  <c r="T238" i="13" a="1"/>
  <c r="Z56" i="9" a="1"/>
  <c r="Z193" i="13" a="1"/>
  <c r="Z52" i="9" a="1"/>
  <c r="Z179" i="13" a="1"/>
  <c r="Z195" i="13" a="1"/>
  <c r="Z231" i="13" a="1"/>
  <c r="Z117" i="9" a="1"/>
  <c r="Z218" i="13" a="1"/>
  <c r="Z31" i="13" a="1"/>
  <c r="Z100" i="9" a="1"/>
  <c r="Z172" i="13" a="1"/>
  <c r="Z98" i="13" a="1"/>
  <c r="Z162" i="13" a="1"/>
  <c r="Z26" i="9" a="1"/>
  <c r="Z165" i="13" a="1"/>
  <c r="Z97" i="13" a="1"/>
  <c r="Z86" i="13" a="1"/>
  <c r="Z46" i="9" a="1"/>
  <c r="Z36" i="13" a="1"/>
  <c r="Z64" i="13" a="1"/>
  <c r="Z159" i="9" a="1"/>
  <c r="Z183" i="13" a="1"/>
  <c r="Z78" i="13" a="1"/>
  <c r="Z106" i="13" a="1"/>
  <c r="Z72" i="13" a="1"/>
  <c r="Z21" i="9" a="1"/>
  <c r="Z54" i="9" a="1"/>
  <c r="Z140" i="9" a="1"/>
  <c r="Z68" i="13" a="1"/>
  <c r="K308" i="13" l="1"/>
  <c r="J307" i="13"/>
  <c r="AG307" i="13"/>
  <c r="A245" i="13"/>
  <c r="AG309" i="13"/>
  <c r="A262" i="13"/>
  <c r="AE244" i="13"/>
  <c r="AE238" i="13" s="1"/>
  <c r="AF303" i="13"/>
  <c r="L307" i="13"/>
  <c r="AF308" i="13"/>
  <c r="M308" i="13"/>
  <c r="AL308" i="13"/>
  <c r="G309" i="13"/>
  <c r="AL307" i="13"/>
  <c r="AE303" i="13"/>
  <c r="AJ308" i="13"/>
  <c r="AE294" i="13"/>
  <c r="AE308" i="13"/>
  <c r="G310" i="13"/>
  <c r="A246" i="13"/>
  <c r="M307" i="13"/>
  <c r="A244" i="13"/>
  <c r="AF309" i="13"/>
  <c r="AG308" i="13"/>
  <c r="AG303" i="13"/>
  <c r="K307" i="13"/>
  <c r="AF310" i="13"/>
  <c r="AG310" i="13"/>
  <c r="A268" i="13"/>
  <c r="A266" i="13"/>
  <c r="AH308" i="13"/>
  <c r="T239" i="13"/>
  <c r="A238" i="13" s="1"/>
  <c r="T241" i="13"/>
  <c r="A240" i="13" s="1"/>
  <c r="T240" i="13"/>
  <c r="A239" i="13" s="1"/>
  <c r="T238" i="13"/>
  <c r="A237" i="13" s="1"/>
  <c r="A234" i="12"/>
  <c r="A236" i="12"/>
  <c r="A264" i="13"/>
  <c r="A235" i="12"/>
  <c r="A233" i="12"/>
  <c r="AJ86" i="13"/>
  <c r="J151" i="13"/>
  <c r="L151" i="13" s="1"/>
  <c r="I231" i="13"/>
  <c r="K231" i="13" s="1"/>
  <c r="I228" i="13"/>
  <c r="K228" i="13" s="1"/>
  <c r="Z86" i="13"/>
  <c r="AK86" i="13" s="1"/>
  <c r="Z172" i="13"/>
  <c r="AK172" i="13" s="1"/>
  <c r="Z157" i="13"/>
  <c r="AK157" i="13" s="1"/>
  <c r="Z27" i="13"/>
  <c r="AK27" i="13" s="1"/>
  <c r="Z37" i="13"/>
  <c r="AK37" i="13" s="1"/>
  <c r="Z122" i="13"/>
  <c r="AK122" i="13" s="1"/>
  <c r="Z61" i="13"/>
  <c r="AK61" i="13" s="1"/>
  <c r="Z74" i="13"/>
  <c r="AK74" i="13" s="1"/>
  <c r="Z33" i="13"/>
  <c r="AK33" i="13" s="1"/>
  <c r="Z183" i="13"/>
  <c r="AK183" i="13" s="1"/>
  <c r="Z216" i="13"/>
  <c r="AK216" i="13" s="1"/>
  <c r="Z162" i="13"/>
  <c r="AK162" i="13" s="1"/>
  <c r="Z68" i="13"/>
  <c r="AK68" i="13" s="1"/>
  <c r="Z195" i="13"/>
  <c r="AK195" i="13" s="1"/>
  <c r="Z36" i="13"/>
  <c r="AK36" i="13" s="1"/>
  <c r="Z136" i="13"/>
  <c r="AK136" i="13" s="1"/>
  <c r="Z192" i="13"/>
  <c r="AK192" i="13" s="1"/>
  <c r="Z98" i="13"/>
  <c r="M98" i="13" s="1"/>
  <c r="Z193" i="13"/>
  <c r="AK193" i="13" s="1"/>
  <c r="Z134" i="13"/>
  <c r="AK134" i="13" s="1"/>
  <c r="Z50" i="13"/>
  <c r="AK50" i="13" s="1"/>
  <c r="Z97" i="13"/>
  <c r="M97" i="13" s="1"/>
  <c r="Z138" i="13"/>
  <c r="AK138" i="13" s="1"/>
  <c r="Z228" i="13"/>
  <c r="AK228" i="13" s="1"/>
  <c r="Z64" i="13"/>
  <c r="AK64" i="13" s="1"/>
  <c r="Z17" i="13"/>
  <c r="AK17" i="13" s="1"/>
  <c r="Z218" i="13"/>
  <c r="AK218" i="13" s="1"/>
  <c r="Z106" i="13"/>
  <c r="AK106" i="13" s="1"/>
  <c r="Z165" i="13"/>
  <c r="AK165" i="13" s="1"/>
  <c r="Z31" i="13"/>
  <c r="AK31" i="13" s="1"/>
  <c r="Z230" i="13"/>
  <c r="AK230" i="13" s="1"/>
  <c r="Z151" i="13"/>
  <c r="AK151" i="13" s="1"/>
  <c r="Z78" i="13"/>
  <c r="AK78" i="13" s="1"/>
  <c r="Z179" i="13"/>
  <c r="AK179" i="13" s="1"/>
  <c r="Z72" i="13"/>
  <c r="M72" i="13" s="1"/>
  <c r="Z231" i="13"/>
  <c r="AK231" i="13" s="1"/>
  <c r="Z137" i="13"/>
  <c r="AK137" i="13" s="1"/>
  <c r="J36" i="13"/>
  <c r="L36" i="13" s="1"/>
  <c r="I36" i="13"/>
  <c r="K36" i="13" s="1"/>
  <c r="J228" i="13"/>
  <c r="L228" i="13" s="1"/>
  <c r="J17" i="13"/>
  <c r="L17" i="13" s="1"/>
  <c r="J37" i="13"/>
  <c r="L37" i="13" s="1"/>
  <c r="AF37" i="13"/>
  <c r="AE231" i="13"/>
  <c r="AE36" i="13"/>
  <c r="G151" i="13"/>
  <c r="I151" i="13" s="1"/>
  <c r="K151" i="13" s="1"/>
  <c r="G106" i="13"/>
  <c r="I106" i="13" s="1"/>
  <c r="K106" i="13" s="1"/>
  <c r="H106" i="13"/>
  <c r="J106" i="13" s="1"/>
  <c r="L106" i="13" s="1"/>
  <c r="AF228" i="13"/>
  <c r="AE228" i="13"/>
  <c r="AF151" i="13"/>
  <c r="AF36" i="13"/>
  <c r="G17" i="13"/>
  <c r="I17" i="13" s="1"/>
  <c r="K17" i="13" s="1"/>
  <c r="H231" i="13"/>
  <c r="J231" i="13" s="1"/>
  <c r="L231" i="13" s="1"/>
  <c r="AK168" i="12"/>
  <c r="G37" i="13"/>
  <c r="I37" i="13" s="1"/>
  <c r="K37" i="13" s="1"/>
  <c r="AK36" i="12"/>
  <c r="AF17" i="13"/>
  <c r="AK191" i="12"/>
  <c r="AK210" i="12"/>
  <c r="AK188" i="12"/>
  <c r="AK133" i="12"/>
  <c r="AK106" i="12"/>
  <c r="AJ72" i="13"/>
  <c r="AK31" i="12"/>
  <c r="AK226" i="12"/>
  <c r="AK64" i="12"/>
  <c r="AK17" i="12"/>
  <c r="AK148" i="12"/>
  <c r="M78" i="12"/>
  <c r="AK175" i="12"/>
  <c r="M72" i="12"/>
  <c r="AK227" i="12"/>
  <c r="AK213" i="12"/>
  <c r="AK122" i="12"/>
  <c r="M74" i="12"/>
  <c r="M36" i="12"/>
  <c r="M148" i="12"/>
  <c r="M227" i="12"/>
  <c r="M106" i="12"/>
  <c r="AK86" i="12"/>
  <c r="M86" i="12"/>
  <c r="AK97" i="12"/>
  <c r="M97" i="12"/>
  <c r="M47" i="12"/>
  <c r="AK98" i="12"/>
  <c r="M98" i="12"/>
  <c r="M224" i="12"/>
  <c r="M37" i="12"/>
  <c r="M17" i="12"/>
  <c r="AK27" i="12"/>
  <c r="AK162" i="12"/>
  <c r="AK72" i="12"/>
  <c r="AK78" i="12"/>
  <c r="AK61" i="12"/>
  <c r="AK136" i="12"/>
  <c r="AK33" i="12"/>
  <c r="AK68" i="12"/>
  <c r="AK224" i="12"/>
  <c r="AK37" i="12"/>
  <c r="AK74" i="12"/>
  <c r="AK159" i="12"/>
  <c r="AK137" i="12"/>
  <c r="AK50" i="12"/>
  <c r="AK179" i="12"/>
  <c r="AK135" i="12"/>
  <c r="AK154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U70" i="8" a="1"/>
  <c r="X58" i="8" a="1"/>
  <c r="X63" i="8" a="1"/>
  <c r="V79" i="8" a="1"/>
  <c r="U79" i="8" a="1"/>
  <c r="T31" i="8" a="1"/>
  <c r="Y55" i="8" a="1"/>
  <c r="X79" i="8" a="1"/>
  <c r="Y31" i="8" a="1"/>
  <c r="V66" i="8" a="1"/>
  <c r="W63" i="8" a="1"/>
  <c r="V70" i="8" a="1"/>
  <c r="W56" i="8" a="1"/>
  <c r="T56" i="8" a="1"/>
  <c r="U60" i="8" a="1"/>
  <c r="V60" i="8" a="1"/>
  <c r="Z55" i="8" a="1"/>
  <c r="Z31" i="8" a="1"/>
  <c r="V56" i="8" a="1"/>
  <c r="V31" i="8" a="1"/>
  <c r="Y70" i="8" a="1"/>
  <c r="Z36" i="8" a="1"/>
  <c r="V55" i="8" a="1"/>
  <c r="Z66" i="8" a="1"/>
  <c r="X55" i="8" a="1"/>
  <c r="W58" i="8" a="1"/>
  <c r="U31" i="8" a="1"/>
  <c r="T63" i="8" a="1"/>
  <c r="T60" i="8" a="1"/>
  <c r="U58" i="8" a="1"/>
  <c r="U63" i="8" a="1"/>
  <c r="Z176" i="8" a="1"/>
  <c r="T187" i="8" a="1"/>
  <c r="T70" i="8" a="1"/>
  <c r="T55" i="8" a="1"/>
  <c r="T58" i="8" a="1"/>
  <c r="T79" i="8" a="1"/>
  <c r="T66" i="8" a="1"/>
  <c r="V63" i="8" a="1"/>
  <c r="W55" i="8" a="1"/>
  <c r="W79" i="8" a="1"/>
  <c r="W31" i="8" a="1"/>
  <c r="X60" i="8" a="1"/>
  <c r="V58" i="8" a="1"/>
  <c r="U56" i="8" a="1"/>
  <c r="U66" i="8" a="1"/>
  <c r="U55" i="8" a="1"/>
  <c r="W66" i="8" a="1"/>
  <c r="X70" i="8" a="1"/>
  <c r="X31" i="8" a="1"/>
  <c r="X66" i="8" a="1"/>
  <c r="W60" i="8" a="1"/>
  <c r="W70" i="8" a="1"/>
  <c r="X56" i="8" a="1"/>
  <c r="M36" i="13" l="1"/>
  <c r="M37" i="13"/>
  <c r="M106" i="13"/>
  <c r="AK97" i="13"/>
  <c r="M228" i="13"/>
  <c r="M74" i="13"/>
  <c r="M86" i="13"/>
  <c r="AK98" i="13"/>
  <c r="AK72" i="13"/>
  <c r="M78" i="13"/>
  <c r="M231" i="13"/>
  <c r="M17" i="13"/>
  <c r="M151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W35" i="10" a="1"/>
  <c r="Z35" i="10" a="1"/>
  <c r="V35" i="10" a="1"/>
  <c r="T35" i="10" a="1"/>
  <c r="U35" i="10" a="1"/>
  <c r="Y35" i="10" a="1"/>
  <c r="X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8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U118" i="8" a="1"/>
  <c r="V115" i="8" a="1"/>
  <c r="T81" i="10" a="1"/>
  <c r="U59" i="7" a="1"/>
  <c r="Y68" i="11" a="1"/>
  <c r="V141" i="8" a="1"/>
  <c r="T176" i="8" a="1"/>
  <c r="X95" i="8" a="1"/>
  <c r="V42" i="8" a="1"/>
  <c r="U52" i="8" a="1"/>
  <c r="X66" i="10" a="1"/>
  <c r="Z119" i="8" a="1"/>
  <c r="U87" i="8" a="1"/>
  <c r="X23" i="8" a="1"/>
  <c r="X16" i="8" a="1"/>
  <c r="Y64" i="8" a="1"/>
  <c r="X64" i="8" a="1"/>
  <c r="Y65" i="10" a="1"/>
  <c r="X47" i="8" a="1"/>
  <c r="X146" i="8" a="1"/>
  <c r="W25" i="8" a="1"/>
  <c r="U121" i="8" a="1"/>
  <c r="Y47" i="8" a="1"/>
  <c r="W65" i="10" a="1"/>
  <c r="T169" i="8" a="1"/>
  <c r="V161" i="8" a="1"/>
  <c r="V147" i="8" a="1"/>
  <c r="X137" i="8" a="1"/>
  <c r="Z62" i="7" a="1"/>
  <c r="X81" i="10" a="1"/>
  <c r="T110" i="8" a="1"/>
  <c r="X115" i="8" a="1"/>
  <c r="X90" i="8" a="1"/>
  <c r="X125" i="8" a="1"/>
  <c r="W169" i="8" a="1"/>
  <c r="T141" i="8" a="1"/>
  <c r="V97" i="8" a="1"/>
  <c r="X98" i="8" a="1"/>
  <c r="Z8" i="8" a="1"/>
  <c r="V91" i="8" a="1"/>
  <c r="U88" i="8" a="1"/>
  <c r="T87" i="8" a="1"/>
  <c r="W173" i="8" a="1"/>
  <c r="Z69" i="8" a="1"/>
  <c r="Z143" i="8" a="1"/>
  <c r="T51" i="7" a="1"/>
  <c r="Y13" i="8" a="1"/>
  <c r="T177" i="8" a="1"/>
  <c r="X102" i="8" a="1"/>
  <c r="U64" i="7" a="1"/>
  <c r="U109" i="8" a="1"/>
  <c r="T155" i="8" a="1"/>
  <c r="Y98" i="8" a="1"/>
  <c r="X9" i="8" a="1"/>
  <c r="X25" i="8" a="1"/>
  <c r="U10" i="8" a="1"/>
  <c r="U175" i="8" a="1"/>
  <c r="U16" i="8" a="1"/>
  <c r="Z184" i="8" a="1"/>
  <c r="V137" i="8" a="1"/>
  <c r="T156" i="8" a="1"/>
  <c r="X139" i="8" a="1"/>
  <c r="W162" i="8" a="1"/>
  <c r="W143" i="8" a="1"/>
  <c r="W33" i="8" a="1"/>
  <c r="X169" i="8" a="1"/>
  <c r="W155" i="8" a="1"/>
  <c r="W114" i="8" a="1"/>
  <c r="W42" i="8" a="1"/>
  <c r="Y78" i="10" a="1"/>
  <c r="V133" i="8" a="1"/>
  <c r="W178" i="8" a="1"/>
  <c r="V113" i="8" a="1"/>
  <c r="V49" i="7" a="1"/>
  <c r="U284" i="11" a="1"/>
  <c r="V139" i="8" a="1"/>
  <c r="U44" i="8" a="1"/>
  <c r="U139" i="8" a="1"/>
  <c r="Z151" i="8" a="1"/>
  <c r="T143" i="8" a="1"/>
  <c r="W64" i="8" a="1"/>
  <c r="X49" i="7" a="1"/>
  <c r="X21" i="8" a="1"/>
  <c r="V10" i="8" a="1"/>
  <c r="T69" i="8" a="1"/>
  <c r="X62" i="8" a="1"/>
  <c r="X71" i="10" a="1"/>
  <c r="Y69" i="8" a="1"/>
  <c r="V176" i="8" a="1"/>
  <c r="U137" i="8" a="1"/>
  <c r="T125" i="8" a="1"/>
  <c r="Z71" i="10" a="1"/>
  <c r="U38" i="8" a="1"/>
  <c r="V100" i="8" a="1"/>
  <c r="U162" i="8" a="1"/>
  <c r="X108" i="8" a="1"/>
  <c r="W106" i="8" a="1"/>
  <c r="W123" i="8" a="1"/>
  <c r="W36" i="8" a="1"/>
  <c r="X109" i="8" a="1"/>
  <c r="Y133" i="8" a="1"/>
  <c r="V95" i="8" a="1"/>
  <c r="Y90" i="8" a="1"/>
  <c r="Z109" i="8" a="1"/>
  <c r="X63" i="10" a="1"/>
  <c r="W68" i="7" a="1"/>
  <c r="Y121" i="8" a="1"/>
  <c r="W40" i="11" a="1"/>
  <c r="V81" i="10" a="1"/>
  <c r="W130" i="8" a="1"/>
  <c r="U133" i="8" a="1"/>
  <c r="Y62" i="11" a="1"/>
  <c r="W95" i="8" a="1"/>
  <c r="T39" i="8" a="1"/>
  <c r="V85" i="8" a="1"/>
  <c r="T61" i="7" a="1"/>
  <c r="Z81" i="10" a="1"/>
  <c r="W161" i="8" a="1"/>
  <c r="W164" i="8" a="1"/>
  <c r="W92" i="8" a="1"/>
  <c r="X19" i="8" a="1"/>
  <c r="U114" i="8" a="1"/>
  <c r="T79" i="10" a="1"/>
  <c r="V173" i="8" a="1"/>
  <c r="U189" i="8" a="1"/>
  <c r="U63" i="10" a="1"/>
  <c r="T157" i="8" a="1"/>
  <c r="W108" i="8" a="1"/>
  <c r="W19" i="8" a="1"/>
  <c r="V177" i="8" a="1"/>
  <c r="X53" i="7" a="1"/>
  <c r="Z92" i="8" a="1"/>
  <c r="Z108" i="8" a="1"/>
  <c r="X160" i="8" a="1"/>
  <c r="Y32" i="8" a="1"/>
  <c r="W109" i="8" a="1"/>
  <c r="V154" i="8" a="1"/>
  <c r="U81" i="10" a="1"/>
  <c r="W62" i="8" a="1"/>
  <c r="Y161" i="8" a="1"/>
  <c r="W21" i="8" a="1"/>
  <c r="V11" i="8" a="1"/>
  <c r="X42" i="8" a="1"/>
  <c r="Z89" i="8" a="1"/>
  <c r="T104" i="8" a="1"/>
  <c r="Y96" i="8" a="1"/>
  <c r="V59" i="10" a="1"/>
  <c r="Y171" i="8" a="1"/>
  <c r="Y108" i="8" a="1"/>
  <c r="U51" i="7" a="1"/>
  <c r="U167" i="8" a="1"/>
  <c r="Y142" i="8" a="1"/>
  <c r="T18" i="8" a="1"/>
  <c r="X78" i="10" a="1"/>
  <c r="V162" i="8" a="1"/>
  <c r="W158" i="8" a="1"/>
  <c r="V18" i="8" a="1"/>
  <c r="U95" i="8" a="1"/>
  <c r="Z84" i="8" a="1"/>
  <c r="X36" i="8" a="1"/>
  <c r="Y15" i="8" a="1"/>
  <c r="W184" i="8" a="1"/>
  <c r="Z96" i="8" a="1"/>
  <c r="Z116" i="8" a="1"/>
  <c r="U141" i="8" a="1"/>
  <c r="U173" i="8" a="1"/>
  <c r="Z161" i="8" a="1"/>
  <c r="T67" i="10" a="1"/>
  <c r="Y66" i="7" a="1"/>
  <c r="V44" i="8" a="1"/>
  <c r="Z19" i="8" a="1"/>
  <c r="W113" i="8" a="1"/>
  <c r="W165" i="8" a="1"/>
  <c r="W90" i="8" a="1"/>
  <c r="Z68" i="7" a="1"/>
  <c r="V29" i="8" a="1"/>
  <c r="V33" i="8" a="1"/>
  <c r="Y19" i="8" a="1"/>
  <c r="Z62" i="8" a="1"/>
  <c r="V25" i="8" a="1"/>
  <c r="Y63" i="10" a="1"/>
  <c r="Y52" i="8" a="1"/>
  <c r="Y55" i="7" a="1"/>
  <c r="Y25" i="8" a="1"/>
  <c r="X179" i="8" a="1"/>
  <c r="V165" i="8" a="1"/>
  <c r="Z35" i="8" a="1"/>
  <c r="T147" i="8" a="1"/>
  <c r="T133" i="8" a="1"/>
  <c r="Y41" i="8" a="1"/>
  <c r="U49" i="7" a="1"/>
  <c r="V84" i="8" a="1"/>
  <c r="V117" i="8" a="1"/>
  <c r="W64" i="7" a="1"/>
  <c r="Z17" i="8" a="1"/>
  <c r="X91" i="8" a="1"/>
  <c r="W141" i="8" a="1"/>
  <c r="T131" i="8" a="1"/>
  <c r="Z32" i="8" a="1"/>
  <c r="V108" i="8" a="1"/>
  <c r="X78" i="8" a="1"/>
  <c r="X18" i="8" a="1"/>
  <c r="W89" i="8" a="1"/>
  <c r="V87" i="8" a="1"/>
  <c r="X151" i="8" a="1"/>
  <c r="W179" i="8" a="1"/>
  <c r="V78" i="10" a="1"/>
  <c r="U143" i="8" a="1"/>
  <c r="T11" i="8" a="1"/>
  <c r="X123" i="8" a="1"/>
  <c r="V126" i="8" a="1"/>
  <c r="Z78" i="10" a="1"/>
  <c r="T41" i="8" a="1"/>
  <c r="T73" i="10" a="1"/>
  <c r="V121" i="8" a="1"/>
  <c r="V143" i="8" a="1"/>
  <c r="U107" i="8" a="1"/>
  <c r="X161" i="8" a="1"/>
  <c r="V20" i="8" a="1"/>
  <c r="Z47" i="8" a="1"/>
  <c r="U103" i="8" a="1"/>
  <c r="U24" i="8" a="1"/>
  <c r="T62" i="7" a="1"/>
  <c r="T66" i="10" a="1"/>
  <c r="U96" i="8" a="1"/>
  <c r="T112" i="8" a="1"/>
  <c r="W52" i="8" a="1"/>
  <c r="V178" i="8" a="1"/>
  <c r="V164" i="8" a="1"/>
  <c r="V184" i="8" a="1"/>
  <c r="T15" i="8" a="1"/>
  <c r="W57" i="7" a="1"/>
  <c r="U78" i="10" a="1"/>
  <c r="Y68" i="7" a="1"/>
  <c r="X84" i="10" a="1"/>
  <c r="Y59" i="7" a="1"/>
  <c r="V103" i="8" a="1"/>
  <c r="V104" i="8" a="1"/>
  <c r="Y75" i="10" a="1"/>
  <c r="U154" i="8" a="1"/>
  <c r="Y97" i="8" a="1"/>
  <c r="T36" i="8" a="1"/>
  <c r="U33" i="8" a="1"/>
  <c r="V135" i="8" a="1"/>
  <c r="T44" i="8" a="1"/>
  <c r="T86" i="8" a="1"/>
  <c r="T173" i="7" a="1"/>
  <c r="Z112" i="8" a="1"/>
  <c r="W47" i="7" a="1"/>
  <c r="V167" i="8" a="1"/>
  <c r="W133" i="8" a="1"/>
  <c r="T284" i="11" a="1"/>
  <c r="V130" i="8" a="1"/>
  <c r="V120" i="8" a="1"/>
  <c r="Z65" i="10" a="1"/>
  <c r="V30" i="8" a="1"/>
  <c r="V119" i="8" a="1"/>
  <c r="X154" i="8" a="1"/>
  <c r="U92" i="8" a="1"/>
  <c r="U86" i="8" a="1"/>
  <c r="Z98" i="8" a="1"/>
  <c r="U160" i="8" a="1"/>
  <c r="Z63" i="10" a="1"/>
  <c r="Y130" i="8" a="1"/>
  <c r="V36" i="8" a="1"/>
  <c r="Z154" i="8" a="1"/>
  <c r="T99" i="8" a="1"/>
  <c r="X77" i="10" a="1"/>
  <c r="W100" i="8" a="1"/>
  <c r="T75" i="10" a="1"/>
  <c r="Y39" i="8" a="1"/>
  <c r="W97" i="8" a="1"/>
  <c r="T144" i="8" a="1"/>
  <c r="V75" i="10" a="1"/>
  <c r="X37" i="8" a="1"/>
  <c r="T57" i="7" a="1"/>
  <c r="X184" i="8" a="1"/>
  <c r="X133" i="8" a="1"/>
  <c r="Y126" i="8" a="1"/>
  <c r="W75" i="10" a="1"/>
  <c r="U23" i="8" a="1"/>
  <c r="W61" i="7" a="1"/>
  <c r="U48" i="8" a="1"/>
  <c r="X94" i="8" a="1"/>
  <c r="Y170" i="8" a="1"/>
  <c r="U130" i="8" a="1"/>
  <c r="Y10" i="8" a="1"/>
  <c r="Z113" i="8" a="1"/>
  <c r="U41" i="8" a="1"/>
  <c r="X59" i="7" a="1"/>
  <c r="Y30" i="8" a="1"/>
  <c r="V110" i="8" a="1"/>
  <c r="W47" i="8" a="1"/>
  <c r="Y135" i="8" a="1"/>
  <c r="X143" i="8" a="1"/>
  <c r="Z46" i="7" a="1"/>
  <c r="U18" i="8" a="1"/>
  <c r="T65" i="10" a="1"/>
  <c r="X66" i="7" a="1"/>
  <c r="V155" i="8" a="1"/>
  <c r="U53" i="7" a="1"/>
  <c r="V47" i="8" a="1"/>
  <c r="Z9" i="8" a="1"/>
  <c r="X189" i="8" a="1"/>
  <c r="V114" i="8" a="1"/>
  <c r="T142" i="8" a="1"/>
  <c r="X132" i="8" a="1"/>
  <c r="Y89" i="8" a="1"/>
  <c r="W176" i="8" a="1"/>
  <c r="T165" i="8" a="1"/>
  <c r="Y28" i="8" a="1"/>
  <c r="X13" i="8" a="1"/>
  <c r="Z40" i="10" a="1"/>
  <c r="T124" i="8" a="1"/>
  <c r="U147" i="8" a="1"/>
  <c r="X89" i="8" a="1"/>
  <c r="T37" i="8" a="1"/>
  <c r="T21" i="8" a="1"/>
  <c r="Z30" i="8" a="1"/>
  <c r="W189" i="8" a="1"/>
  <c r="T135" i="8" a="1"/>
  <c r="W78" i="8" a="1"/>
  <c r="V156" i="8" a="1"/>
  <c r="X35" i="8" a="1"/>
  <c r="V62" i="8" a="1"/>
  <c r="X124" i="8" a="1"/>
  <c r="T64" i="7" a="1"/>
  <c r="Z57" i="7" a="1"/>
  <c r="W154" i="8" a="1"/>
  <c r="V19" i="8" a="1"/>
  <c r="U108" i="8" a="1"/>
  <c r="T85" i="8" a="1"/>
  <c r="T137" i="8" a="1"/>
  <c r="V98" i="8" a="1"/>
  <c r="Y17" i="8" a="1"/>
  <c r="Z164" i="8" a="1"/>
  <c r="W120" i="8" a="1"/>
  <c r="T9" i="8" a="1"/>
  <c r="U47" i="8" a="1"/>
  <c r="W102" i="8" a="1"/>
  <c r="W175" i="8" a="1"/>
  <c r="Y88" i="8" a="1"/>
  <c r="W121" i="8" a="1"/>
  <c r="U212" i="11" a="1"/>
  <c r="X40" i="11" a="1"/>
  <c r="W84" i="8" a="1"/>
  <c r="V105" i="8" a="1"/>
  <c r="U146" i="8" a="1"/>
  <c r="X85" i="8" a="1"/>
  <c r="X32" i="8" a="1"/>
  <c r="Y62" i="7" a="1"/>
  <c r="U158" i="8" a="1"/>
  <c r="W91" i="8" a="1"/>
  <c r="Y132" i="8" a="1"/>
  <c r="U113" i="8" a="1"/>
  <c r="V86" i="8" a="1"/>
  <c r="X88" i="8" a="1"/>
  <c r="T10" i="8" a="1"/>
  <c r="W84" i="10" a="1"/>
  <c r="T84" i="8" a="1"/>
  <c r="T103" i="8" a="1"/>
  <c r="T146" i="8" a="1"/>
  <c r="Y23" i="8" a="1"/>
  <c r="Z118" i="7" a="1"/>
  <c r="X63" i="7" a="1"/>
  <c r="Y81" i="10" a="1"/>
  <c r="Z117" i="8" a="1"/>
  <c r="T114" i="8" a="1"/>
  <c r="X173" i="8" a="1"/>
  <c r="X120" i="8" a="1"/>
  <c r="U78" i="8" a="1"/>
  <c r="X103" i="8" a="1"/>
  <c r="V157" i="8" a="1"/>
  <c r="W10" i="8" a="1"/>
  <c r="Z102" i="8" a="1"/>
  <c r="W116" i="8" a="1"/>
  <c r="T109" i="8" a="1"/>
  <c r="W88" i="8" a="1"/>
  <c r="T78" i="8" a="1"/>
  <c r="Z115" i="8" a="1"/>
  <c r="T160" i="8" a="1"/>
  <c r="T90" i="8" a="1"/>
  <c r="W41" i="8" a="1"/>
  <c r="U29" i="8" a="1"/>
  <c r="V37" i="8" a="1"/>
  <c r="X104" i="8" a="1"/>
  <c r="X17" i="8" a="1"/>
  <c r="W132" i="8" a="1"/>
  <c r="Y62" i="8" a="1"/>
  <c r="Y8" i="8" a="1"/>
  <c r="U155" i="8" a="1"/>
  <c r="T184" i="8" a="1"/>
  <c r="Z11" i="8" a="1"/>
  <c r="T88" i="8" a="1"/>
  <c r="T107" i="8" a="1"/>
  <c r="V88" i="8" a="1"/>
  <c r="Y164" i="8" a="1"/>
  <c r="W177" i="8" a="1"/>
  <c r="V144" i="8" a="1"/>
  <c r="X170" i="8" a="1"/>
  <c r="X67" i="10" a="1"/>
  <c r="V71" i="10" a="1"/>
  <c r="T178" i="8" a="1"/>
  <c r="V23" i="8" a="1"/>
  <c r="T154" i="8" a="1"/>
  <c r="Z81" i="11" a="1"/>
  <c r="X144" i="8" a="1"/>
  <c r="W125" i="8" a="1"/>
  <c r="V51" i="7" a="1"/>
  <c r="U151" i="8" a="1"/>
  <c r="X113" i="8" a="1"/>
  <c r="W96" i="8" a="1"/>
  <c r="Y46" i="7" a="1"/>
  <c r="X171" i="8" a="1"/>
  <c r="W16" i="8" a="1"/>
  <c r="T179" i="8" a="1"/>
  <c r="U11" i="8" a="1"/>
  <c r="V66" i="10" a="1"/>
  <c r="V67" i="10" a="1"/>
  <c r="Z64" i="8" a="1"/>
  <c r="Z48" i="7" a="1"/>
  <c r="Z37" i="8" a="1"/>
  <c r="V54" i="8" a="1"/>
  <c r="X82" i="8" a="1"/>
  <c r="X57" i="7" a="1"/>
  <c r="U170" i="8" a="1"/>
  <c r="U82" i="8" a="1"/>
  <c r="U61" i="7" a="1"/>
  <c r="V107" i="8" a="1"/>
  <c r="W79" i="10" a="1"/>
  <c r="U120" i="8" a="1"/>
  <c r="V78" i="8" a="1"/>
  <c r="W86" i="8" a="1"/>
  <c r="X107" i="8" a="1"/>
  <c r="V118" i="8" a="1"/>
  <c r="Z41" i="8" a="1"/>
  <c r="Y33" i="8" a="1"/>
  <c r="Y146" i="8" a="1"/>
  <c r="V132" i="8" a="1"/>
  <c r="W85" i="8" a="1"/>
  <c r="V89" i="8" a="1"/>
  <c r="X65" i="10" a="1"/>
  <c r="V77" i="10" a="1"/>
  <c r="X73" i="10" a="1"/>
  <c r="T78" i="10" a="1"/>
  <c r="W29" i="8" a="1"/>
  <c r="Z73" i="10" a="1"/>
  <c r="Z173" i="8" a="1"/>
  <c r="U54" i="8" a="1"/>
  <c r="U180" i="8" a="1"/>
  <c r="W180" i="8" a="1"/>
  <c r="X92" i="8" a="1"/>
  <c r="X100" i="8" a="1"/>
  <c r="X47" i="7" a="1"/>
  <c r="U8" i="8" a="1"/>
  <c r="X97" i="8" a="1"/>
  <c r="U63" i="7" a="1"/>
  <c r="Z97" i="8" a="1"/>
  <c r="Y115" i="8" a="1"/>
  <c r="T123" i="8" a="1"/>
  <c r="W105" i="8" a="1"/>
  <c r="T48" i="8" a="1"/>
  <c r="Z180" i="10" a="1"/>
  <c r="W129" i="8" a="1"/>
  <c r="Z85" i="8" a="1"/>
  <c r="Z91" i="8" a="1"/>
  <c r="V48" i="7" a="1"/>
  <c r="V64" i="8" a="1"/>
  <c r="T129" i="8" a="1"/>
  <c r="Y118" i="8" a="1"/>
  <c r="T62" i="8" a="1"/>
  <c r="X175" i="8" a="1"/>
  <c r="W17" i="8" a="1"/>
  <c r="V125" i="8" a="1"/>
  <c r="V50" i="7" a="1"/>
  <c r="V179" i="8" a="1"/>
  <c r="Y57" i="7" a="1"/>
  <c r="T40" i="11" a="1"/>
  <c r="Y61" i="7" a="1"/>
  <c r="W119" i="8" a="1"/>
  <c r="Y9" i="8" a="1"/>
  <c r="V32" i="8" a="1"/>
  <c r="W104" i="8" a="1"/>
  <c r="Y73" i="10" a="1"/>
  <c r="T173" i="8" a="1"/>
  <c r="Z31" i="7" a="1"/>
  <c r="U42" i="8" a="1"/>
  <c r="V64" i="7" a="1"/>
  <c r="W82" i="8" a="1"/>
  <c r="T106" i="8" a="1"/>
  <c r="U15" i="8" a="1"/>
  <c r="V151" i="8" a="1"/>
  <c r="W77" i="10" a="1"/>
  <c r="V142" i="8" a="1"/>
  <c r="U55" i="7" a="1"/>
  <c r="Y92" i="8" a="1"/>
  <c r="U41" i="11" a="1"/>
  <c r="U129" i="8" a="1"/>
  <c r="U62" i="8" a="1"/>
  <c r="U178" i="8" a="1"/>
  <c r="W144" i="8" a="1"/>
  <c r="Z42" i="8" a="1"/>
  <c r="Y59" i="10" a="1"/>
  <c r="Z77" i="10" a="1"/>
  <c r="U28" i="8" a="1"/>
  <c r="V99" i="8" a="1"/>
  <c r="W23" i="8" a="1"/>
  <c r="W30" i="8" a="1"/>
  <c r="Y116" i="8" a="1"/>
  <c r="U90" i="8" a="1"/>
  <c r="W32" i="8" a="1"/>
  <c r="T49" i="7" a="1"/>
  <c r="T29" i="8" a="1"/>
  <c r="T33" i="8" a="1"/>
  <c r="Y154" i="8" a="1"/>
  <c r="W135" i="8" a="1"/>
  <c r="Y173" i="8" a="1"/>
  <c r="U99" i="8" a="1"/>
  <c r="T98" i="8" a="1"/>
  <c r="W112" i="8" a="1"/>
  <c r="X79" i="10" a="1"/>
  <c r="X60" i="10" a="1"/>
  <c r="W81" i="10" a="1"/>
  <c r="U144" i="8" a="1"/>
  <c r="U169" i="8" a="1"/>
  <c r="X99" i="8" a="1"/>
  <c r="T55" i="7" a="1"/>
  <c r="X41" i="8" a="1"/>
  <c r="V180" i="8" a="1"/>
  <c r="W13" i="8" a="1"/>
  <c r="W171" i="8" a="1"/>
  <c r="Y77" i="10" a="1"/>
  <c r="Y29" i="8" a="1"/>
  <c r="V170" i="8" a="1"/>
  <c r="V39" i="8" a="1"/>
  <c r="V109" i="8" a="1"/>
  <c r="U112" i="8" a="1"/>
  <c r="T120" i="8" a="1"/>
  <c r="X33" i="8" a="1"/>
  <c r="Y37" i="8" a="1"/>
  <c r="T23" i="8" a="1"/>
  <c r="U13" i="8" a="1"/>
  <c r="T59" i="10" a="1"/>
  <c r="X112" i="8" a="1"/>
  <c r="T115" i="8" a="1"/>
  <c r="W9" i="8" a="1"/>
  <c r="Y162" i="8" a="1"/>
  <c r="U59" i="10" a="1"/>
  <c r="T121" i="8" a="1"/>
  <c r="X39" i="8" a="1"/>
  <c r="T119" i="8" a="1"/>
  <c r="Y109" i="8" a="1"/>
  <c r="X20" i="8" a="1"/>
  <c r="Z99" i="8" a="1"/>
  <c r="T151" i="8" a="1"/>
  <c r="X121" i="8" a="1"/>
  <c r="U94" i="8" a="1"/>
  <c r="Z133" i="8" a="1"/>
  <c r="Y87" i="8" a="1"/>
  <c r="X114" i="8" a="1"/>
  <c r="U115" i="8" a="1"/>
  <c r="Z18" i="8" a="1"/>
  <c r="W115" i="8" a="1"/>
  <c r="T118" i="8" a="1"/>
  <c r="U68" i="7" a="1"/>
  <c r="V131" i="8" a="1"/>
  <c r="U40" i="11" a="1"/>
  <c r="W37" i="8" a="1"/>
  <c r="V73" i="10" a="1"/>
  <c r="V52" i="8" a="1"/>
  <c r="T35" i="8" a="1"/>
  <c r="V106" i="8" a="1"/>
  <c r="U157" i="8" a="1"/>
  <c r="Y124" i="8" a="1"/>
  <c r="Z61" i="7" a="1"/>
  <c r="V169" i="8" a="1"/>
  <c r="T25" i="8" a="1"/>
  <c r="V53" i="7" a="1"/>
  <c r="Z15" i="8" a="1"/>
  <c r="W39" i="8" a="1"/>
  <c r="Y169" i="8" a="1"/>
  <c r="X69" i="8" a="1"/>
  <c r="X62" i="7" a="1"/>
  <c r="Z66" i="7" a="1"/>
  <c r="T42" i="8" a="1"/>
  <c r="U176" i="8" a="1"/>
  <c r="Y36" i="8" a="1"/>
  <c r="T50" i="7" a="1"/>
  <c r="V102" i="8" a="1"/>
  <c r="Y40" i="11" a="1"/>
  <c r="V16" i="8" a="1"/>
  <c r="Z130" i="8" a="1"/>
  <c r="U17" i="8" a="1"/>
  <c r="W18" i="8" a="1"/>
  <c r="Y82" i="8" a="1"/>
  <c r="U77" i="10" a="1"/>
  <c r="X119" i="8" a="1"/>
  <c r="T53" i="7" a="1"/>
  <c r="V96" i="8" a="1"/>
  <c r="T38" i="8" a="1"/>
  <c r="W107" i="8" a="1"/>
  <c r="W11" i="8" a="1"/>
  <c r="T95" i="8" a="1"/>
  <c r="V28" i="8" a="1"/>
  <c r="T40" i="8" a="1"/>
  <c r="X126" i="8" a="1"/>
  <c r="W48" i="8" a="1"/>
  <c r="W15" i="8" a="1"/>
  <c r="T54" i="8" a="1"/>
  <c r="T82" i="8" a="1"/>
  <c r="X55" i="7" a="1"/>
  <c r="V62" i="7" a="1"/>
  <c r="V159" i="8" a="1"/>
  <c r="V57" i="7" a="1"/>
  <c r="U21" i="8" a="1"/>
  <c r="X10" i="8" a="1"/>
  <c r="X130" i="8" a="1"/>
  <c r="U126" i="8" a="1"/>
  <c r="W146" i="8" a="1"/>
  <c r="U75" i="10" a="1"/>
  <c r="W35" i="8" a="1"/>
  <c r="T30" i="8" a="1"/>
  <c r="X131" i="8" a="1"/>
  <c r="V55" i="7" a="1"/>
  <c r="V8" i="8" a="1"/>
  <c r="V128" i="8" a="1"/>
  <c r="Y91" i="11" a="1"/>
  <c r="Y86" i="8" a="1"/>
  <c r="Z64" i="7" a="1"/>
  <c r="T32" i="8" a="1"/>
  <c r="U184" i="8" a="1"/>
  <c r="U161" i="8" a="1"/>
  <c r="V21" i="8" a="1"/>
  <c r="W62" i="7" a="1"/>
  <c r="Y120" i="8" a="1"/>
  <c r="Z85" i="11" a="1"/>
  <c r="U64" i="8" a="1"/>
  <c r="T164" i="8" a="1"/>
  <c r="X178" i="8" a="1"/>
  <c r="W73" i="10" a="1"/>
  <c r="T24" i="8" a="1"/>
  <c r="X44" i="8" a="1"/>
  <c r="T63" i="10" a="1"/>
  <c r="W147" i="8" a="1"/>
  <c r="U119" i="8" a="1"/>
  <c r="W110" i="8" a="1"/>
  <c r="W67" i="10" a="1"/>
  <c r="T116" i="8" a="1"/>
  <c r="W98" i="8" a="1"/>
  <c r="Z23" i="8" a="1"/>
  <c r="U66" i="10" a="1"/>
  <c r="U128" i="8" a="1"/>
  <c r="W118" i="8" a="1"/>
  <c r="T97" i="8" a="1"/>
  <c r="T17" i="8" a="1"/>
  <c r="T63" i="7" a="1"/>
  <c r="X86" i="8" a="1"/>
  <c r="T117" i="8" a="1"/>
  <c r="Z55" i="7" a="1"/>
  <c r="T171" i="8" a="1"/>
  <c r="Z86" i="8" a="1"/>
  <c r="Z33" i="8" a="1"/>
  <c r="T132" i="8" a="1"/>
  <c r="U35" i="8" a="1"/>
  <c r="U102" i="8" a="1"/>
  <c r="Z13" i="8" a="1"/>
  <c r="X28" i="8" a="1"/>
  <c r="Y84" i="8" a="1"/>
  <c r="T108" i="8" a="1"/>
  <c r="W99" i="8" a="1"/>
  <c r="W59" i="7" a="1"/>
  <c r="U40" i="8" a="1"/>
  <c r="Y184" i="8" a="1"/>
  <c r="W159" i="8" a="1"/>
  <c r="U37" i="8" a="1"/>
  <c r="T20" i="8" a="1"/>
  <c r="Y72" i="11" a="1"/>
  <c r="U135" i="8" a="1"/>
  <c r="T68" i="7" a="1"/>
  <c r="W87" i="8" a="1"/>
  <c r="T28" i="8" a="1"/>
  <c r="U19" i="8" a="1"/>
  <c r="T48" i="7" a="1"/>
  <c r="U125" i="8" a="1"/>
  <c r="Y112" i="8" a="1"/>
  <c r="U171" i="8" a="1"/>
  <c r="Y102" i="8" a="1"/>
  <c r="U100" i="8" a="1"/>
  <c r="Y180" i="8" a="1"/>
  <c r="X11" i="8" a="1"/>
  <c r="U159" i="8" a="1"/>
  <c r="Y143" i="8" a="1"/>
  <c r="W124" i="8" a="1"/>
  <c r="Y91" i="8" a="1"/>
  <c r="Y79" i="10" a="1"/>
  <c r="Y71" i="10" a="1"/>
  <c r="T180" i="8" a="1"/>
  <c r="T89" i="8" a="1"/>
  <c r="V79" i="10" a="1"/>
  <c r="W51" i="7" a="1"/>
  <c r="W53" i="7" a="1"/>
  <c r="X84" i="8" a="1"/>
  <c r="U104" i="8" a="1"/>
  <c r="Y119" i="8" a="1"/>
  <c r="V158" i="8" a="1"/>
  <c r="Y35" i="8" a="1"/>
  <c r="T19" i="8" a="1"/>
  <c r="T77" i="10" a="1"/>
  <c r="X118" i="8" a="1"/>
  <c r="T94" i="8" a="1"/>
  <c r="Y40" i="8" a="1"/>
  <c r="Z90" i="8" a="1"/>
  <c r="U89" i="8" a="1"/>
  <c r="T52" i="8" a="1"/>
  <c r="V171" i="8" a="1"/>
  <c r="T139" i="8" a="1"/>
  <c r="T102" i="8" a="1"/>
  <c r="Y11" i="8" a="1"/>
  <c r="X61" i="7" a="1"/>
  <c r="U98" i="8" a="1"/>
  <c r="T161" i="8" a="1"/>
  <c r="W126" i="8" a="1"/>
  <c r="T91" i="8" a="1"/>
  <c r="V84" i="10" a="1"/>
  <c r="T159" i="8" a="1"/>
  <c r="V66" i="7" a="1"/>
  <c r="U116" i="8" a="1"/>
  <c r="U25" i="8" a="1"/>
  <c r="X116" i="8" a="1"/>
  <c r="U84" i="10" a="1"/>
  <c r="X30" i="8" a="1"/>
  <c r="T167" i="8" a="1"/>
  <c r="W48" i="7" a="1"/>
  <c r="V40" i="8" a="1"/>
  <c r="U91" i="8" a="1"/>
  <c r="U9" i="8" a="1"/>
  <c r="Z25" i="8" a="1"/>
  <c r="T84" i="10" a="1"/>
  <c r="V129" i="8" a="1"/>
  <c r="Y137" i="8" a="1"/>
  <c r="W71" i="10" a="1"/>
  <c r="X48" i="7" a="1"/>
  <c r="U165" i="8" a="1"/>
  <c r="T16" i="8" a="1"/>
  <c r="W24" i="8" a="1"/>
  <c r="Z40" i="8" a="1"/>
  <c r="T162" i="8" a="1"/>
  <c r="U30" i="8" a="1"/>
  <c r="Y44" i="8" a="1"/>
  <c r="T158" i="8" a="1"/>
  <c r="W139" i="8" a="1"/>
  <c r="T105" i="8" a="1"/>
  <c r="U66" i="7" a="1"/>
  <c r="T196" i="10" a="1"/>
  <c r="Y64" i="7" a="1"/>
  <c r="X128" i="8" a="1"/>
  <c r="Z135" i="8" a="1"/>
  <c r="V17" i="8" a="1"/>
  <c r="V15" i="8" a="1"/>
  <c r="U67" i="10" a="1"/>
  <c r="T189" i="8" a="1"/>
  <c r="X40" i="8" a="1"/>
  <c r="X68" i="7" a="1"/>
  <c r="U65" i="10" a="1"/>
  <c r="W103" i="8" a="1"/>
  <c r="T92" i="8" a="1"/>
  <c r="Z157" i="7" a="1"/>
  <c r="Z126" i="8" a="1"/>
  <c r="Z88" i="8" a="1"/>
  <c r="W131" i="8" a="1"/>
  <c r="W63" i="7" a="1"/>
  <c r="T71" i="10" a="1"/>
  <c r="Z59" i="7" a="1"/>
  <c r="Z59" i="10" a="1"/>
  <c r="X105" i="8" a="1"/>
  <c r="T130" i="8" a="1"/>
  <c r="X176" i="8" a="1"/>
  <c r="Z52" i="8" a="1"/>
  <c r="Y48" i="7" a="1"/>
  <c r="W69" i="8" a="1"/>
  <c r="T13" i="8" a="1"/>
  <c r="V41" i="8" a="1"/>
  <c r="V24" i="8" a="1"/>
  <c r="T47" i="8" a="1"/>
  <c r="W59" i="10" a="1"/>
  <c r="Y117" i="8" a="1"/>
  <c r="Z132" i="8" a="1"/>
  <c r="V68" i="7" a="1"/>
  <c r="X87" i="8" a="1"/>
  <c r="U39" i="8" a="1"/>
  <c r="W94" i="8" a="1"/>
  <c r="Z134" i="10" a="1"/>
  <c r="Y189" i="8" a="1"/>
  <c r="X64" i="7" a="1"/>
  <c r="Y85" i="8" a="1"/>
  <c r="Z170" i="8" a="1"/>
  <c r="Y113" i="8" a="1"/>
  <c r="X52" i="8" a="1"/>
  <c r="Y151" i="8" a="1"/>
  <c r="T100" i="8" a="1"/>
  <c r="W128" i="8" a="1"/>
  <c r="W78" i="10" a="1"/>
  <c r="U132" i="8" a="1"/>
  <c r="U156" i="8" a="1"/>
  <c r="Y18" i="8" a="1"/>
  <c r="W151" i="8" a="1"/>
  <c r="W40" i="8" a="1"/>
  <c r="X8" i="8" a="1"/>
  <c r="W66" i="10" a="1"/>
  <c r="U179" i="8" a="1"/>
  <c r="Z10" i="8" a="1"/>
  <c r="V48" i="8" a="1"/>
  <c r="W167" i="8" a="1"/>
  <c r="W63" i="10" a="1"/>
  <c r="T66" i="7" a="1"/>
  <c r="U36" i="8" a="1"/>
  <c r="X147" i="8" a="1"/>
  <c r="Z63" i="7" a="1"/>
  <c r="Z146" i="8" a="1"/>
  <c r="V61" i="7" a="1"/>
  <c r="V13" i="8" a="1"/>
  <c r="V63" i="10" a="1"/>
  <c r="U164" i="8" a="1"/>
  <c r="V124" i="8" a="1"/>
  <c r="Z44" i="8" a="1"/>
  <c r="T128" i="8" a="1"/>
  <c r="Z91" i="7" a="1"/>
  <c r="X96" i="8" a="1"/>
  <c r="V9" i="8" a="1"/>
  <c r="T96" i="8" a="1"/>
  <c r="W170" i="8" a="1"/>
  <c r="X162" i="8" a="1"/>
  <c r="V82" i="8" a="1"/>
  <c r="Y176" i="8" a="1"/>
  <c r="V123" i="8" a="1"/>
  <c r="W60" i="10" a="1"/>
  <c r="W20" i="8" a="1"/>
  <c r="V40" i="11" a="1"/>
  <c r="T126" i="8" a="1"/>
  <c r="W44" i="8" a="1"/>
  <c r="U73" i="10" a="1"/>
  <c r="W28" i="8" a="1"/>
  <c r="W8" i="8" a="1"/>
  <c r="U20" i="8" a="1"/>
  <c r="T175" i="8" a="1"/>
  <c r="Y21" i="8" a="1"/>
  <c r="T113" i="8" a="1"/>
  <c r="T8" i="8" a="1"/>
  <c r="U105" i="8" a="1"/>
  <c r="U71" i="10" a="1"/>
  <c r="V189" i="8" a="1"/>
  <c r="X110" i="8" a="1"/>
  <c r="W117" i="8" a="1"/>
  <c r="U110" i="8" a="1"/>
  <c r="Z21" i="8" a="1"/>
  <c r="Y99" i="8" a="1"/>
  <c r="Y42" i="8" a="1"/>
  <c r="X164" i="8" a="1"/>
  <c r="X180" i="8" a="1"/>
  <c r="U79" i="10" a="1"/>
  <c r="V146" i="8" a="1"/>
  <c r="V116" i="8" a="1"/>
  <c r="V90" i="8" a="1"/>
  <c r="U177" i="8" a="1"/>
  <c r="T170" i="8" a="1"/>
  <c r="V92" i="8" a="1"/>
  <c r="U131" i="8" a="1"/>
  <c r="X48" i="8" a="1"/>
  <c r="X59" i="10" a="1"/>
  <c r="V94" i="8" a="1"/>
  <c r="U124" i="8" a="1"/>
  <c r="X15" i="8" a="1"/>
  <c r="V112" i="8" a="1"/>
  <c r="Z40" i="11" a="1"/>
  <c r="X167" i="8" a="1"/>
  <c r="X29" i="8" a="1"/>
  <c r="V65" i="10" a="1"/>
  <c r="U84" i="8" a="1"/>
  <c r="V175" i="8" a="1"/>
  <c r="X117" i="8" a="1"/>
  <c r="Z189" i="8" a="1"/>
  <c r="Z137" i="8" a="1"/>
  <c r="U117" i="8" a="1"/>
  <c r="V69" i="8" a="1"/>
  <c r="Z87" i="8" a="1"/>
  <c r="U50" i="7" a="1"/>
  <c r="U97" i="8" a="1"/>
  <c r="Z116" i="7" a="1"/>
  <c r="X106" i="8" a="1"/>
  <c r="U85" i="8" a="1"/>
  <c r="X177" i="8" a="1"/>
  <c r="V35" i="8" a="1"/>
  <c r="Z142" i="8" a="1"/>
  <c r="U69" i="8" a="1"/>
  <c r="X165" i="8" a="1"/>
  <c r="W137" i="8" a="1"/>
  <c r="X75" i="10" a="1"/>
  <c r="T64" i="8" a="1"/>
  <c r="U123" i="8" a="1"/>
  <c r="X135" i="8" a="1"/>
  <c r="Y65" i="10" l="1"/>
  <c r="V99" i="8"/>
  <c r="I99" i="8" s="1"/>
  <c r="U47" i="8"/>
  <c r="AF47" i="8" s="1"/>
  <c r="U112" i="8"/>
  <c r="H112" i="8" s="1"/>
  <c r="T162" i="8"/>
  <c r="AE162" i="8" s="1"/>
  <c r="W32" i="8"/>
  <c r="J32" i="8" s="1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AE47" i="8" s="1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104" i="8"/>
  <c r="AE71" i="10"/>
  <c r="L65" i="10"/>
  <c r="AF113" i="8"/>
  <c r="L59" i="11"/>
  <c r="AJ59" i="11"/>
  <c r="T44" i="12" a="1"/>
  <c r="Z77" i="11" a="1"/>
  <c r="Z61" i="11" a="1"/>
  <c r="Y44" i="12" a="1"/>
  <c r="Y61" i="11" a="1"/>
  <c r="Z67" i="11" a="1"/>
  <c r="Z84" i="11" a="1"/>
  <c r="Z87" i="12" a="1"/>
  <c r="T212" i="11" a="1"/>
  <c r="Y79" i="11" a="1"/>
  <c r="Z44" i="12" a="1"/>
  <c r="Y36" i="10" a="1"/>
  <c r="Z15" i="10" a="1"/>
  <c r="Z88" i="11" a="1"/>
  <c r="V15" i="10" a="1"/>
  <c r="T36" i="10" a="1"/>
  <c r="Z36" i="10" a="1"/>
  <c r="T15" i="10" a="1"/>
  <c r="Y68" i="12" a="1"/>
  <c r="U15" i="10" a="1"/>
  <c r="W44" i="12" a="1"/>
  <c r="Y84" i="11" a="1"/>
  <c r="Y85" i="11" a="1"/>
  <c r="X44" i="12" a="1"/>
  <c r="U298" i="12" a="1"/>
  <c r="U44" i="12" a="1"/>
  <c r="X36" i="10" a="1"/>
  <c r="X15" i="10" a="1"/>
  <c r="V44" i="12" a="1"/>
  <c r="Z92" i="12" a="1"/>
  <c r="Z83" i="11" a="1"/>
  <c r="Y77" i="11" a="1"/>
  <c r="Z79" i="11" a="1"/>
  <c r="Y81" i="11" a="1"/>
  <c r="Y88" i="11" a="1"/>
  <c r="W15" i="10" a="1"/>
  <c r="Y74" i="12" a="1"/>
  <c r="Y67" i="11" a="1"/>
  <c r="V36" i="10" a="1"/>
  <c r="X62" i="11" a="1"/>
  <c r="Y98" i="12" a="1"/>
  <c r="U226" i="12" a="1"/>
  <c r="W36" i="10" a="1"/>
  <c r="Y78" i="12" a="1"/>
  <c r="Y15" i="10" a="1"/>
  <c r="U45" i="12" a="1"/>
  <c r="K117" i="8" l="1"/>
  <c r="J171" i="8"/>
  <c r="AE159" i="8"/>
  <c r="L126" i="8"/>
  <c r="AH121" i="8"/>
  <c r="AF112" i="8"/>
  <c r="G79" i="10"/>
  <c r="H66" i="10"/>
  <c r="AG99" i="8"/>
  <c r="L143" i="8"/>
  <c r="H177" i="8"/>
  <c r="AF86" i="8"/>
  <c r="I20" i="8"/>
  <c r="AE21" i="8"/>
  <c r="G162" i="8"/>
  <c r="K30" i="8"/>
  <c r="H124" i="8"/>
  <c r="AH158" i="8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4" i="12"/>
  <c r="AG44" i="12" s="1"/>
  <c r="Z92" i="12"/>
  <c r="AK92" i="12" s="1"/>
  <c r="Z67" i="11"/>
  <c r="AK67" i="11" s="1"/>
  <c r="X44" i="12"/>
  <c r="AI44" i="12" s="1"/>
  <c r="U44" i="12"/>
  <c r="AF44" i="12" s="1"/>
  <c r="T36" i="10"/>
  <c r="G36" i="10" s="1"/>
  <c r="Y15" i="10"/>
  <c r="AJ15" i="10" s="1"/>
  <c r="Y44" i="12"/>
  <c r="Y68" i="12"/>
  <c r="Y84" i="11"/>
  <c r="W15" i="10"/>
  <c r="Z15" i="10"/>
  <c r="Y79" i="11"/>
  <c r="L79" i="11" s="1"/>
  <c r="Y98" i="12"/>
  <c r="L98" i="12" s="1"/>
  <c r="T15" i="10"/>
  <c r="G15" i="10" s="1"/>
  <c r="X15" i="10"/>
  <c r="Y78" i="12"/>
  <c r="AJ78" i="12" s="1"/>
  <c r="V36" i="10"/>
  <c r="Z88" i="11"/>
  <c r="M88" i="11" s="1"/>
  <c r="Y85" i="11"/>
  <c r="AJ85" i="11" s="1"/>
  <c r="Z79" i="11"/>
  <c r="AK79" i="11" s="1"/>
  <c r="Y77" i="11"/>
  <c r="AJ77" i="11" s="1"/>
  <c r="U45" i="12"/>
  <c r="H45" i="12" s="1"/>
  <c r="T44" i="12"/>
  <c r="Y74" i="12"/>
  <c r="Y36" i="10"/>
  <c r="AJ36" i="10" s="1"/>
  <c r="Z44" i="12"/>
  <c r="Y88" i="11"/>
  <c r="AJ88" i="11" s="1"/>
  <c r="U226" i="12"/>
  <c r="H226" i="12" s="1"/>
  <c r="J226" i="12" s="1"/>
  <c r="L226" i="12" s="1"/>
  <c r="Z83" i="11"/>
  <c r="AK83" i="11" s="1"/>
  <c r="X36" i="10"/>
  <c r="K36" i="10" s="1"/>
  <c r="V15" i="10"/>
  <c r="AG15" i="10" s="1"/>
  <c r="U15" i="10"/>
  <c r="AF15" i="10" s="1"/>
  <c r="W44" i="12"/>
  <c r="Z61" i="11"/>
  <c r="AK61" i="11" s="1"/>
  <c r="Z84" i="11"/>
  <c r="W36" i="10"/>
  <c r="AH36" i="10" s="1"/>
  <c r="Z36" i="10"/>
  <c r="AK36" i="10" s="1"/>
  <c r="U298" i="12"/>
  <c r="H298" i="12" s="1"/>
  <c r="Z87" i="12"/>
  <c r="AK87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Z83" i="12" a="1"/>
  <c r="W18" i="11" a="1"/>
  <c r="Z89" i="12" a="1"/>
  <c r="Z41" i="11" a="1"/>
  <c r="Y95" i="12" a="1"/>
  <c r="Y98" i="13" a="1"/>
  <c r="Z85" i="12" a="1"/>
  <c r="Z91" i="12" a="1"/>
  <c r="Z67" i="12" a="1"/>
  <c r="V18" i="11" a="1"/>
  <c r="U18" i="11" a="1"/>
  <c r="Y44" i="13" a="1"/>
  <c r="X41" i="11" a="1"/>
  <c r="Y73" i="12" a="1"/>
  <c r="Y67" i="12" a="1"/>
  <c r="Y92" i="12" a="1"/>
  <c r="Z92" i="13" a="1"/>
  <c r="U302" i="13" a="1"/>
  <c r="Y83" i="12" a="1"/>
  <c r="Y18" i="11" a="1"/>
  <c r="V44" i="13" a="1"/>
  <c r="Z87" i="13" a="1"/>
  <c r="Z18" i="11" a="1"/>
  <c r="U45" i="13" a="1"/>
  <c r="Y91" i="12" a="1"/>
  <c r="Y68" i="13" a="1"/>
  <c r="W41" i="11" a="1"/>
  <c r="Z73" i="12" a="1"/>
  <c r="W44" i="13" a="1"/>
  <c r="T18" i="11" a="1"/>
  <c r="X68" i="12" a="1"/>
  <c r="Y85" i="12" a="1"/>
  <c r="X44" i="13" a="1"/>
  <c r="Y78" i="13" a="1"/>
  <c r="Y74" i="13" a="1"/>
  <c r="V41" i="11" a="1"/>
  <c r="T41" i="11" a="1"/>
  <c r="U44" i="13" a="1"/>
  <c r="Z95" i="12" a="1"/>
  <c r="T44" i="13" a="1"/>
  <c r="X18" i="11" a="1"/>
  <c r="Y41" i="11" a="1"/>
  <c r="Z44" i="13" a="1"/>
  <c r="T226" i="12" a="1"/>
  <c r="U230" i="13" a="1"/>
  <c r="Y87" i="12" a="1"/>
  <c r="AJ98" i="12" l="1"/>
  <c r="Z18" i="11"/>
  <c r="M18" i="11" s="1"/>
  <c r="Y74" i="13"/>
  <c r="AJ74" i="13" s="1"/>
  <c r="U45" i="13"/>
  <c r="AF45" i="13" s="1"/>
  <c r="Z67" i="12"/>
  <c r="M67" i="12" s="1"/>
  <c r="Z85" i="12"/>
  <c r="AK85" i="12" s="1"/>
  <c r="Y18" i="11"/>
  <c r="L18" i="11" s="1"/>
  <c r="W18" i="11"/>
  <c r="J18" i="11" s="1"/>
  <c r="Z91" i="12"/>
  <c r="AK91" i="12" s="1"/>
  <c r="Y44" i="13"/>
  <c r="AJ44" i="13" s="1"/>
  <c r="W44" i="13"/>
  <c r="AH44" i="13" s="1"/>
  <c r="Y92" i="12"/>
  <c r="T41" i="11"/>
  <c r="AE41" i="11" s="1"/>
  <c r="T44" i="13"/>
  <c r="AE44" i="13" s="1"/>
  <c r="Y83" i="12"/>
  <c r="AJ83" i="12" s="1"/>
  <c r="U18" i="11"/>
  <c r="H18" i="11" s="1"/>
  <c r="Z95" i="12"/>
  <c r="AK95" i="12" s="1"/>
  <c r="U44" i="13"/>
  <c r="AF44" i="13" s="1"/>
  <c r="Z41" i="11"/>
  <c r="AK41" i="11" s="1"/>
  <c r="V18" i="11"/>
  <c r="AG18" i="11" s="1"/>
  <c r="V41" i="11"/>
  <c r="AG41" i="11" s="1"/>
  <c r="X44" i="13"/>
  <c r="AI44" i="13" s="1"/>
  <c r="X41" i="11"/>
  <c r="AI41" i="11" s="1"/>
  <c r="Y78" i="13"/>
  <c r="AJ78" i="13" s="1"/>
  <c r="Z73" i="12"/>
  <c r="M73" i="12" s="1"/>
  <c r="Y68" i="13"/>
  <c r="AJ68" i="13" s="1"/>
  <c r="Y73" i="12"/>
  <c r="Z89" i="12"/>
  <c r="M89" i="12" s="1"/>
  <c r="X18" i="11"/>
  <c r="Z92" i="13"/>
  <c r="AK92" i="13" s="1"/>
  <c r="Z83" i="12"/>
  <c r="AK83" i="12" s="1"/>
  <c r="U230" i="13"/>
  <c r="AF230" i="13" s="1"/>
  <c r="T18" i="11"/>
  <c r="G18" i="11" s="1"/>
  <c r="V44" i="13"/>
  <c r="AG44" i="13" s="1"/>
  <c r="Z87" i="13"/>
  <c r="M87" i="13" s="1"/>
  <c r="U302" i="13"/>
  <c r="H302" i="13" s="1"/>
  <c r="Y91" i="12"/>
  <c r="L91" i="12" s="1"/>
  <c r="W41" i="11"/>
  <c r="X68" i="12"/>
  <c r="AI68" i="12" s="1"/>
  <c r="Y95" i="12"/>
  <c r="AJ95" i="12" s="1"/>
  <c r="Y98" i="13"/>
  <c r="L98" i="13" s="1"/>
  <c r="Y67" i="12"/>
  <c r="Y41" i="11"/>
  <c r="T226" i="12"/>
  <c r="AE226" i="12" s="1"/>
  <c r="Z44" i="13"/>
  <c r="AK44" i="13" s="1"/>
  <c r="Y85" i="12"/>
  <c r="L85" i="12" s="1"/>
  <c r="Y87" i="12"/>
  <c r="L87" i="12" s="1"/>
  <c r="AK15" i="10"/>
  <c r="AJ74" i="12"/>
  <c r="M15" i="10"/>
  <c r="AF45" i="12"/>
  <c r="M61" i="11"/>
  <c r="M79" i="11"/>
  <c r="L15" i="10"/>
  <c r="AH15" i="10"/>
  <c r="M84" i="11"/>
  <c r="AJ44" i="12"/>
  <c r="AK84" i="11"/>
  <c r="AH44" i="12"/>
  <c r="L85" i="11"/>
  <c r="AE36" i="10"/>
  <c r="AE44" i="12"/>
  <c r="L77" i="11"/>
  <c r="H15" i="10"/>
  <c r="AK88" i="11"/>
  <c r="H44" i="12"/>
  <c r="J44" i="12" s="1"/>
  <c r="L44" i="12" s="1"/>
  <c r="M36" i="10"/>
  <c r="I15" i="10"/>
  <c r="AG36" i="10"/>
  <c r="AI36" i="10"/>
  <c r="L78" i="12"/>
  <c r="M67" i="11"/>
  <c r="AJ68" i="12"/>
  <c r="AJ67" i="11"/>
  <c r="M83" i="11"/>
  <c r="AI15" i="10"/>
  <c r="M92" i="12"/>
  <c r="I36" i="10"/>
  <c r="K15" i="10"/>
  <c r="M77" i="11"/>
  <c r="AF226" i="12"/>
  <c r="AE15" i="10"/>
  <c r="M87" i="12"/>
  <c r="AJ84" i="11"/>
  <c r="J36" i="10"/>
  <c r="L74" i="12"/>
  <c r="AI62" i="11"/>
  <c r="L88" i="11"/>
  <c r="L61" i="11"/>
  <c r="L36" i="10"/>
  <c r="J15" i="10"/>
  <c r="L84" i="11"/>
  <c r="AF298" i="12"/>
  <c r="G44" i="12"/>
  <c r="I44" i="12" s="1"/>
  <c r="K44" i="12" s="1"/>
  <c r="M44" i="12" s="1"/>
  <c r="AE212" i="11"/>
  <c r="AK44" i="12"/>
  <c r="AJ79" i="11"/>
  <c r="AJ81" i="11"/>
  <c r="AG14" i="12"/>
  <c r="AI14" i="12"/>
  <c r="AJ14" i="12"/>
  <c r="AK14" i="12"/>
  <c r="AH14" i="12"/>
  <c r="Z91" i="13" a="1"/>
  <c r="X68" i="13" a="1"/>
  <c r="V22" i="12" a="1"/>
  <c r="Y67" i="13" a="1"/>
  <c r="Z85" i="13" a="1"/>
  <c r="Z73" i="13" a="1"/>
  <c r="T45" i="12" a="1"/>
  <c r="Y87" i="13" a="1"/>
  <c r="U22" i="12" a="1"/>
  <c r="Z89" i="13" a="1"/>
  <c r="V45" i="12" a="1"/>
  <c r="Z83" i="13" a="1"/>
  <c r="X22" i="12" a="1"/>
  <c r="Y45" i="12" a="1"/>
  <c r="T22" i="12" a="1"/>
  <c r="X45" i="12" a="1"/>
  <c r="Z95" i="13" a="1"/>
  <c r="Y91" i="13" a="1"/>
  <c r="T230" i="13" a="1"/>
  <c r="W22" i="12" a="1"/>
  <c r="Z67" i="13" a="1"/>
  <c r="W45" i="12" a="1"/>
  <c r="Y85" i="13" a="1"/>
  <c r="Z45" i="12" a="1"/>
  <c r="Z22" i="12" a="1"/>
  <c r="Y83" i="13" a="1"/>
  <c r="Y73" i="13" a="1"/>
  <c r="Y92" i="13" a="1"/>
  <c r="Y22" i="12" a="1"/>
  <c r="Y95" i="13" a="1"/>
  <c r="H44" i="13" l="1"/>
  <c r="J44" i="13" s="1"/>
  <c r="L44" i="13" s="1"/>
  <c r="L74" i="13"/>
  <c r="M92" i="13"/>
  <c r="H45" i="13"/>
  <c r="H230" i="13"/>
  <c r="J230" i="13" s="1"/>
  <c r="L230" i="13" s="1"/>
  <c r="K41" i="11"/>
  <c r="AF302" i="13"/>
  <c r="G41" i="11"/>
  <c r="X22" i="12"/>
  <c r="Y67" i="13"/>
  <c r="AJ67" i="13" s="1"/>
  <c r="Y95" i="13"/>
  <c r="AJ95" i="13" s="1"/>
  <c r="Y91" i="13"/>
  <c r="AJ91" i="13" s="1"/>
  <c r="X45" i="12"/>
  <c r="Z91" i="13"/>
  <c r="M91" i="13" s="1"/>
  <c r="W22" i="12"/>
  <c r="Y45" i="12"/>
  <c r="X68" i="13"/>
  <c r="K68" i="13" s="1"/>
  <c r="M68" i="13" s="1"/>
  <c r="Z73" i="13"/>
  <c r="M73" i="13" s="1"/>
  <c r="Y22" i="12"/>
  <c r="V22" i="12"/>
  <c r="Z85" i="13"/>
  <c r="AK85" i="13" s="1"/>
  <c r="Y73" i="13"/>
  <c r="L73" i="13" s="1"/>
  <c r="Y87" i="13"/>
  <c r="AJ87" i="13" s="1"/>
  <c r="T22" i="12"/>
  <c r="AE22" i="12" s="1"/>
  <c r="Z45" i="12"/>
  <c r="Z67" i="13"/>
  <c r="AK67" i="13" s="1"/>
  <c r="Z89" i="13"/>
  <c r="AK89" i="13" s="1"/>
  <c r="Y85" i="13"/>
  <c r="AJ85" i="13" s="1"/>
  <c r="Y83" i="13"/>
  <c r="AJ83" i="13" s="1"/>
  <c r="T45" i="12"/>
  <c r="Y92" i="13"/>
  <c r="L92" i="13" s="1"/>
  <c r="W45" i="12"/>
  <c r="V45" i="12"/>
  <c r="Z83" i="13"/>
  <c r="AK83" i="13" s="1"/>
  <c r="Z95" i="13"/>
  <c r="AK95" i="13" s="1"/>
  <c r="T230" i="13"/>
  <c r="G230" i="13" s="1"/>
  <c r="I230" i="13" s="1"/>
  <c r="K230" i="13" s="1"/>
  <c r="M230" i="13" s="1"/>
  <c r="U22" i="12"/>
  <c r="H22" i="12" s="1"/>
  <c r="Z22" i="12"/>
  <c r="AI18" i="11"/>
  <c r="L67" i="12"/>
  <c r="L95" i="12"/>
  <c r="AJ91" i="12"/>
  <c r="M91" i="12"/>
  <c r="AH18" i="11"/>
  <c r="AJ41" i="11"/>
  <c r="K68" i="12"/>
  <c r="M68" i="12" s="1"/>
  <c r="AJ67" i="12"/>
  <c r="L41" i="11"/>
  <c r="AK87" i="13"/>
  <c r="I18" i="11"/>
  <c r="M85" i="12"/>
  <c r="AJ73" i="12"/>
  <c r="AJ18" i="11"/>
  <c r="AJ87" i="12"/>
  <c r="AE18" i="11"/>
  <c r="M41" i="11"/>
  <c r="AK67" i="12"/>
  <c r="AK89" i="12"/>
  <c r="L78" i="13"/>
  <c r="AJ98" i="13"/>
  <c r="AJ85" i="12"/>
  <c r="G44" i="13"/>
  <c r="I44" i="13" s="1"/>
  <c r="K44" i="13" s="1"/>
  <c r="M44" i="13" s="1"/>
  <c r="L83" i="12"/>
  <c r="L73" i="12"/>
  <c r="AJ92" i="12"/>
  <c r="K18" i="11"/>
  <c r="AH41" i="11"/>
  <c r="AK73" i="12"/>
  <c r="I41" i="11"/>
  <c r="J41" i="11"/>
  <c r="M83" i="12"/>
  <c r="M95" i="12"/>
  <c r="L92" i="12"/>
  <c r="G226" i="12"/>
  <c r="I226" i="12" s="1"/>
  <c r="K226" i="12" s="1"/>
  <c r="M226" i="12" s="1"/>
  <c r="AF18" i="11"/>
  <c r="AK18" i="11"/>
  <c r="AF14" i="12"/>
  <c r="H14" i="12"/>
  <c r="J14" i="12" s="1"/>
  <c r="L14" i="12" s="1"/>
  <c r="AE14" i="12"/>
  <c r="G14" i="12"/>
  <c r="I14" i="12" s="1"/>
  <c r="K14" i="12" s="1"/>
  <c r="M14" i="12" s="1"/>
  <c r="T22" i="13" a="1"/>
  <c r="W45" i="13" a="1"/>
  <c r="V45" i="13" a="1"/>
  <c r="Z45" i="13" a="1"/>
  <c r="X22" i="13" a="1"/>
  <c r="V22" i="13" a="1"/>
  <c r="T45" i="13" a="1"/>
  <c r="Z22" i="13" a="1"/>
  <c r="X45" i="13" a="1"/>
  <c r="U22" i="13" a="1"/>
  <c r="W22" i="13" a="1"/>
  <c r="Y45" i="13" a="1"/>
  <c r="Y22" i="13" a="1"/>
  <c r="AK73" i="13" l="1"/>
  <c r="AK91" i="13"/>
  <c r="L67" i="13"/>
  <c r="M67" i="13"/>
  <c r="L95" i="13"/>
  <c r="L83" i="13"/>
  <c r="M89" i="13"/>
  <c r="L91" i="13"/>
  <c r="L87" i="13"/>
  <c r="AJ92" i="13"/>
  <c r="J22" i="12"/>
  <c r="L22" i="12" s="1"/>
  <c r="L85" i="13"/>
  <c r="Y45" i="13"/>
  <c r="AJ45" i="13" s="1"/>
  <c r="W22" i="13"/>
  <c r="AH22" i="13" s="1"/>
  <c r="V22" i="13"/>
  <c r="AG22" i="13" s="1"/>
  <c r="Y22" i="13"/>
  <c r="AJ22" i="13" s="1"/>
  <c r="T45" i="13"/>
  <c r="G45" i="13" s="1"/>
  <c r="W45" i="13"/>
  <c r="AH45" i="13" s="1"/>
  <c r="X45" i="13"/>
  <c r="AI45" i="13" s="1"/>
  <c r="Z45" i="13"/>
  <c r="AK45" i="13" s="1"/>
  <c r="V45" i="13"/>
  <c r="AG45" i="13" s="1"/>
  <c r="Z22" i="13"/>
  <c r="AK22" i="13" s="1"/>
  <c r="T22" i="13"/>
  <c r="G22" i="13" s="1"/>
  <c r="U22" i="13"/>
  <c r="H22" i="13" s="1"/>
  <c r="X22" i="13"/>
  <c r="AI22" i="13" s="1"/>
  <c r="AJ45" i="12"/>
  <c r="AH22" i="12"/>
  <c r="AG22" i="12"/>
  <c r="AJ73" i="13"/>
  <c r="G45" i="12"/>
  <c r="I45" i="12" s="1"/>
  <c r="K45" i="12" s="1"/>
  <c r="M45" i="12" s="1"/>
  <c r="AE45" i="12"/>
  <c r="J45" i="12"/>
  <c r="L45" i="12" s="1"/>
  <c r="AI45" i="12"/>
  <c r="AJ22" i="12"/>
  <c r="AI68" i="13"/>
  <c r="AK45" i="12"/>
  <c r="AG45" i="12"/>
  <c r="AE230" i="13"/>
  <c r="M83" i="13"/>
  <c r="M85" i="13"/>
  <c r="M95" i="13"/>
  <c r="AK22" i="12"/>
  <c r="G22" i="12"/>
  <c r="I22" i="12" s="1"/>
  <c r="K22" i="12" s="1"/>
  <c r="M22" i="12" s="1"/>
  <c r="AH45" i="12"/>
  <c r="AF22" i="12"/>
  <c r="AI22" i="12"/>
  <c r="AH28" i="12"/>
  <c r="AK28" i="12"/>
  <c r="AF28" i="12"/>
  <c r="AI28" i="12"/>
  <c r="AE28" i="12"/>
  <c r="AG28" i="12"/>
  <c r="AJ28" i="12"/>
  <c r="H28" i="12"/>
  <c r="J28" i="12" s="1"/>
  <c r="L28" i="12" s="1"/>
  <c r="I22" i="13" l="1"/>
  <c r="K22" i="13" s="1"/>
  <c r="M22" i="13" s="1"/>
  <c r="J22" i="13"/>
  <c r="L22" i="13" s="1"/>
  <c r="AE45" i="13"/>
  <c r="AF22" i="13"/>
  <c r="J45" i="13"/>
  <c r="L45" i="13" s="1"/>
  <c r="I45" i="13"/>
  <c r="K45" i="13" s="1"/>
  <c r="M45" i="13" s="1"/>
  <c r="AE22" i="13"/>
  <c r="G28" i="12"/>
  <c r="I28" i="12" s="1"/>
  <c r="K28" i="12" s="1"/>
  <c r="M28" i="12" s="1"/>
  <c r="AJ145" i="12" l="1"/>
  <c r="AI145" i="12"/>
  <c r="AK145" i="12"/>
  <c r="AG145" i="12"/>
  <c r="AH145" i="12"/>
  <c r="AF145" i="12" l="1"/>
  <c r="H145" i="12"/>
  <c r="J145" i="12" s="1"/>
  <c r="L145" i="12" s="1"/>
  <c r="AE145" i="12"/>
  <c r="G145" i="12"/>
  <c r="I145" i="12" s="1"/>
  <c r="K145" i="12" s="1"/>
  <c r="M145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3" i="12" l="1"/>
  <c r="AK223" i="12"/>
  <c r="AH223" i="12"/>
  <c r="AG223" i="12"/>
  <c r="AI223" i="12"/>
  <c r="G223" i="12" l="1"/>
  <c r="I223" i="12" s="1"/>
  <c r="K223" i="12" s="1"/>
  <c r="M223" i="12" s="1"/>
  <c r="AE223" i="12"/>
  <c r="H223" i="12"/>
  <c r="J223" i="12" s="1"/>
  <c r="L223" i="12" s="1"/>
  <c r="AF223" i="12"/>
  <c r="AK51" i="12" l="1"/>
  <c r="AH51" i="12" l="1"/>
  <c r="AG51" i="12"/>
  <c r="AI51" i="12"/>
  <c r="AJ51" i="12"/>
  <c r="AF51" i="12" l="1"/>
  <c r="H51" i="12"/>
  <c r="J51" i="12" s="1"/>
  <c r="L51" i="12" s="1"/>
  <c r="AE51" i="12"/>
  <c r="G51" i="12"/>
  <c r="I51" i="12" s="1"/>
  <c r="K51" i="12" s="1"/>
  <c r="M51" i="12" s="1"/>
  <c r="AK15" i="12" l="1"/>
  <c r="AG15" i="12"/>
  <c r="AH15" i="12"/>
  <c r="AI15" i="12"/>
  <c r="AJ15" i="12"/>
  <c r="AE15" i="12" l="1"/>
  <c r="AF15" i="12"/>
  <c r="AH229" i="12" l="1"/>
  <c r="AG229" i="12"/>
  <c r="H229" i="12"/>
  <c r="J229" i="12" s="1"/>
  <c r="AF229" i="12"/>
  <c r="G229" i="12"/>
  <c r="I229" i="12" s="1"/>
  <c r="K229" i="12" s="1"/>
  <c r="AE229" i="12"/>
  <c r="AI229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7" i="12" l="1"/>
  <c r="G217" i="12"/>
  <c r="I217" i="12" s="1"/>
  <c r="K217" i="12" s="1"/>
  <c r="AI217" i="12"/>
  <c r="AH217" i="12"/>
  <c r="AG217" i="12"/>
  <c r="AF217" i="12"/>
  <c r="H217" i="12"/>
  <c r="J217" i="12" s="1"/>
  <c r="AH165" i="13" l="1"/>
  <c r="AI165" i="13"/>
  <c r="AG165" i="13"/>
  <c r="AF162" i="12"/>
  <c r="J162" i="12"/>
  <c r="AH162" i="12"/>
  <c r="AI162" i="12"/>
  <c r="AE162" i="12"/>
  <c r="G162" i="12"/>
  <c r="I162" i="12" s="1"/>
  <c r="K162" i="12" s="1"/>
  <c r="M162" i="12" s="1"/>
  <c r="AG162" i="12"/>
  <c r="AF165" i="13" l="1"/>
  <c r="H165" i="13"/>
  <c r="J165" i="13" s="1"/>
  <c r="AE165" i="13"/>
  <c r="G165" i="13"/>
  <c r="I165" i="13" s="1"/>
  <c r="K165" i="13" s="1"/>
  <c r="M165" i="13" s="1"/>
  <c r="Z205" i="11" l="1" a="1"/>
  <c r="X154" i="10" a="1"/>
  <c r="W186" i="10" a="1"/>
  <c r="W165" i="10" a="1"/>
  <c r="T76" i="10" a="1"/>
  <c r="W70" i="7" a="1"/>
  <c r="X82" i="7" a="1"/>
  <c r="Z72" i="7" a="1"/>
  <c r="U47" i="10" a="1"/>
  <c r="X57" i="10" a="1"/>
  <c r="W169" i="7" a="1"/>
  <c r="U57" i="10" a="1"/>
  <c r="U56" i="10" a="1"/>
  <c r="T102" i="7" a="1"/>
  <c r="X69" i="9" a="1"/>
  <c r="T55" i="9" a="1"/>
  <c r="U137" i="7" a="1"/>
  <c r="T25" i="7" a="1"/>
  <c r="V183" i="10" a="1"/>
  <c r="X73" i="7" a="1"/>
  <c r="V22" i="7" a="1"/>
  <c r="Y137" i="10" a="1"/>
  <c r="X160" i="7" a="1"/>
  <c r="Y122" i="7" a="1"/>
  <c r="T136" i="7" a="1"/>
  <c r="U172" i="7" a="1"/>
  <c r="V48" i="10" a="1"/>
  <c r="U97" i="10" a="1"/>
  <c r="Z163" i="7" a="1"/>
  <c r="X171" i="7" a="1"/>
  <c r="V177" i="10" a="1"/>
  <c r="W134" i="10" a="1"/>
  <c r="V36" i="7" a="1"/>
  <c r="U38" i="7" a="1"/>
  <c r="U163" i="7" a="1"/>
  <c r="Z130" i="10" a="1"/>
  <c r="W102" i="10" a="1"/>
  <c r="U57" i="12" a="1"/>
  <c r="X121" i="7" a="1"/>
  <c r="U70" i="9" a="1"/>
  <c r="V59" i="7" a="1"/>
  <c r="U96" i="10" a="1"/>
  <c r="T23" i="7" a="1"/>
  <c r="U109" i="7" a="1"/>
  <c r="X76" i="10" a="1"/>
  <c r="W36" i="7" a="1"/>
  <c r="X169" i="7" a="1"/>
  <c r="W110" i="10" a="1"/>
  <c r="Y148" i="7" a="1"/>
  <c r="W96" i="7" a="1"/>
  <c r="X78" i="7" a="1"/>
  <c r="Y60" i="7" a="1"/>
  <c r="W53" i="10" a="1"/>
  <c r="T146" i="10" a="1"/>
  <c r="W26" i="7" a="1"/>
  <c r="U115" i="10" a="1"/>
  <c r="Y149" i="7" a="1"/>
  <c r="Y140" i="7" a="1"/>
  <c r="V181" i="10" a="1"/>
  <c r="X56" i="10" a="1"/>
  <c r="V8" i="7" a="1"/>
  <c r="U76" i="10" a="1"/>
  <c r="X62" i="10" a="1"/>
  <c r="U181" i="10" a="1"/>
  <c r="V113" i="7" a="1"/>
  <c r="V65" i="7" a="1"/>
  <c r="Z149" i="7" a="1"/>
  <c r="U48" i="7" a="1"/>
  <c r="X17" i="7" a="1"/>
  <c r="X146" i="10" a="1"/>
  <c r="Z73" i="7" a="1"/>
  <c r="Y126" i="7" a="1"/>
  <c r="V157" i="7" a="1"/>
  <c r="Y116" i="7" a="1"/>
  <c r="V60" i="7" a="1"/>
  <c r="V158" i="10" a="1"/>
  <c r="Z190" i="11" a="1"/>
  <c r="U20" i="10" a="1"/>
  <c r="T183" i="10" a="1"/>
  <c r="X160" i="11" a="1"/>
  <c r="U149" i="7" a="1"/>
  <c r="W121" i="7" a="1"/>
  <c r="X34" i="7" a="1"/>
  <c r="V117" i="10" a="1"/>
  <c r="V43" i="10" a="1"/>
  <c r="Z37" i="11" a="1"/>
  <c r="V12" i="7" a="1"/>
  <c r="Y94" i="10" a="1"/>
  <c r="Z185" i="10" a="1"/>
  <c r="W158" i="10" a="1"/>
  <c r="Z102" i="10" a="1"/>
  <c r="U105" i="10" a="1"/>
  <c r="T72" i="9" a="1"/>
  <c r="U107" i="7" a="1"/>
  <c r="W160" i="7" a="1"/>
  <c r="T169" i="10" a="1"/>
  <c r="X134" i="7" a="1"/>
  <c r="X43" i="10" a="1"/>
  <c r="T147" i="7" a="1"/>
  <c r="W53" i="9" a="1"/>
  <c r="T12" i="7" a="1"/>
  <c r="T104" i="10" a="1"/>
  <c r="T179" i="10" a="1"/>
  <c r="V74" i="7" a="1"/>
  <c r="T152" i="10" a="1"/>
  <c r="W8" i="7" a="1"/>
  <c r="Z175" i="7" a="1"/>
  <c r="Z74" i="11" a="1"/>
  <c r="Z78" i="7" a="1"/>
  <c r="Z152" i="10" a="1"/>
  <c r="Z99" i="7" a="1"/>
  <c r="Y28" i="10" a="1"/>
  <c r="X60" i="7" a="1"/>
  <c r="Z97" i="7" a="1"/>
  <c r="Z132" i="7" a="1"/>
  <c r="T127" i="7" a="1"/>
  <c r="X104" i="7" a="1"/>
  <c r="V102" i="10" a="1"/>
  <c r="U65" i="9" a="1"/>
  <c r="T8" i="7" a="1"/>
  <c r="W150" i="10" a="1"/>
  <c r="W56" i="7" a="1"/>
  <c r="V39" i="10" a="1"/>
  <c r="Z36" i="7" a="1"/>
  <c r="Z10" i="10" a="1"/>
  <c r="W81" i="7" a="1"/>
  <c r="V80" i="10" a="1"/>
  <c r="V166" i="7" a="1"/>
  <c r="V29" i="7" a="1"/>
  <c r="V192" i="10" a="1"/>
  <c r="U172" i="10" a="1"/>
  <c r="V106" i="10" a="1"/>
  <c r="W171" i="7" a="1"/>
  <c r="T40" i="7" a="1"/>
  <c r="T92" i="10" a="1"/>
  <c r="Y72" i="7" a="1"/>
  <c r="W114" i="7" a="1"/>
  <c r="Y152" i="10" a="1"/>
  <c r="T72" i="10" a="1"/>
  <c r="Z175" i="10" a="1"/>
  <c r="Y58" i="7" a="1"/>
  <c r="Y101" i="10" a="1"/>
  <c r="T118" i="10" a="1"/>
  <c r="W145" i="7" a="1"/>
  <c r="W153" i="10" a="1"/>
  <c r="W117" i="7" a="1"/>
  <c r="W45" i="10" a="1"/>
  <c r="Y110" i="10" a="1"/>
  <c r="Z18" i="7" a="1"/>
  <c r="T142" i="7" a="1"/>
  <c r="X88" i="7" a="1"/>
  <c r="W40" i="7" a="1"/>
  <c r="Z52" i="7" a="1"/>
  <c r="Y140" i="10" a="1"/>
  <c r="X51" i="10" a="1"/>
  <c r="X91" i="7" a="1"/>
  <c r="Y169" i="7" a="1"/>
  <c r="W105" i="7" a="1"/>
  <c r="U112" i="7" a="1"/>
  <c r="W17" i="7" a="1"/>
  <c r="Y27" i="7" a="1"/>
  <c r="X117" i="7" a="1"/>
  <c r="V186" i="10" a="1"/>
  <c r="V35" i="7" a="1"/>
  <c r="Y25" i="10" a="1"/>
  <c r="V107" i="7" a="1"/>
  <c r="W173" i="10" a="1"/>
  <c r="T111" i="7" a="1"/>
  <c r="T114" i="10" a="1"/>
  <c r="V32" i="7" a="1"/>
  <c r="X146" i="7" a="1"/>
  <c r="W115" i="10" a="1"/>
  <c r="Z107" i="10" a="1"/>
  <c r="U95" i="10" a="1"/>
  <c r="Y26" i="11" a="1"/>
  <c r="V26" i="10" a="1"/>
  <c r="V47" i="11" a="1"/>
  <c r="X47" i="10" a="1"/>
  <c r="Y167" i="10" a="1"/>
  <c r="W98" i="7" a="1"/>
  <c r="X58" i="9" a="1"/>
  <c r="X164" i="7" a="1"/>
  <c r="T149" i="7" a="1"/>
  <c r="T142" i="10" a="1"/>
  <c r="X124" i="10" a="1"/>
  <c r="X176" i="10" a="1"/>
  <c r="U100" i="7" a="1"/>
  <c r="Y63" i="7" a="1"/>
  <c r="T112" i="7" a="1"/>
  <c r="Y148" i="10" a="1"/>
  <c r="T113" i="10" a="1"/>
  <c r="Y143" i="7" a="1"/>
  <c r="W193" i="10" a="1"/>
  <c r="W122" i="7" a="1"/>
  <c r="T150" i="10" a="1"/>
  <c r="T30" i="7" a="1"/>
  <c r="V105" i="10" a="1"/>
  <c r="W64" i="12" a="1"/>
  <c r="U170" i="10" a="1"/>
  <c r="W55" i="7" a="1"/>
  <c r="V30" i="11" a="1"/>
  <c r="U198" i="10" a="1"/>
  <c r="W80" i="7" a="1"/>
  <c r="V78" i="7" a="1"/>
  <c r="V146" i="13" a="1"/>
  <c r="T83" i="10" a="1"/>
  <c r="Y32" i="10" a="1"/>
  <c r="V17" i="7" a="1"/>
  <c r="X130" i="7" a="1"/>
  <c r="U98" i="7" a="1"/>
  <c r="Y119" i="10" a="1"/>
  <c r="Y104" i="7" a="1"/>
  <c r="Y60" i="9" a="1"/>
  <c r="V47" i="10" a="1"/>
  <c r="T125" i="10" a="1"/>
  <c r="Z53" i="10" a="1"/>
  <c r="V150" i="10" a="1"/>
  <c r="W102" i="7" a="1"/>
  <c r="Y18" i="10" a="1"/>
  <c r="T28" i="10" a="1"/>
  <c r="Y67" i="7" a="1"/>
  <c r="Y32" i="7" a="1"/>
  <c r="Y51" i="9" a="1"/>
  <c r="T141" i="7" a="1"/>
  <c r="V70" i="7" a="1"/>
  <c r="U11" i="10" a="1"/>
  <c r="Y158" i="7" a="1"/>
  <c r="X113" i="7" a="1"/>
  <c r="V54" i="7" a="1"/>
  <c r="U76" i="7" a="1"/>
  <c r="Z13" i="10" a="1"/>
  <c r="X86" i="7" a="1"/>
  <c r="V130" i="7" a="1"/>
  <c r="W94" i="7" a="1"/>
  <c r="T163" i="7" a="1"/>
  <c r="T29" i="7" a="1"/>
  <c r="U64" i="12" a="1"/>
  <c r="X51" i="7" a="1"/>
  <c r="X124" i="7" a="1"/>
  <c r="Y57" i="10" a="1"/>
  <c r="X148" i="7" a="1"/>
  <c r="W13" i="10" a="1"/>
  <c r="W62" i="11" a="1"/>
  <c r="W164" i="7" a="1"/>
  <c r="Y37" i="7" a="1"/>
  <c r="U179" i="10" a="1"/>
  <c r="Y26" i="7" a="1"/>
  <c r="X95" i="10" a="1"/>
  <c r="Y35" i="7" a="1"/>
  <c r="W12" i="7" a="1"/>
  <c r="X83" i="7" a="1"/>
  <c r="X132" i="7" a="1"/>
  <c r="X21" i="10" a="1"/>
  <c r="V127" i="7" a="1"/>
  <c r="W144" i="7" a="1"/>
  <c r="V103" i="10" a="1"/>
  <c r="X111" i="7" a="1"/>
  <c r="X94" i="7" a="1"/>
  <c r="T168" i="7" a="1"/>
  <c r="Z74" i="7" a="1"/>
  <c r="W30" i="7" a="1"/>
  <c r="T195" i="10" a="1"/>
  <c r="U56" i="7" a="1"/>
  <c r="Z193" i="10" a="1"/>
  <c r="Y182" i="10" a="1"/>
  <c r="V170" i="7" a="1"/>
  <c r="W107" i="7" a="1"/>
  <c r="V57" i="10" a="1"/>
  <c r="Z127" i="10" a="1"/>
  <c r="Y153" i="7" a="1"/>
  <c r="W104" i="7" a="1"/>
  <c r="V140" i="10" a="1"/>
  <c r="Z169" i="10" a="1"/>
  <c r="X149" i="10" a="1"/>
  <c r="U193" i="10" a="1"/>
  <c r="T87" i="10" a="1"/>
  <c r="Y195" i="10" a="1"/>
  <c r="V64" i="12" a="1"/>
  <c r="T101" i="7" a="1"/>
  <c r="V185" i="10" a="1"/>
  <c r="T35" i="7" a="1"/>
  <c r="X87" i="10" a="1"/>
  <c r="W80" i="10" a="1"/>
  <c r="U57" i="7" a="1"/>
  <c r="U148" i="7" a="1"/>
  <c r="V125" i="10" a="1"/>
  <c r="Z101" i="7" a="1"/>
  <c r="X177" i="10" a="1"/>
  <c r="U177" i="10" a="1"/>
  <c r="Y161" i="7" a="1"/>
  <c r="Z41" i="7" a="1"/>
  <c r="Y128" i="11" a="1"/>
  <c r="U49" i="10" a="1"/>
  <c r="Z149" i="11" a="1"/>
  <c r="Y111" i="7" a="1"/>
  <c r="U167" i="11" a="1"/>
  <c r="Z75" i="7" a="1"/>
  <c r="Z211" i="11" a="1"/>
  <c r="T143" i="7" a="1"/>
  <c r="U137" i="10" a="1"/>
  <c r="V140" i="7" a="1"/>
  <c r="V182" i="10" a="1"/>
  <c r="W68" i="9" a="1"/>
  <c r="X80" i="7" a="1"/>
  <c r="X193" i="10" a="1"/>
  <c r="Y81" i="7" a="1"/>
  <c r="T171" i="10" a="1"/>
  <c r="W90" i="7" a="1"/>
  <c r="W128" i="7" a="1"/>
  <c r="W129" i="10" a="1"/>
  <c r="U133" i="10" a="1"/>
  <c r="Z158" i="10" a="1"/>
  <c r="U70" i="7" a="1"/>
  <c r="U155" i="10" a="1"/>
  <c r="X148" i="10" a="1"/>
  <c r="Y12" i="7" a="1"/>
  <c r="W121" i="10" a="1"/>
  <c r="Y34" i="10" a="1"/>
  <c r="X126" i="7" a="1"/>
  <c r="T192" i="13" a="1"/>
  <c r="Y25" i="7" a="1"/>
  <c r="T98" i="7" a="1"/>
  <c r="V71" i="7" a="1"/>
  <c r="W138" i="10" a="1"/>
  <c r="W85" i="7" a="1"/>
  <c r="Y177" i="10" a="1"/>
  <c r="T137" i="10" a="1"/>
  <c r="V101" i="7" a="1"/>
  <c r="Z99" i="10" a="1"/>
  <c r="Z9" i="7" a="1"/>
  <c r="Y179" i="10" a="1"/>
  <c r="W71" i="7" a="1"/>
  <c r="Y62" i="10" a="1"/>
  <c r="T145" i="10" a="1"/>
  <c r="T182" i="10" a="1"/>
  <c r="V28" i="10" a="1"/>
  <c r="Y87" i="7" a="1"/>
  <c r="T113" i="7" a="1"/>
  <c r="X115" i="7" a="1"/>
  <c r="W62" i="10" a="1"/>
  <c r="T190" i="10" a="1"/>
  <c r="Z18" i="10" a="1"/>
  <c r="V37" i="7" a="1"/>
  <c r="X54" i="7" a="1"/>
  <c r="U58" i="7" a="1"/>
  <c r="X52" i="10" a="1"/>
  <c r="Y132" i="7" a="1"/>
  <c r="Y136" i="7" a="1"/>
  <c r="X190" i="10" a="1"/>
  <c r="W83" i="10" a="1"/>
  <c r="Z87" i="10" a="1"/>
  <c r="Z121" i="10" a="1"/>
  <c r="Z32" i="7" a="1"/>
  <c r="T193" i="10" a="1"/>
  <c r="U82" i="7" a="1"/>
  <c r="V45" i="10" a="1"/>
  <c r="V156" i="10" a="1"/>
  <c r="V56" i="9" a="1"/>
  <c r="T68" i="9" a="1"/>
  <c r="U109" i="10" a="1"/>
  <c r="V96" i="10" a="1"/>
  <c r="T101" i="10" a="1"/>
  <c r="U158" i="10" a="1"/>
  <c r="W113" i="7" a="1"/>
  <c r="W74" i="9" a="1"/>
  <c r="W88" i="10" a="1"/>
  <c r="V104" i="7" a="1"/>
  <c r="Z149" i="10" a="1"/>
  <c r="T117" i="10" a="1"/>
  <c r="V112" i="7" a="1"/>
  <c r="T112" i="10" a="1"/>
  <c r="X169" i="10" a="1"/>
  <c r="V100" i="10" a="1"/>
  <c r="U103" i="10" a="1"/>
  <c r="W43" i="7" a="1"/>
  <c r="U161" i="7" a="1"/>
  <c r="Y14" i="10" a="1"/>
  <c r="T169" i="7" a="1"/>
  <c r="Y198" i="10" a="1"/>
  <c r="Y114" i="7" a="1"/>
  <c r="U171" i="10" a="1"/>
  <c r="U91" i="7" a="1"/>
  <c r="X25" i="7" a="1"/>
  <c r="Z76" i="7" a="1"/>
  <c r="T198" i="10" a="1"/>
  <c r="Z125" i="10" a="1"/>
  <c r="Z20" i="7" a="1"/>
  <c r="W191" i="10" a="1"/>
  <c r="V39" i="7" a="1"/>
  <c r="X84" i="7" a="1"/>
  <c r="V67" i="9" a="1"/>
  <c r="Y168" i="7" a="1"/>
  <c r="T167" i="7" a="1"/>
  <c r="T131" i="7" a="1"/>
  <c r="W73" i="7" a="1"/>
  <c r="X13" i="7" a="1"/>
  <c r="W170" i="10" a="1"/>
  <c r="U17" i="7" a="1"/>
  <c r="Y36" i="7" a="1"/>
  <c r="W16" i="7" a="1"/>
  <c r="W147" i="7" a="1"/>
  <c r="X143" i="7" a="1"/>
  <c r="W142" i="10" a="1"/>
  <c r="Y180" i="10" a="1"/>
  <c r="W145" i="10" a="1"/>
  <c r="Z111" i="10" a="1"/>
  <c r="U159" i="10" a="1"/>
  <c r="X72" i="7" a="1"/>
  <c r="V176" i="10" a="1"/>
  <c r="V129" i="7" a="1"/>
  <c r="X24" i="10" a="1"/>
  <c r="Z39" i="10" a="1"/>
  <c r="V99" i="7" a="1"/>
  <c r="T11" i="10" a="1"/>
  <c r="V156" i="7" a="1"/>
  <c r="Y115" i="7" a="1"/>
  <c r="Y101" i="7" a="1"/>
  <c r="Y142" i="7" a="1"/>
  <c r="T43" i="10" a="1"/>
  <c r="Y113" i="10" a="1"/>
  <c r="T179" i="9" a="1"/>
  <c r="Y185" i="10" a="1"/>
  <c r="Z62" i="9" a="1"/>
  <c r="Z106" i="10" a="1"/>
  <c r="X100" i="10" a="1"/>
  <c r="V169" i="7" a="1"/>
  <c r="W41" i="7" a="1"/>
  <c r="Z89" i="7" a="1"/>
  <c r="Y105" i="10" a="1"/>
  <c r="W100" i="10" a="1"/>
  <c r="V119" i="7" a="1"/>
  <c r="W141" i="10" a="1"/>
  <c r="U124" i="10" a="1"/>
  <c r="W185" i="10" a="1"/>
  <c r="V173" i="10" a="1"/>
  <c r="W99" i="10" a="1"/>
  <c r="Y191" i="10" a="1"/>
  <c r="W152" i="7" a="1"/>
  <c r="X93" i="7" a="1"/>
  <c r="X175" i="7" a="1"/>
  <c r="V30" i="7" a="1"/>
  <c r="W9" i="7" a="1"/>
  <c r="Y22" i="10" a="1"/>
  <c r="X128" i="7" a="1"/>
  <c r="Y100" i="7" a="1"/>
  <c r="U72" i="9" a="1"/>
  <c r="Z14" i="7" a="1"/>
  <c r="V112" i="10" a="1"/>
  <c r="Y40" i="10" a="1"/>
  <c r="Y77" i="7" a="1"/>
  <c r="W134" i="7" a="1"/>
  <c r="V169" i="10" a="1"/>
  <c r="V165" i="10" a="1"/>
  <c r="T138" i="10" a="1"/>
  <c r="Y43" i="7" a="1"/>
  <c r="Z177" i="10" a="1"/>
  <c r="Y172" i="7" a="1"/>
  <c r="U60" i="10" a="1"/>
  <c r="V54" i="9" a="1"/>
  <c r="U168" i="7" a="1"/>
  <c r="X37" i="7" a="1"/>
  <c r="Y155" i="7" a="1"/>
  <c r="Y20" i="7" a="1"/>
  <c r="W148" i="10" a="1"/>
  <c r="W150" i="7" a="1"/>
  <c r="T127" i="10" a="1"/>
  <c r="T119" i="10" a="1"/>
  <c r="U72" i="7" a="1"/>
  <c r="V193" i="10" a="1"/>
  <c r="Z164" i="10" a="1"/>
  <c r="Y150" i="7" a="1"/>
  <c r="U21" i="7" a="1"/>
  <c r="W137" i="10" a="1"/>
  <c r="T106" i="10" a="1"/>
  <c r="W56" i="9" a="1"/>
  <c r="Z146" i="7" a="1"/>
  <c r="U128" i="7" a="1"/>
  <c r="V83" i="7" a="1"/>
  <c r="Z53" i="9" a="1"/>
  <c r="T154" i="7" a="1"/>
  <c r="Y138" i="7" a="1"/>
  <c r="W107" i="10" a="1"/>
  <c r="X132" i="10" a="1"/>
  <c r="Z28" i="7" a="1"/>
  <c r="Y103" i="7" a="1"/>
  <c r="T132" i="7" a="1"/>
  <c r="Y53" i="10" a="1"/>
  <c r="T114" i="7" a="1"/>
  <c r="T180" i="10" a="1"/>
  <c r="W28" i="7" a="1"/>
  <c r="U41" i="10" a="1"/>
  <c r="W58" i="9" a="1"/>
  <c r="T153" i="7" a="1"/>
  <c r="T87" i="7" a="1"/>
  <c r="X11" i="10" a="1"/>
  <c r="T123" i="10" a="1"/>
  <c r="T60" i="10" a="1"/>
  <c r="U116" i="7" a="1"/>
  <c r="Y96" i="10" a="1"/>
  <c r="V10" i="10" a="1"/>
  <c r="V122" i="7" a="1"/>
  <c r="V143" i="7" a="1"/>
  <c r="X19" i="10" a="1"/>
  <c r="W101" i="10" a="1"/>
  <c r="Y13" i="7" a="1"/>
  <c r="Z172" i="7" a="1"/>
  <c r="V20" i="7" a="1"/>
  <c r="T57" i="10" a="1"/>
  <c r="X23" i="7" a="1"/>
  <c r="U132" i="7" a="1"/>
  <c r="T155" i="10" a="1"/>
  <c r="U166" i="10" a="1"/>
  <c r="V108" i="10" a="1"/>
  <c r="T105" i="10" a="1"/>
  <c r="T39" i="7" a="1"/>
  <c r="Z147" i="11" a="1"/>
  <c r="T175" i="7" a="1"/>
  <c r="Y190" i="10" a="1"/>
  <c r="T52" i="10" a="1"/>
  <c r="V73" i="7" a="1"/>
  <c r="Y169" i="10" a="1"/>
  <c r="W138" i="7" a="1"/>
  <c r="Y20" i="10" a="1"/>
  <c r="U79" i="7" a="1"/>
  <c r="U159" i="7" a="1"/>
  <c r="X9" i="10" a="1"/>
  <c r="W37" i="7" a="1"/>
  <c r="Z160" i="7" a="1"/>
  <c r="U40" i="7" a="1"/>
  <c r="Z96" i="7" a="1"/>
  <c r="V99" i="10" a="1"/>
  <c r="Z159" i="10" a="1"/>
  <c r="T147" i="10" a="1"/>
  <c r="V80" i="7" a="1"/>
  <c r="X15" i="7" a="1"/>
  <c r="V106" i="7" a="1"/>
  <c r="Z123" i="10" a="1"/>
  <c r="W195" i="10" a="1"/>
  <c r="V45" i="7" a="1"/>
  <c r="X10" i="10" a="1"/>
  <c r="W76" i="7" a="1"/>
  <c r="V111" i="7" a="1"/>
  <c r="Z100" i="7" a="1"/>
  <c r="Z21" i="7" a="1"/>
  <c r="Y126" i="10" a="1"/>
  <c r="V104" i="10" a="1"/>
  <c r="W47" i="10" a="1"/>
  <c r="X144" i="10" a="1"/>
  <c r="U62" i="7" a="1"/>
  <c r="W48" i="10" a="1"/>
  <c r="T116" i="10" a="1"/>
  <c r="W93" i="7" a="1"/>
  <c r="U51" i="10" a="1"/>
  <c r="Z60" i="7" a="1"/>
  <c r="X99" i="7" a="1"/>
  <c r="X136" i="7" a="1"/>
  <c r="V145" i="7" a="1"/>
  <c r="T19" i="10" a="1"/>
  <c r="Y184" i="10" a="1"/>
  <c r="Z11" i="10" a="1"/>
  <c r="T76" i="7" a="1"/>
  <c r="U190" i="10" a="1"/>
  <c r="T45" i="10" a="1"/>
  <c r="Z122" i="10" a="1"/>
  <c r="U164" i="7" a="1"/>
  <c r="T128" i="7" a="1"/>
  <c r="V147" i="7" a="1"/>
  <c r="Y125" i="10" a="1"/>
  <c r="Y80" i="7" a="1"/>
  <c r="U52" i="10" a="1"/>
  <c r="V94" i="7" a="1"/>
  <c r="V60" i="9" a="1"/>
  <c r="V144" i="10" a="1"/>
  <c r="U55" i="10" a="1"/>
  <c r="T44" i="10" a="1"/>
  <c r="Y67" i="9" a="1"/>
  <c r="V40" i="7" a="1"/>
  <c r="U156" i="10" a="1"/>
  <c r="Y10" i="7" a="1"/>
  <c r="V52" i="10" a="1"/>
  <c r="U129" i="10" a="1"/>
  <c r="V37" i="10" a="1"/>
  <c r="Z113" i="10" a="1"/>
  <c r="X64" i="12" a="1"/>
  <c r="W31" i="7" a="1"/>
  <c r="X33" i="10" a="1"/>
  <c r="X56" i="7" a="1"/>
  <c r="Z110" i="10" a="1"/>
  <c r="V195" i="10" a="1"/>
  <c r="W136" i="7" a="1"/>
  <c r="W18" i="7" a="1"/>
  <c r="W8" i="10" a="1"/>
  <c r="U140" i="10" a="1"/>
  <c r="U155" i="7" a="1"/>
  <c r="V92" i="7" a="1"/>
  <c r="W105" i="10" a="1"/>
  <c r="T60" i="9" a="1"/>
  <c r="X166" i="7" a="1"/>
  <c r="V62" i="10" a="1"/>
  <c r="T177" i="10" a="1"/>
  <c r="U138" i="10" a="1"/>
  <c r="X171" i="10" a="1"/>
  <c r="X156" i="10" a="1"/>
  <c r="T126" i="10" a="1"/>
  <c r="X14" i="7" a="1"/>
  <c r="Y39" i="7" a="1"/>
  <c r="X114" i="7" a="1"/>
  <c r="W131" i="10" a="1"/>
  <c r="T84" i="7" a="1"/>
  <c r="V18" i="10" a="1"/>
  <c r="Z39" i="7" a="1"/>
  <c r="W136" i="10" a="1"/>
  <c r="U150" i="7" a="1"/>
  <c r="W60" i="7" a="1"/>
  <c r="T41" i="10" a="1"/>
  <c r="U102" i="10" a="1"/>
  <c r="Z186" i="10" a="1"/>
  <c r="X108" i="7" a="1"/>
  <c r="U19" i="7" a="1"/>
  <c r="Z23" i="7" a="1"/>
  <c r="Y87" i="10" a="1"/>
  <c r="U186" i="10" a="1"/>
  <c r="X192" i="10" a="1"/>
  <c r="Y51" i="10" a="1"/>
  <c r="T21" i="10" a="1"/>
  <c r="T65" i="7" a="1"/>
  <c r="U53" i="10" a="1"/>
  <c r="V134" i="7" a="1"/>
  <c r="T144" i="7" a="1"/>
  <c r="Z70" i="9" a="1"/>
  <c r="X109" i="7" a="1"/>
  <c r="X125" i="7" a="1"/>
  <c r="U142" i="10" a="1"/>
  <c r="Y47" i="10" a="1"/>
  <c r="T72" i="7" a="1"/>
  <c r="V161" i="10" a="1"/>
  <c r="U164" i="10" a="1"/>
  <c r="V168" i="10" a="1"/>
  <c r="T62" i="9" a="1"/>
  <c r="Z34" i="10" a="1"/>
  <c r="Z119" i="10" a="1"/>
  <c r="T124" i="10" a="1"/>
  <c r="T161" i="7" a="1"/>
  <c r="T170" i="10" a="1"/>
  <c r="T155" i="7" a="1"/>
  <c r="X72" i="9" a="1"/>
  <c r="X68" i="9" a="1"/>
  <c r="Z191" i="10" a="1"/>
  <c r="W126" i="7" a="1"/>
  <c r="W170" i="7" a="1"/>
  <c r="T37" i="10" a="1"/>
  <c r="W54" i="7" a="1"/>
  <c r="T50" i="10" a="1"/>
  <c r="U24" i="10" a="1"/>
  <c r="U154" i="7" a="1"/>
  <c r="W40" i="10" a="1"/>
  <c r="W18" i="10" a="1"/>
  <c r="Z92" i="10" a="1"/>
  <c r="W167" i="10" a="1"/>
  <c r="W182" i="10" a="1"/>
  <c r="U95" i="7" a="1"/>
  <c r="T44" i="7" a="1"/>
  <c r="Y188" i="10" a="1"/>
  <c r="T49" i="10" a="1"/>
  <c r="U120" i="10" a="1"/>
  <c r="Y141" i="10" a="1"/>
  <c r="X129" i="10" a="1"/>
  <c r="Z65" i="7" a="1"/>
  <c r="V150" i="7" a="1"/>
  <c r="Z135" i="10" a="1"/>
  <c r="U71" i="7" a="1"/>
  <c r="T41" i="7" a="1"/>
  <c r="T96" i="10" a="1"/>
  <c r="W104" i="10" a="1"/>
  <c r="Z122" i="7" a="1"/>
  <c r="W132" i="10" a="1"/>
  <c r="Y141" i="7" a="1"/>
  <c r="Z138" i="7" a="1"/>
  <c r="Z155" i="7" a="1"/>
  <c r="T16" i="7" a="1"/>
  <c r="Y145" i="7" a="1"/>
  <c r="X13" i="10" a="1"/>
  <c r="Y117" i="10" a="1"/>
  <c r="Y109" i="7" a="1"/>
  <c r="U114" i="10" a="1"/>
  <c r="T149" i="10" a="1"/>
  <c r="Y146" i="10" a="1"/>
  <c r="Z37" i="10" a="1"/>
  <c r="W49" i="7" a="1"/>
  <c r="Y123" i="10" a="1"/>
  <c r="W62" i="9" a="1"/>
  <c r="X103" i="10" a="1"/>
  <c r="W118" i="10" a="1"/>
  <c r="Y161" i="10" a="1"/>
  <c r="V126" i="7" a="1"/>
  <c r="U43" i="10" a="1"/>
  <c r="U74" i="9" a="1"/>
  <c r="U130" i="7" a="1"/>
  <c r="X116" i="10" a="1"/>
  <c r="V190" i="10" a="1"/>
  <c r="Y89" i="7" a="1"/>
  <c r="V53" i="10" a="1"/>
  <c r="V136" i="7" a="1"/>
  <c r="U167" i="10" a="1"/>
  <c r="V175" i="7" a="1"/>
  <c r="T130" i="10" a="1"/>
  <c r="X23" i="10" a="1"/>
  <c r="W162" i="7" a="1"/>
  <c r="U141" i="7" a="1"/>
  <c r="U45" i="10" a="1"/>
  <c r="Z155" i="10" a="1"/>
  <c r="X25" i="10" a="1"/>
  <c r="T39" i="10" a="1"/>
  <c r="V56" i="7" a="1"/>
  <c r="T109" i="10" a="1"/>
  <c r="T108" i="10" a="1"/>
  <c r="Y133" i="10" a="1"/>
  <c r="Z95" i="11" a="1"/>
  <c r="Z164" i="9" a="1"/>
  <c r="X65" i="7" a="1"/>
  <c r="Y135" i="10" a="1"/>
  <c r="X32" i="7" a="1"/>
  <c r="Y125" i="7" a="1"/>
  <c r="X118" i="10" a="1"/>
  <c r="V70" i="9" a="1"/>
  <c r="W103" i="7" a="1"/>
  <c r="X18" i="10" a="1"/>
  <c r="V154" i="7" a="1"/>
  <c r="U161" i="10" a="1"/>
  <c r="Y24" i="10" a="1"/>
  <c r="T70" i="9" a="1"/>
  <c r="W176" i="10" a="1"/>
  <c r="U121" i="10" a="1"/>
  <c r="X187" i="10" a="1"/>
  <c r="U123" i="7" a="1"/>
  <c r="U148" i="10" a="1"/>
  <c r="Z148" i="10" a="1"/>
  <c r="U56" i="9" a="1"/>
  <c r="Z166" i="10" a="1"/>
  <c r="W137" i="7" a="1"/>
  <c r="X105" i="7" a="1"/>
  <c r="X105" i="10" a="1"/>
  <c r="Z84" i="7" a="1"/>
  <c r="U9" i="7" a="1"/>
  <c r="W91" i="7" a="1"/>
  <c r="Z22" i="10" a="1"/>
  <c r="X138" i="10" a="1"/>
  <c r="V44" i="10" a="1"/>
  <c r="T189" i="10" a="1"/>
  <c r="Y200" i="11" a="1"/>
  <c r="Y38" i="7" a="1"/>
  <c r="Z35" i="9" a="1"/>
  <c r="X53" i="9" a="1"/>
  <c r="W181" i="10" a="1"/>
  <c r="X189" i="10" a="1"/>
  <c r="W10" i="10" a="1"/>
  <c r="X18" i="7" a="1"/>
  <c r="U29" i="7" a="1"/>
  <c r="U129" i="7" a="1"/>
  <c r="W37" i="10" a="1"/>
  <c r="T192" i="10" a="1"/>
  <c r="W172" i="7" a="1"/>
  <c r="V19" i="10" a="1"/>
  <c r="W148" i="7" a="1"/>
  <c r="V21" i="10" a="1"/>
  <c r="X70" i="9" a="1"/>
  <c r="V189" i="10" a="1"/>
  <c r="Y127" i="10" a="1"/>
  <c r="W167" i="7" a="1"/>
  <c r="X8" i="10" a="1"/>
  <c r="W70" i="9" a="1"/>
  <c r="V96" i="7" a="1"/>
  <c r="U150" i="10" a="1"/>
  <c r="Z97" i="10" a="1"/>
  <c r="T150" i="7" a="1"/>
  <c r="V57" i="12" a="1"/>
  <c r="Y198" i="11" a="1"/>
  <c r="X183" i="10" a="1"/>
  <c r="U50" i="10" a="1"/>
  <c r="U80" i="7" a="1"/>
  <c r="W46" i="10" a="1"/>
  <c r="U149" i="10" a="1"/>
  <c r="T172" i="10" a="1"/>
  <c r="W154" i="7" a="1"/>
  <c r="Y189" i="10" a="1"/>
  <c r="V28" i="7" a="1"/>
  <c r="Y34" i="7" a="1"/>
  <c r="U184" i="10" a="1"/>
  <c r="T119" i="7" a="1"/>
  <c r="Z106" i="7" a="1"/>
  <c r="Y187" i="10" a="1"/>
  <c r="X137" i="10" a="1"/>
  <c r="Z8" i="7" a="1"/>
  <c r="U15" i="7" a="1"/>
  <c r="X158" i="10" a="1"/>
  <c r="Y85" i="7" a="1"/>
  <c r="V171" i="7" a="1"/>
  <c r="W168" i="7" a="1"/>
  <c r="Z146" i="10" a="1"/>
  <c r="Y126" i="11" a="1"/>
  <c r="T58" i="7" a="1"/>
  <c r="T91" i="7" a="1"/>
  <c r="Y193" i="10" a="1"/>
  <c r="T96" i="7" a="1"/>
  <c r="V76" i="7" a="1"/>
  <c r="U22" i="10" a="1"/>
  <c r="Z189" i="10" a="1"/>
  <c r="X83" i="10" a="1"/>
  <c r="T152" i="7" a="1"/>
  <c r="T34" i="10" a="1"/>
  <c r="X96" i="10" a="1"/>
  <c r="W135" i="7" a="1"/>
  <c r="U92" i="10" a="1"/>
  <c r="V20" i="10" a="1"/>
  <c r="Y69" i="7" a="1"/>
  <c r="W92" i="10" a="1"/>
  <c r="Y172" i="10" a="1"/>
  <c r="X198" i="10" a="1"/>
  <c r="Z60" i="9" a="1"/>
  <c r="T125" i="7" a="1"/>
  <c r="V133" i="7" a="1"/>
  <c r="W166" i="10" a="1"/>
  <c r="Y159" i="7" a="1"/>
  <c r="X28" i="7" a="1"/>
  <c r="Y122" i="10" a="1"/>
  <c r="V98" i="10" a="1"/>
  <c r="W154" i="10" a="1"/>
  <c r="W69" i="9" a="1"/>
  <c r="V26" i="7" a="1"/>
  <c r="W156" i="10" a="1"/>
  <c r="W23" i="7" a="1"/>
  <c r="W101" i="7" a="1"/>
  <c r="U100" i="10" a="1"/>
  <c r="Y54" i="7" a="1"/>
  <c r="Y10" i="10" a="1"/>
  <c r="V50" i="10" a="1"/>
  <c r="W79" i="7" a="1"/>
  <c r="W143" i="7" a="1"/>
  <c r="W171" i="10" a="1"/>
  <c r="W133" i="10" a="1"/>
  <c r="V148" i="7" a="1"/>
  <c r="W56" i="10" a="1"/>
  <c r="V119" i="10" a="1"/>
  <c r="V114" i="10" a="1"/>
  <c r="X40" i="10" a="1"/>
  <c r="Y107" i="7" a="1"/>
  <c r="V49" i="10" a="1"/>
  <c r="W169" i="10" a="1"/>
  <c r="V137" i="7" a="1"/>
  <c r="U166" i="7" a="1"/>
  <c r="X44" i="7" a="1"/>
  <c r="V107" i="10" a="1"/>
  <c r="X142" i="7" a="1"/>
  <c r="Y13" i="10" a="1"/>
  <c r="U138" i="7" a="1"/>
  <c r="V131" i="10" a="1"/>
  <c r="W108" i="10" a="1"/>
  <c r="Z164" i="7" a="1"/>
  <c r="Y107" i="10" a="1"/>
  <c r="Z109" i="10" a="1"/>
  <c r="V146" i="10" a="1"/>
  <c r="W44" i="7" a="1"/>
  <c r="V102" i="7" a="1"/>
  <c r="T27" i="7" a="1"/>
  <c r="X175" i="10" a="1"/>
  <c r="T42" i="10" a="1"/>
  <c r="T54" i="9" a="1"/>
  <c r="Y175" i="10" a="1"/>
  <c r="U32" i="10" a="1"/>
  <c r="W163" i="7" a="1"/>
  <c r="W120" i="7" a="1"/>
  <c r="W161" i="10" a="1"/>
  <c r="Z117" i="7" a="1"/>
  <c r="X151" i="10" a="1"/>
  <c r="V94" i="10" a="1"/>
  <c r="T8" i="10" a="1"/>
  <c r="V187" i="10" a="1"/>
  <c r="W32" i="7" a="1"/>
  <c r="W156" i="7" a="1"/>
  <c r="V89" i="7" a="1"/>
  <c r="V87" i="10" a="1"/>
  <c r="T134" i="10" a="1"/>
  <c r="X36" i="7" a="1"/>
  <c r="V131" i="7" a="1"/>
  <c r="Z123" i="7" a="1"/>
  <c r="Z81" i="7" a="1"/>
  <c r="V23" i="7" a="1"/>
  <c r="V116" i="7" a="1"/>
  <c r="W95" i="7" a="1"/>
  <c r="T30" i="11" a="1"/>
  <c r="T33" i="10" a="1"/>
  <c r="V123" i="10" a="1"/>
  <c r="Y109" i="10" a="1"/>
  <c r="U105" i="7" a="1"/>
  <c r="Y65" i="7" a="1"/>
  <c r="Z62" i="10" a="1"/>
  <c r="T166" i="7" a="1"/>
  <c r="W130" i="7" a="1"/>
  <c r="U37" i="10" a="1"/>
  <c r="U167" i="7" a="1"/>
  <c r="Z47" i="10" a="1"/>
  <c r="W165" i="7" a="1"/>
  <c r="U40" i="10" a="1"/>
  <c r="U73" i="7" a="1"/>
  <c r="T191" i="10" a="1"/>
  <c r="T109" i="7" a="1"/>
  <c r="X186" i="10" a="1"/>
  <c r="Z169" i="7" a="1"/>
  <c r="W58" i="7" a="1"/>
  <c r="V159" i="10" a="1"/>
  <c r="U25" i="10" a="1"/>
  <c r="Y135" i="7" a="1"/>
  <c r="W116" i="7" a="1"/>
  <c r="W22" i="10" a="1"/>
  <c r="W119" i="7" a="1"/>
  <c r="T97" i="10" a="1"/>
  <c r="Z76" i="10" a="1"/>
  <c r="Z98" i="10" a="1"/>
  <c r="Z90" i="7" a="1"/>
  <c r="X21" i="7" a="1"/>
  <c r="V63" i="7" a="1"/>
  <c r="X159" i="10" a="1"/>
  <c r="W72" i="10" a="1"/>
  <c r="U183" i="10" a="1"/>
  <c r="Z41" i="10" a="1"/>
  <c r="T11" i="7" a="1"/>
  <c r="T122" i="7" a="1"/>
  <c r="Y98" i="7" a="1"/>
  <c r="U31" i="7" a="1"/>
  <c r="Y53" i="9" a="1"/>
  <c r="X139" i="10" a="1"/>
  <c r="X142" i="10" a="1"/>
  <c r="X95" i="7" a="1"/>
  <c r="W98" i="10" a="1"/>
  <c r="Z27" i="7" a="1"/>
  <c r="T71" i="7" a="1"/>
  <c r="W130" i="10" a="1"/>
  <c r="T158" i="7" a="1"/>
  <c r="V142" i="7" a="1"/>
  <c r="U65" i="7" a="1"/>
  <c r="T133" i="7" a="1"/>
  <c r="U120" i="7" a="1"/>
  <c r="W83" i="7" a="1"/>
  <c r="W114" i="10" a="1"/>
  <c r="X10" i="7" a="1"/>
  <c r="T56" i="7" a="1"/>
  <c r="T53" i="10" a="1"/>
  <c r="U43" i="7" a="1"/>
  <c r="W140" i="10" a="1"/>
  <c r="Z72" i="9" a="1"/>
  <c r="T85" i="7" a="1"/>
  <c r="X97" i="7" a="1"/>
  <c r="Z38" i="11" a="1"/>
  <c r="Y45" i="7" a="1"/>
  <c r="Y146" i="11" a="1"/>
  <c r="T97" i="7" a="1"/>
  <c r="T104" i="7" a="1"/>
  <c r="X162" i="7" a="1"/>
  <c r="Z136" i="7" a="1"/>
  <c r="W161" i="7" a="1"/>
  <c r="T128" i="10" a="1"/>
  <c r="U36" i="7" a="1"/>
  <c r="W157" i="7" a="1"/>
  <c r="Z17" i="7" a="1"/>
  <c r="V95" i="10" a="1"/>
  <c r="W155" i="7" a="1"/>
  <c r="T40" i="10" a="1"/>
  <c r="U116" i="10" a="1"/>
  <c r="U10" i="7" a="1"/>
  <c r="X69" i="7" a="1"/>
  <c r="W57" i="10" a="1"/>
  <c r="X195" i="10" a="1"/>
  <c r="V88" i="10" a="1"/>
  <c r="Y124" i="7" a="1"/>
  <c r="T95" i="7" a="1"/>
  <c r="U141" i="10" a="1"/>
  <c r="Y62" i="9" a="1"/>
  <c r="V40" i="10" a="1"/>
  <c r="W57" i="12" a="1"/>
  <c r="T139" i="10" a="1"/>
  <c r="W51" i="10" a="1"/>
  <c r="T165" i="7" a="1"/>
  <c r="U136" i="10" a="1"/>
  <c r="X26" i="7" a="1"/>
  <c r="T55" i="10" a="1"/>
  <c r="T116" i="7" a="1"/>
  <c r="V148" i="10" a="1"/>
  <c r="T137" i="7" a="1"/>
  <c r="Z58" i="7" a="1"/>
  <c r="U9" i="10" a="1"/>
  <c r="U41" i="7" a="1"/>
  <c r="W127" i="7" a="1"/>
  <c r="Y215" i="11" a="1"/>
  <c r="Z83" i="7" a="1"/>
  <c r="T136" i="10" a="1"/>
  <c r="U47" i="7" a="1"/>
  <c r="W97" i="10" a="1"/>
  <c r="Y106" i="10" a="1"/>
  <c r="W128" i="10" a="1"/>
  <c r="X155" i="7" a="1"/>
  <c r="Z9" i="10" a="1"/>
  <c r="X90" i="7" a="1"/>
  <c r="V120" i="7" a="1"/>
  <c r="W122" i="10" a="1"/>
  <c r="T32" i="7" a="1"/>
  <c r="Z133" i="10" a="1"/>
  <c r="X179" i="10" a="1"/>
  <c r="Y48" i="10" a="1"/>
  <c r="T121" i="7" a="1"/>
  <c r="Z65" i="9" a="1"/>
  <c r="Y75" i="7" a="1"/>
  <c r="Z85" i="7" a="1"/>
  <c r="W146" i="10" a="1"/>
  <c r="U170" i="7" a="1"/>
  <c r="T108" i="7" a="1"/>
  <c r="Y103" i="10" a="1"/>
  <c r="W23" i="10" a="1"/>
  <c r="U21" i="10" a="1"/>
  <c r="Z108" i="10" a="1"/>
  <c r="W82" i="7" a="1"/>
  <c r="U52" i="7" a="1"/>
  <c r="Y90" i="11" a="1"/>
  <c r="U46" i="10" a="1"/>
  <c r="Y171" i="7" a="1"/>
  <c r="W175" i="7" a="1"/>
  <c r="Y176" i="10" a="1"/>
  <c r="X180" i="10" a="1"/>
  <c r="X50" i="10" a="1"/>
  <c r="T79" i="7" a="1"/>
  <c r="X130" i="10" a="1"/>
  <c r="T77" i="7" a="1"/>
  <c r="W45" i="7" a="1"/>
  <c r="X151" i="7" a="1"/>
  <c r="U98" i="10" a="1"/>
  <c r="V168" i="7" a="1"/>
  <c r="U18" i="7" a="1"/>
  <c r="V121" i="10" a="1"/>
  <c r="Y164" i="7" a="1"/>
  <c r="Y156" i="7" a="1"/>
  <c r="V53" i="9" a="1"/>
  <c r="V114" i="7" a="1"/>
  <c r="U146" i="13" a="1"/>
  <c r="V151" i="7" a="1"/>
  <c r="W21" i="7" a="1"/>
  <c r="U93" i="7" a="1"/>
  <c r="U19" i="10" a="1"/>
  <c r="U89" i="7" a="1"/>
  <c r="V115" i="10" a="1"/>
  <c r="U84" i="7" a="1"/>
  <c r="U130" i="10" a="1"/>
  <c r="V164" i="10" a="1"/>
  <c r="Y45" i="10" a="1"/>
  <c r="V125" i="7" a="1"/>
  <c r="Y164" i="10" a="1"/>
  <c r="U233" i="13" a="1"/>
  <c r="Z71" i="7" a="1"/>
  <c r="X112" i="10" a="1"/>
  <c r="U77" i="7" a="1"/>
  <c r="X159" i="7" a="1"/>
  <c r="Z124" i="10" a="1"/>
  <c r="X20" i="7" a="1"/>
  <c r="Y21" i="7" a="1"/>
  <c r="U131" i="10" a="1"/>
  <c r="Z159" i="7" a="1"/>
  <c r="T161" i="10" a="1"/>
  <c r="U189" i="10" a="1"/>
  <c r="W76" i="10" a="1"/>
  <c r="T28" i="7" a="1"/>
  <c r="V134" i="10" a="1"/>
  <c r="Y72" i="10" a="1"/>
  <c r="V10" i="7" a="1"/>
  <c r="T36" i="7" a="1"/>
  <c r="X167" i="7" a="1"/>
  <c r="X140" i="10" a="1"/>
  <c r="Z151" i="10" a="1"/>
  <c r="W69" i="7" a="1"/>
  <c r="X110" i="10" a="1"/>
  <c r="Z151" i="7" a="1"/>
  <c r="V92" i="10" a="1"/>
  <c r="X126" i="10" a="1"/>
  <c r="U192" i="10" a="1"/>
  <c r="Y165" i="7" a="1"/>
  <c r="Y186" i="10" a="1"/>
  <c r="Y88" i="10" a="1"/>
  <c r="U157" i="7" a="1"/>
  <c r="Y115" i="11" a="1"/>
  <c r="T13" i="7" a="1"/>
  <c r="U195" i="10" a="1"/>
  <c r="V162" i="10" a="1"/>
  <c r="W112" i="10" a="1"/>
  <c r="X146" i="13" a="1"/>
  <c r="Y175" i="7" a="1"/>
  <c r="W164" i="10" a="1"/>
  <c r="Y98" i="10" a="1"/>
  <c r="T184" i="10" a="1"/>
  <c r="T188" i="10" a="1"/>
  <c r="T69" i="9" a="1"/>
  <c r="T70" i="7" a="1"/>
  <c r="T93" i="7" a="1"/>
  <c r="V167" i="10" a="1"/>
  <c r="W19" i="7" a="1"/>
  <c r="X161" i="10" a="1"/>
  <c r="T88" i="7" a="1"/>
  <c r="T131" i="10" a="1"/>
  <c r="Y97" i="7" a="1"/>
  <c r="T170" i="7" a="1"/>
  <c r="Z86" i="7" a="1"/>
  <c r="X39" i="10" a="1"/>
  <c r="U67" i="7" a="1"/>
  <c r="W77" i="7" a="1"/>
  <c r="Y21" i="10" a="1"/>
  <c r="V115" i="7" a="1"/>
  <c r="X97" i="10" a="1"/>
  <c r="X87" i="7" a="1"/>
  <c r="Z111" i="7" a="1"/>
  <c r="U28" i="7" a="1"/>
  <c r="Y56" i="7" a="1"/>
  <c r="W126" i="10" a="1"/>
  <c r="W119" i="10" a="1"/>
  <c r="V91" i="7" a="1"/>
  <c r="W233" i="13" a="1"/>
  <c r="Y9" i="7" a="1"/>
  <c r="T15" i="7" a="1"/>
  <c r="V163" i="10" a="1"/>
  <c r="T102" i="10" a="1"/>
  <c r="T20" i="10" a="1"/>
  <c r="Y156" i="10" a="1"/>
  <c r="X46" i="10" a="1"/>
  <c r="Z29" i="7" a="1"/>
  <c r="Y76" i="10" a="1"/>
  <c r="U118" i="7" a="1"/>
  <c r="X98" i="7" a="1"/>
  <c r="V46" i="10" a="1"/>
  <c r="Z103" i="10" a="1"/>
  <c r="U175" i="10" a="1"/>
  <c r="V98" i="7" a="1"/>
  <c r="U39" i="7" a="1"/>
  <c r="U135" i="10" a="1"/>
  <c r="U104" i="7" a="1"/>
  <c r="Y41" i="10" a="1"/>
  <c r="T74" i="9" a="1"/>
  <c r="U108" i="7" a="1"/>
  <c r="X156" i="7" a="1"/>
  <c r="W172" i="10" a="1"/>
  <c r="Z135" i="7" a="1"/>
  <c r="V109" i="10" a="1"/>
  <c r="U92" i="7" a="1"/>
  <c r="X145" i="7" a="1"/>
  <c r="Y90" i="7" a="1"/>
  <c r="Z171" i="7" a="1"/>
  <c r="X76" i="7" a="1"/>
  <c r="T133" i="10" a="1"/>
  <c r="V135" i="7" a="1"/>
  <c r="U26" i="10" a="1"/>
  <c r="X44" i="10" a="1"/>
  <c r="Z30" i="7" a="1"/>
  <c r="T107" i="10" a="1"/>
  <c r="V133" i="10" a="1"/>
  <c r="X140" i="7" a="1"/>
  <c r="W50" i="7" a="1"/>
  <c r="V13" i="7" a="1"/>
  <c r="Y118" i="7" a="1"/>
  <c r="U140" i="7" a="1"/>
  <c r="Z51" i="9" a="1"/>
  <c r="X120" i="7" a="1"/>
  <c r="X41" i="7" a="1"/>
  <c r="V108" i="7" a="1"/>
  <c r="T58" i="9" a="1"/>
  <c r="Y132" i="10" a="1"/>
  <c r="T80" i="10" a="1"/>
  <c r="X19" i="7" a="1"/>
  <c r="T166" i="10" a="1"/>
  <c r="X150" i="10" a="1"/>
  <c r="X89" i="7" a="1"/>
  <c r="Z92" i="7" a="1"/>
  <c r="X117" i="10" a="1"/>
  <c r="T157" i="7" a="1"/>
  <c r="Z105" i="7" a="1"/>
  <c r="U139" i="10" a="1"/>
  <c r="T181" i="10" a="1"/>
  <c r="W41" i="10" a="1"/>
  <c r="Y70" i="7" a="1"/>
  <c r="T81" i="7" a="1"/>
  <c r="X138" i="7" a="1"/>
  <c r="W106" i="10" a="1"/>
  <c r="T103" i="7" a="1"/>
  <c r="U54" i="7" a="1"/>
  <c r="V116" i="10" a="1"/>
  <c r="W20" i="10" a="1"/>
  <c r="X123" i="10" a="1"/>
  <c r="X45" i="10" a="1"/>
  <c r="Z104" i="7" a="1"/>
  <c r="T94" i="7" a="1"/>
  <c r="V93" i="7" a="1"/>
  <c r="U69" i="9" a="1"/>
  <c r="W146" i="7" a="1"/>
  <c r="W24" i="10" a="1"/>
  <c r="Z215" i="11" a="1"/>
  <c r="X41" i="10" a="1"/>
  <c r="W159" i="7" a="1"/>
  <c r="Y146" i="7" a="1"/>
  <c r="V47" i="7" a="1"/>
  <c r="Y16" i="7" a="1"/>
  <c r="U67" i="9" a="1"/>
  <c r="X164" i="10" a="1"/>
  <c r="V121" i="7" a="1"/>
  <c r="X14" i="10" a="1"/>
  <c r="T185" i="10" a="1"/>
  <c r="Y33" i="10" a="1"/>
  <c r="Y163" i="7" a="1"/>
  <c r="V41" i="7" a="1"/>
  <c r="T95" i="10" a="1"/>
  <c r="U106" i="10" a="1"/>
  <c r="Y8" i="7" a="1"/>
  <c r="Y44" i="10" a="1"/>
  <c r="U22" i="7" a="1"/>
  <c r="Z187" i="10" a="1"/>
  <c r="Y124" i="10" a="1"/>
  <c r="Z12" i="7" a="1"/>
  <c r="T162" i="10" a="1"/>
  <c r="U42" i="7" a="1"/>
  <c r="W21" i="10" a="1"/>
  <c r="X80" i="10" a="1"/>
  <c r="T9" i="7" a="1"/>
  <c r="Y123" i="7" a="1"/>
  <c r="U97" i="7" a="1"/>
  <c r="V11" i="10" a="1"/>
  <c r="Z176" i="10" a="1"/>
  <c r="X122" i="10" a="1"/>
  <c r="W67" i="9" a="1"/>
  <c r="V111" i="10" a="1"/>
  <c r="T21" i="7" a="1"/>
  <c r="X128" i="10" a="1"/>
  <c r="W131" i="7" a="1"/>
  <c r="T88" i="10" a="1"/>
  <c r="U83" i="10" a="1"/>
  <c r="T148" i="10" a="1"/>
  <c r="U192" i="13" a="1"/>
  <c r="W28" i="10" a="1"/>
  <c r="Y110" i="7" a="1"/>
  <c r="X103" i="7" a="1"/>
  <c r="X30" i="7" a="1"/>
  <c r="U58" i="9" a="1"/>
  <c r="U146" i="10" a="1"/>
  <c r="Y74" i="11" a="1"/>
  <c r="W74" i="7" a="1"/>
  <c r="Y105" i="7" a="1"/>
  <c r="W34" i="7" a="1"/>
  <c r="Z38" i="7" a="1"/>
  <c r="Y65" i="9" a="1"/>
  <c r="U60" i="9" a="1"/>
  <c r="U78" i="7" a="1"/>
  <c r="W123" i="7" a="1"/>
  <c r="Y28" i="7" a="1"/>
  <c r="V172" i="7" a="1"/>
  <c r="Z125" i="7" a="1"/>
  <c r="Y102" i="10" a="1"/>
  <c r="T103" i="10" a="1"/>
  <c r="Y102" i="7" a="1"/>
  <c r="V72" i="7" a="1"/>
  <c r="U146" i="7" a="1"/>
  <c r="Y158" i="10" a="1"/>
  <c r="U14" i="10" a="1"/>
  <c r="X107" i="10" a="1"/>
  <c r="W109" i="10" a="1"/>
  <c r="U101" i="10" a="1"/>
  <c r="W87" i="7" a="1"/>
  <c r="W67" i="7" a="1"/>
  <c r="Z120" i="9" a="1"/>
  <c r="V43" i="7" a="1"/>
  <c r="W11" i="10" a="1"/>
  <c r="U88" i="7" a="1"/>
  <c r="X152" i="10" a="1"/>
  <c r="V124" i="10" a="1"/>
  <c r="X92" i="10" a="1"/>
  <c r="Z28" i="10" a="1"/>
  <c r="V179" i="10" a="1"/>
  <c r="U126" i="7" a="1"/>
  <c r="T10" i="7" a="1"/>
  <c r="Z96" i="10" a="1"/>
  <c r="Y72" i="9" a="1"/>
  <c r="Z30" i="11" a="1"/>
  <c r="X163" i="7" a="1"/>
  <c r="T159" i="10" a="1"/>
  <c r="U74" i="7" a="1"/>
  <c r="Z161" i="10" a="1"/>
  <c r="Z115" i="7" a="1"/>
  <c r="X134" i="10" a="1"/>
  <c r="T26" i="7" a="1"/>
  <c r="X35" i="7" a="1"/>
  <c r="T132" i="10" a="1"/>
  <c r="Z82" i="7" a="1"/>
  <c r="U111" i="7" a="1"/>
  <c r="Z192" i="10" a="1"/>
  <c r="Y139" i="10" a="1"/>
  <c r="Z188" i="11" a="1"/>
  <c r="X88" i="10" a="1"/>
  <c r="T140" i="7" a="1"/>
  <c r="Y192" i="10" a="1"/>
  <c r="W94" i="10" a="1"/>
  <c r="Y78" i="7" a="1"/>
  <c r="W25" i="10" a="1"/>
  <c r="W115" i="7" a="1"/>
  <c r="T162" i="7" a="1"/>
  <c r="X135" i="10" a="1"/>
  <c r="Z141" i="7" a="1"/>
  <c r="U119" i="10" a="1"/>
  <c r="X34" i="10" a="1"/>
  <c r="Y121" i="7" a="1"/>
  <c r="Y130" i="10" a="1"/>
  <c r="Z156" i="10" a="1"/>
  <c r="X114" i="10" a="1"/>
  <c r="V152" i="10" a="1"/>
  <c r="Z144" i="10" a="1"/>
  <c r="W127" i="10" a="1"/>
  <c r="Y120" i="10" a="1"/>
  <c r="U127" i="7" a="1"/>
  <c r="Z152" i="7" a="1"/>
  <c r="W34" i="10" a="1"/>
  <c r="W96" i="10" a="1"/>
  <c r="T45" i="7" a="1"/>
  <c r="V184" i="10" a="1"/>
  <c r="V11" i="7" a="1"/>
  <c r="Z143" i="7" a="1"/>
  <c r="Z102" i="7" a="1"/>
  <c r="Y130" i="11" a="1"/>
  <c r="T17" i="7" a="1"/>
  <c r="V138" i="10" a="1"/>
  <c r="X173" i="10" a="1"/>
  <c r="U144" i="10" a="1"/>
  <c r="Y68" i="9" a="1"/>
  <c r="T167" i="10" a="1"/>
  <c r="Z103" i="7" a="1"/>
  <c r="V142" i="10" a="1"/>
  <c r="Z74" i="9" a="1"/>
  <c r="Y57" i="12" a="1"/>
  <c r="Y84" i="7" a="1"/>
  <c r="W89" i="7" a="1"/>
  <c r="X96" i="7" a="1"/>
  <c r="Z98" i="7" a="1"/>
  <c r="U34" i="7" a="1"/>
  <c r="W27" i="7" a="1"/>
  <c r="W177" i="10" a="1"/>
  <c r="Y154" i="10" a="1"/>
  <c r="Y100" i="10" a="1"/>
  <c r="U42" i="10" a="1"/>
  <c r="U90" i="7" a="1"/>
  <c r="W116" i="10" a="1"/>
  <c r="W198" i="10" a="1"/>
  <c r="Z109" i="7" a="1"/>
  <c r="X120" i="10" a="1"/>
  <c r="X181" i="10" a="1"/>
  <c r="W108" i="7" a="1"/>
  <c r="Z182" i="10" a="1"/>
  <c r="Z101" i="10" a="1"/>
  <c r="Y99" i="7" a="1"/>
  <c r="V161" i="7" a="1"/>
  <c r="U104" i="10" a="1"/>
  <c r="V83" i="10" a="1"/>
  <c r="U175" i="7" a="1"/>
  <c r="W87" i="10" a="1"/>
  <c r="X168" i="10" a="1"/>
  <c r="V149" i="10" a="1"/>
  <c r="V122" i="10" a="1"/>
  <c r="W100" i="7" a="1"/>
  <c r="V175" i="10" a="1"/>
  <c r="W151" i="7" a="1"/>
  <c r="X57" i="12" a="1"/>
  <c r="Z87" i="7" a="1"/>
  <c r="Y160" i="7" a="1"/>
  <c r="V103" i="7" a="1"/>
  <c r="Z95" i="10" a="1"/>
  <c r="Z35" i="7" a="1"/>
  <c r="V153" i="10" a="1"/>
  <c r="W88" i="7" a="1"/>
  <c r="U153" i="7" a="1"/>
  <c r="U162" i="10" a="1"/>
  <c r="W190" i="10" a="1"/>
  <c r="V100" i="7" a="1"/>
  <c r="X52" i="7" a="1"/>
  <c r="T115" i="10" a="1"/>
  <c r="X62" i="9" a="1"/>
  <c r="W123" i="10" a="1"/>
  <c r="U37" i="7" a="1"/>
  <c r="Y134" i="10" a="1"/>
  <c r="Z184" i="11" a="1"/>
  <c r="Z80" i="10" a="1"/>
  <c r="X188" i="10" a="1"/>
  <c r="X85" i="7" a="1"/>
  <c r="X99" i="10" a="1"/>
  <c r="T47" i="10" a="1"/>
  <c r="X40" i="7" a="1"/>
  <c r="Y154" i="7" a="1"/>
  <c r="Y29" i="7" a="1"/>
  <c r="Y31" i="7" a="1"/>
  <c r="Y80" i="10" a="1"/>
  <c r="W113" i="10" a="1"/>
  <c r="X12" i="7" a="1"/>
  <c r="Y97" i="10" a="1"/>
  <c r="U117" i="7" a="1"/>
  <c r="W20" i="7" a="1"/>
  <c r="Z69" i="9" a="1"/>
  <c r="V69" i="7" a="1"/>
  <c r="Z54" i="7" a="1"/>
  <c r="V79" i="7" a="1"/>
  <c r="X121" i="10" a="1"/>
  <c r="X67" i="9" a="1"/>
  <c r="V9" i="10" a="1"/>
  <c r="U99" i="10" a="1"/>
  <c r="W44" i="10" a="1"/>
  <c r="Z45" i="7" a="1"/>
  <c r="U101" i="7" a="1"/>
  <c r="X74" i="9" a="1"/>
  <c r="Z129" i="10" a="1"/>
  <c r="Y92" i="10" a="1"/>
  <c r="V87" i="7" a="1"/>
  <c r="Y88" i="7" a="1"/>
  <c r="U39" i="10" a="1"/>
  <c r="W39" i="10" a="1"/>
  <c r="V129" i="10" a="1"/>
  <c r="V95" i="7" a="1"/>
  <c r="W147" i="10" a="1"/>
  <c r="Z25" i="10" a="1"/>
  <c r="X123" i="7" a="1"/>
  <c r="X111" i="10" a="1"/>
  <c r="Z167" i="10" a="1"/>
  <c r="T117" i="7" a="1"/>
  <c r="X125" i="10" a="1"/>
  <c r="V167" i="7" a="1"/>
  <c r="X153" i="7" a="1"/>
  <c r="W52" i="9" a="1"/>
  <c r="X106" i="10" a="1"/>
  <c r="T99" i="10" a="1"/>
  <c r="X58" i="7" a="1"/>
  <c r="U113" i="7" a="1"/>
  <c r="Z96" i="9" a="1"/>
  <c r="U171" i="7" a="1"/>
  <c r="V120" i="10" a="1"/>
  <c r="Z142" i="10" a="1"/>
  <c r="Z57" i="10" a="1"/>
  <c r="U26" i="7" a="1"/>
  <c r="V128" i="7" a="1"/>
  <c r="X170" i="10" a="1"/>
  <c r="U169" i="7" a="1"/>
  <c r="U23" i="7" a="1"/>
  <c r="Y55" i="10" a="1"/>
  <c r="X182" i="11" a="1"/>
  <c r="V135" i="10" a="1"/>
  <c r="V22" i="10" a="1"/>
  <c r="T158" i="10" a="1"/>
  <c r="T99" i="7" a="1"/>
  <c r="T92" i="7" a="1"/>
  <c r="U158" i="7" a="1"/>
  <c r="T83" i="7" a="1"/>
  <c r="V118" i="10" a="1"/>
  <c r="U152" i="10" a="1"/>
  <c r="W110" i="7" a="1"/>
  <c r="Z50" i="10" a="1"/>
  <c r="V76" i="10" a="1"/>
  <c r="U117" i="10" a="1"/>
  <c r="V21" i="7" a="1"/>
  <c r="Z43" i="7" a="1"/>
  <c r="X137" i="7" a="1"/>
  <c r="Y92" i="7" a="1"/>
  <c r="Y137" i="7" a="1"/>
  <c r="Y76" i="7" a="1"/>
  <c r="U128" i="10" a="1"/>
  <c r="W10" i="7" a="1"/>
  <c r="T46" i="7" a="1"/>
  <c r="X133" i="10" a="1"/>
  <c r="T46" i="10" a="1"/>
  <c r="V90" i="7" a="1"/>
  <c r="T14" i="7" a="1"/>
  <c r="U28" i="10" a="1"/>
  <c r="U121" i="7" a="1"/>
  <c r="V72" i="10" a="1"/>
  <c r="X50" i="7" a="1"/>
  <c r="T159" i="7" a="1"/>
  <c r="Y10" i="13" a="1"/>
  <c r="W153" i="7" a="1"/>
  <c r="W183" i="10" a="1"/>
  <c r="U80" i="10" a="1"/>
  <c r="W65" i="9" a="1"/>
  <c r="Z166" i="7" a="1"/>
  <c r="Z118" i="10" a="1"/>
  <c r="W144" i="10" a="1"/>
  <c r="Y142" i="10" a="1"/>
  <c r="Y8" i="10" a="1"/>
  <c r="T51" i="10" a="1"/>
  <c r="X152" i="7" a="1"/>
  <c r="T54" i="7" a="1"/>
  <c r="T69" i="7" a="1"/>
  <c r="Y43" i="10" a="1"/>
  <c r="W129" i="7" a="1"/>
  <c r="T38" i="7" a="1"/>
  <c r="Z197" i="11" a="1"/>
  <c r="T98" i="10" a="1"/>
  <c r="X81" i="7" a="1"/>
  <c r="T173" i="10" a="1"/>
  <c r="Y108" i="7" a="1"/>
  <c r="V109" i="7" a="1"/>
  <c r="U126" i="10" a="1"/>
  <c r="W149" i="7" a="1"/>
  <c r="Z140" i="7" a="1"/>
  <c r="X32" i="10" a="1"/>
  <c r="X166" i="10" a="1"/>
  <c r="X38" i="7" a="1"/>
  <c r="U33" i="7" a="1"/>
  <c r="Y152" i="7" a="1"/>
  <c r="T22" i="7" a="1"/>
  <c r="Z117" i="10" a="1"/>
  <c r="U30" i="7" a="1"/>
  <c r="Z154" i="10" a="1"/>
  <c r="W155" i="10" a="1"/>
  <c r="U152" i="7" a="1"/>
  <c r="Z46" i="10" a="1"/>
  <c r="X102" i="10" a="1"/>
  <c r="Z190" i="10" a="1"/>
  <c r="T171" i="7" a="1"/>
  <c r="Z122" i="9" a="1"/>
  <c r="X185" i="10" a="1"/>
  <c r="U44" i="10" a="1"/>
  <c r="T165" i="10" a="1"/>
  <c r="W125" i="7" a="1"/>
  <c r="W26" i="10" a="1"/>
  <c r="Y79" i="7" a="1"/>
  <c r="U8" i="7" a="1"/>
  <c r="X67" i="7" a="1"/>
  <c r="W139" i="10" a="1"/>
  <c r="V86" i="7" a="1"/>
  <c r="U20" i="7" a="1"/>
  <c r="W124" i="7" a="1"/>
  <c r="Z11" i="7" a="1"/>
  <c r="T233" i="13" a="1"/>
  <c r="W46" i="7" a="1"/>
  <c r="Z94" i="10" a="1"/>
  <c r="W35" i="7" a="1"/>
  <c r="T141" i="10" a="1"/>
  <c r="U94" i="7" a="1"/>
  <c r="Z162" i="7" a="1"/>
  <c r="V141" i="7" a="1"/>
  <c r="W66" i="7" a="1"/>
  <c r="U44" i="7" a="1"/>
  <c r="W9" i="10" a="1"/>
  <c r="Y166" i="10" a="1"/>
  <c r="X172" i="7" a="1"/>
  <c r="V55" i="9" a="1"/>
  <c r="Z21" i="10" a="1"/>
  <c r="W175" i="10" a="1"/>
  <c r="Y82" i="7" a="1"/>
  <c r="Y52" i="7" a="1"/>
  <c r="X133" i="7" a="1"/>
  <c r="X107" i="7" a="1"/>
  <c r="U125" i="10" a="1"/>
  <c r="X52" i="9" a="1"/>
  <c r="W192" i="10" a="1"/>
  <c r="V171" i="10" a="1"/>
  <c r="Y37" i="10" a="1"/>
  <c r="U69" i="7" a="1"/>
  <c r="Z40" i="7" a="1"/>
  <c r="U191" i="10" a="1"/>
  <c r="U133" i="7" a="1"/>
  <c r="U110" i="10" a="1"/>
  <c r="Z105" i="10" a="1"/>
  <c r="U75" i="7" a="1"/>
  <c r="W187" i="10" a="1"/>
  <c r="Z10" i="7" a="1"/>
  <c r="Y74" i="7" a="1"/>
  <c r="W132" i="7" a="1"/>
  <c r="W43" i="10" a="1"/>
  <c r="W92" i="7" a="1"/>
  <c r="U122" i="10" a="1"/>
  <c r="Y147" i="7" a="1"/>
  <c r="V72" i="9" a="1"/>
  <c r="U115" i="7" a="1"/>
  <c r="W42" i="7" a="1"/>
  <c r="U142" i="7" a="1"/>
  <c r="U153" i="10" a="1"/>
  <c r="V172" i="10" a="1"/>
  <c r="T156" i="7" a="1"/>
  <c r="V67" i="7" a="1"/>
  <c r="V152" i="7" a="1"/>
  <c r="Y74" i="9" a="1"/>
  <c r="W179" i="10" a="1"/>
  <c r="Z69" i="7" a="1"/>
  <c r="U18" i="10" a="1"/>
  <c r="Y108" i="10" a="1"/>
  <c r="Z167" i="7" a="1"/>
  <c r="W99" i="7" a="1"/>
  <c r="Y86" i="7" a="1"/>
  <c r="V128" i="10" a="1"/>
  <c r="U169" i="10" a="1"/>
  <c r="V81" i="7" a="1"/>
  <c r="X233" i="13" a="1"/>
  <c r="W84" i="7" a="1"/>
  <c r="V31" i="7" a="1"/>
  <c r="Z24" i="10" a="1"/>
  <c r="T57" i="12" a="1"/>
  <c r="T138" i="7" a="1"/>
  <c r="Z139" i="10" a="1"/>
  <c r="V146" i="7" a="1"/>
  <c r="X71" i="7" a="1"/>
  <c r="V233" i="13" a="1"/>
  <c r="Z20" i="10" a="1"/>
  <c r="W13" i="7" a="1"/>
  <c r="Z77" i="7" a="1"/>
  <c r="Z126" i="10" a="1"/>
  <c r="U165" i="7" a="1"/>
  <c r="Z8" i="10" a="1"/>
  <c r="X170" i="7" a="1"/>
  <c r="T172" i="7" a="1"/>
  <c r="V75" i="7" a="1"/>
  <c r="X168" i="7" a="1"/>
  <c r="V151" i="10" a="1"/>
  <c r="V191" i="10" a="1"/>
  <c r="X30" i="11" a="1"/>
  <c r="T144" i="10" a="1"/>
  <c r="T115" i="7" a="1"/>
  <c r="W32" i="10" a="1"/>
  <c r="U102" i="7" a="1"/>
  <c r="Z187" i="11" a="1"/>
  <c r="U83" i="7" a="1"/>
  <c r="W78" i="7" a="1"/>
  <c r="X157" i="7" a="1"/>
  <c r="T48" i="10" a="1"/>
  <c r="T53" i="9" a="1"/>
  <c r="V58" i="7" a="1"/>
  <c r="U30" i="11" a="1"/>
  <c r="X116" i="7" a="1"/>
  <c r="Y119" i="7" a="1"/>
  <c r="Y106" i="7" a="1"/>
  <c r="T148" i="7" a="1"/>
  <c r="U96" i="7" a="1"/>
  <c r="T94" i="10" a="1"/>
  <c r="Z72" i="10" a="1"/>
  <c r="V130" i="10" a="1"/>
  <c r="V74" i="9" a="1"/>
  <c r="T43" i="7" a="1"/>
  <c r="U147" i="10" a="1"/>
  <c r="X54" i="9" a="1"/>
  <c r="U154" i="10" a="1"/>
  <c r="Z48" i="10" a="1"/>
  <c r="T156" i="10" a="1"/>
  <c r="W50" i="10" a="1"/>
  <c r="U87" i="10" a="1"/>
  <c r="V145" i="10" a="1"/>
  <c r="Y71" i="7" a="1"/>
  <c r="V13" i="10" a="1"/>
  <c r="V38" i="7" a="1"/>
  <c r="U45" i="7" a="1"/>
  <c r="U114" i="7" a="1"/>
  <c r="W103" i="10" a="1"/>
  <c r="U62" i="10" a="1"/>
  <c r="X75" i="7" a="1"/>
  <c r="Y129" i="11" a="1"/>
  <c r="T120" i="7" a="1"/>
  <c r="V62" i="9" a="1"/>
  <c r="U113" i="10" a="1"/>
  <c r="T187" i="10" a="1"/>
  <c r="W111" i="7" a="1"/>
  <c r="Z48" i="11" a="1"/>
  <c r="T100" i="10" a="1"/>
  <c r="W152" i="10" a="1"/>
  <c r="V68" i="9" a="1"/>
  <c r="W14" i="7" a="1"/>
  <c r="T160" i="7" a="1"/>
  <c r="Y170" i="10" a="1"/>
  <c r="Z51" i="10" a="1"/>
  <c r="Y162" i="7" a="1"/>
  <c r="W39" i="7" a="1"/>
  <c r="Y56" i="11" a="1"/>
  <c r="Y30" i="11" a="1"/>
  <c r="X135" i="7" a="1"/>
  <c r="W189" i="10" a="1"/>
  <c r="W135" i="10" a="1"/>
  <c r="Y154" i="11" a="1"/>
  <c r="W14" i="10" a="1"/>
  <c r="U144" i="7" a="1"/>
  <c r="U103" i="7" a="1"/>
  <c r="W117" i="10" a="1"/>
  <c r="V170" i="10" a="1"/>
  <c r="V110" i="7" a="1"/>
  <c r="W55" i="10" a="1"/>
  <c r="Z37" i="7" a="1"/>
  <c r="Y155" i="10" a="1"/>
  <c r="Z154" i="7" a="1"/>
  <c r="V58" i="9" a="1"/>
  <c r="Z44" i="10" a="1"/>
  <c r="T140" i="10" a="1"/>
  <c r="T130" i="7" a="1"/>
  <c r="Y167" i="7" a="1"/>
  <c r="W133" i="7" a="1"/>
  <c r="Y128" i="7" a="1"/>
  <c r="T90" i="7" a="1"/>
  <c r="Z68" i="9" a="1"/>
  <c r="Y157" i="7" a="1"/>
  <c r="T135" i="10" a="1"/>
  <c r="Z130" i="7" a="1"/>
  <c r="Z170" i="10" a="1"/>
  <c r="V105" i="7" a="1"/>
  <c r="V110" i="10" a="1"/>
  <c r="T80" i="7" a="1"/>
  <c r="U145" i="10" a="1"/>
  <c r="V136" i="10" a="1"/>
  <c r="Y18" i="7" a="1"/>
  <c r="T74" i="7" a="1"/>
  <c r="X70" i="7" a="1"/>
  <c r="T34" i="7" a="1"/>
  <c r="Z88" i="7" a="1"/>
  <c r="Y130" i="7" a="1"/>
  <c r="V34" i="10" a="1"/>
  <c r="T100" i="7" a="1"/>
  <c r="U10" i="10" a="1"/>
  <c r="X55" i="10" a="1"/>
  <c r="X42" i="7" a="1"/>
  <c r="T163" i="10" a="1"/>
  <c r="X113" i="10" a="1"/>
  <c r="T47" i="7" a="1"/>
  <c r="T126" i="7" a="1"/>
  <c r="Y113" i="7" a="1"/>
  <c r="T37" i="7" a="1"/>
  <c r="U185" i="10" a="1"/>
  <c r="W49" i="10" a="1"/>
  <c r="Z79" i="7" a="1"/>
  <c r="W22" i="7" a="1"/>
  <c r="W111" i="10" a="1"/>
  <c r="X11" i="7" a="1"/>
  <c r="U88" i="10" a="1"/>
  <c r="Z179" i="10" a="1"/>
  <c r="V149" i="7" a="1"/>
  <c r="Y49" i="10" a="1"/>
  <c r="X167" i="10" a="1"/>
  <c r="T10" i="10" a="1"/>
  <c r="T67" i="7" a="1"/>
  <c r="Y46" i="10" a="1"/>
  <c r="W38" i="7" a="1"/>
  <c r="W33" i="10" a="1"/>
  <c r="X122" i="7" a="1"/>
  <c r="X20" i="10" a="1"/>
  <c r="V55" i="10" a="1"/>
  <c r="V147" i="10" a="1"/>
  <c r="T164" i="7" a="1"/>
  <c r="X79" i="7" a="1"/>
  <c r="V19" i="7" a="1"/>
  <c r="U134" i="7" a="1"/>
  <c r="V101" i="10" a="1"/>
  <c r="W166" i="7" a="1"/>
  <c r="Y118" i="10" a="1"/>
  <c r="Z16" i="7" a="1"/>
  <c r="T32" i="10" a="1"/>
  <c r="T19" i="7" a="1"/>
  <c r="Y166" i="7" a="1"/>
  <c r="V97" i="7" a="1"/>
  <c r="Y173" i="10" a="1"/>
  <c r="U87" i="7" a="1"/>
  <c r="U13" i="10" a="1"/>
  <c r="T118" i="7" a="1"/>
  <c r="X74" i="7" a="1"/>
  <c r="X46" i="7" a="1"/>
  <c r="T18" i="10" a="1"/>
  <c r="U13" i="7" a="1"/>
  <c r="U99" i="7" a="1"/>
  <c r="U124" i="7" a="1"/>
  <c r="T111" i="10" a="1"/>
  <c r="X16" i="7" a="1"/>
  <c r="U11" i="7" a="1"/>
  <c r="U118" i="10" a="1"/>
  <c r="V82" i="7" a="1"/>
  <c r="X115" i="10" a="1"/>
  <c r="T14" i="10" a="1"/>
  <c r="W86" i="7" a="1"/>
  <c r="V60" i="10" a="1"/>
  <c r="Z107" i="7" a="1"/>
  <c r="Z198" i="10" a="1"/>
  <c r="X158" i="7" a="1"/>
  <c r="X101" i="10" a="1"/>
  <c r="V18" i="7" a="1"/>
  <c r="U110" i="7" a="1"/>
  <c r="X131" i="7" a="1"/>
  <c r="T86" i="7" a="1"/>
  <c r="U127" i="10" a="1"/>
  <c r="U123" i="10" a="1"/>
  <c r="V166" i="10" a="1"/>
  <c r="Z137" i="10" a="1"/>
  <c r="T175" i="10" a="1"/>
  <c r="X102" i="7" a="1"/>
  <c r="U180" i="10" a="1"/>
  <c r="Z158" i="7" a="1"/>
  <c r="X45" i="7" a="1"/>
  <c r="X43" i="7" a="1"/>
  <c r="X22" i="10" a="1"/>
  <c r="V16" i="7" a="1"/>
  <c r="Y96" i="7" a="1"/>
  <c r="X101" i="7" a="1"/>
  <c r="V180" i="10" a="1"/>
  <c r="Y149" i="10" a="1"/>
  <c r="V97" i="10" a="1"/>
  <c r="T60" i="7" a="1"/>
  <c r="Y95" i="10" a="1"/>
  <c r="Z145" i="7" a="1"/>
  <c r="U8" i="10" a="1"/>
  <c r="V138" i="7" a="1"/>
  <c r="U160" i="7" a="1"/>
  <c r="T121" i="10" a="1"/>
  <c r="U173" i="10" a="1"/>
  <c r="T13" i="10" a="1"/>
  <c r="W180" i="10" a="1"/>
  <c r="Z45" i="10" a="1"/>
  <c r="T31" i="7" a="1"/>
  <c r="V52" i="7" a="1"/>
  <c r="W184" i="10" a="1"/>
  <c r="U85" i="7" a="1"/>
  <c r="W52" i="7" a="1"/>
  <c r="Z100" i="10" a="1"/>
  <c r="W52" i="10" a="1"/>
  <c r="X31" i="7" a="1"/>
  <c r="T151" i="10" a="1"/>
  <c r="U25" i="7" a="1"/>
  <c r="X149" i="7" a="1"/>
  <c r="X150" i="7" a="1"/>
  <c r="V164" i="7" a="1"/>
  <c r="V154" i="10" a="1"/>
  <c r="T75" i="7" a="1"/>
  <c r="T105" i="7" a="1"/>
  <c r="V14" i="7" a="1"/>
  <c r="T120" i="10" a="1"/>
  <c r="X182" i="10" a="1"/>
  <c r="X9" i="7" a="1"/>
  <c r="Z143" i="11" a="1"/>
  <c r="T176" i="10" a="1"/>
  <c r="Y83" i="7" a="1"/>
  <c r="Y70" i="9" a="1"/>
  <c r="U34" i="10" a="1"/>
  <c r="Y133" i="7" a="1"/>
  <c r="X110" i="7" a="1"/>
  <c r="Y39" i="10" a="1"/>
  <c r="U119" i="7" a="1"/>
  <c r="T129" i="7" a="1"/>
  <c r="X155" i="10" a="1"/>
  <c r="V192" i="13" a="1"/>
  <c r="W149" i="10" a="1"/>
  <c r="Y64" i="12" a="1"/>
  <c r="X49" i="10" a="1"/>
  <c r="U151" i="7" a="1"/>
  <c r="X151" i="11" a="1"/>
  <c r="V198" i="10" a="1"/>
  <c r="V113" i="10" a="1"/>
  <c r="U145" i="7" a="1"/>
  <c r="W65" i="7" a="1"/>
  <c r="X172" i="10" a="1"/>
  <c r="V141" i="10" a="1"/>
  <c r="W95" i="10" a="1"/>
  <c r="V165" i="7" a="1"/>
  <c r="X147" i="7" a="1"/>
  <c r="U107" i="10" a="1"/>
  <c r="V23" i="10" a="1"/>
  <c r="U134" i="10" a="1"/>
  <c r="T122" i="10" a="1"/>
  <c r="V44" i="7" a="1"/>
  <c r="U165" i="10" a="1"/>
  <c r="X165" i="7" a="1"/>
  <c r="Y91" i="7" a="1"/>
  <c r="X8" i="7" a="1"/>
  <c r="X191" i="10" a="1"/>
  <c r="U143" i="7" a="1"/>
  <c r="V132" i="10" a="1"/>
  <c r="Z56" i="7" a="1"/>
  <c r="X29" i="7" a="1"/>
  <c r="Y159" i="10" a="1"/>
  <c r="W188" i="10" a="1"/>
  <c r="V162" i="7" a="1"/>
  <c r="X72" i="10" a="1"/>
  <c r="X141" i="10" a="1"/>
  <c r="T89" i="7" a="1"/>
  <c r="V123" i="7" a="1"/>
  <c r="T59" i="7" a="1"/>
  <c r="X37" i="10" a="1"/>
  <c r="X39" i="7" a="1"/>
  <c r="U94" i="10" a="1"/>
  <c r="V124" i="7" a="1"/>
  <c r="Z44" i="7" a="1"/>
  <c r="W109" i="7" a="1"/>
  <c r="Z156" i="7" a="1"/>
  <c r="Z168" i="7" a="1"/>
  <c r="U55" i="9" a="1"/>
  <c r="Y9" i="10" a="1"/>
  <c r="T153" i="10" a="1"/>
  <c r="Y40" i="7" a="1"/>
  <c r="Y170" i="11" a="1"/>
  <c r="T9" i="10" a="1"/>
  <c r="T134" i="7" a="1"/>
  <c r="U16" i="7" a="1"/>
  <c r="V84" i="7" a="1"/>
  <c r="V24" i="10" a="1"/>
  <c r="U81" i="7" a="1"/>
  <c r="Y99" i="10" a="1"/>
  <c r="Z148" i="7" a="1"/>
  <c r="U54" i="9" a="1"/>
  <c r="T56" i="9" a="1"/>
  <c r="Y17" i="7" a="1"/>
  <c r="V27" i="7" a="1"/>
  <c r="Y30" i="7" a="1"/>
  <c r="U12" i="7" a="1"/>
  <c r="X108" i="10" a="1"/>
  <c r="X154" i="7" a="1"/>
  <c r="U176" i="10" a="1"/>
  <c r="U122" i="7" a="1"/>
  <c r="T110" i="10" a="1"/>
  <c r="W15" i="7" a="1"/>
  <c r="W158" i="7" a="1"/>
  <c r="Z142" i="7" a="1"/>
  <c r="Y129" i="10" a="1"/>
  <c r="T23" i="10" a="1"/>
  <c r="V188" i="10" a="1"/>
  <c r="V160" i="7" a="1"/>
  <c r="Z120" i="10" a="1"/>
  <c r="Y171" i="10" a="1"/>
  <c r="X127" i="10" a="1"/>
  <c r="W112" i="7" a="1"/>
  <c r="W192" i="13" a="1"/>
  <c r="V46" i="7" a="1"/>
  <c r="X53" i="10" a="1"/>
  <c r="V33" i="10" a="1"/>
  <c r="Y168" i="10" a="1"/>
  <c r="U168" i="10" a="1"/>
  <c r="X60" i="9" a="1"/>
  <c r="V137" i="10" a="1"/>
  <c r="U162" i="7" a="1"/>
  <c r="U35" i="7" a="1"/>
  <c r="T123" i="7" a="1"/>
  <c r="T146" i="7" a="1"/>
  <c r="X92" i="7" a="1"/>
  <c r="T78" i="7" a="1"/>
  <c r="W97" i="7" a="1"/>
  <c r="U46" i="7" a="1"/>
  <c r="Y144" i="10" a="1"/>
  <c r="X119" i="10" a="1"/>
  <c r="U111" i="10" a="1"/>
  <c r="U132" i="10" a="1"/>
  <c r="T82" i="7" a="1"/>
  <c r="Y151" i="7" a="1"/>
  <c r="X29" i="11" a="1"/>
  <c r="Y23" i="7" a="1"/>
  <c r="U32" i="7" a="1"/>
  <c r="Z124" i="7" a="1"/>
  <c r="T18" i="7" a="1"/>
  <c r="T106" i="7" a="1"/>
  <c r="V88" i="7" a="1"/>
  <c r="U125" i="7" a="1"/>
  <c r="X118" i="7" a="1"/>
  <c r="U14" i="7" a="1"/>
  <c r="X141" i="7" a="1"/>
  <c r="V158" i="7" a="1"/>
  <c r="T168" i="10" a="1"/>
  <c r="Z114" i="7" a="1"/>
  <c r="W124" i="10" a="1"/>
  <c r="Y11" i="10" a="1"/>
  <c r="T186" i="10" a="1"/>
  <c r="W72" i="7" a="1"/>
  <c r="Y121" i="10" a="1"/>
  <c r="Y14" i="7" a="1"/>
  <c r="U182" i="10" a="1"/>
  <c r="V34" i="7" a="1"/>
  <c r="W179" i="11" a="1"/>
  <c r="V32" i="10" a="1"/>
  <c r="U33" i="10" a="1"/>
  <c r="V155" i="10" a="1"/>
  <c r="W118" i="7" a="1"/>
  <c r="Y41" i="7" a="1"/>
  <c r="T154" i="10" a="1"/>
  <c r="T62" i="10" a="1"/>
  <c r="X161" i="7" a="1"/>
  <c r="Y73" i="7" a="1"/>
  <c r="X100" i="7" a="1"/>
  <c r="V153" i="7" a="1"/>
  <c r="X112" i="7" a="1"/>
  <c r="W141" i="7" a="1"/>
  <c r="W151" i="10" a="1"/>
  <c r="U108" i="10" a="1"/>
  <c r="U156" i="7" a="1"/>
  <c r="Y166" i="11" a="1"/>
  <c r="V51" i="10" a="1"/>
  <c r="U131" i="7" a="1"/>
  <c r="T145" i="7" a="1"/>
  <c r="Z140" i="10" a="1"/>
  <c r="V132" i="7" a="1"/>
  <c r="T25" i="10" a="1"/>
  <c r="W29" i="7" a="1"/>
  <c r="T52" i="7" a="1"/>
  <c r="Z137" i="7" a="1"/>
  <c r="U60" i="7" a="1"/>
  <c r="T26" i="10" a="1"/>
  <c r="W125" i="10" a="1"/>
  <c r="W140" i="7" a="1"/>
  <c r="Y44" i="7" a="1"/>
  <c r="V15" i="7" a="1"/>
  <c r="U112" i="10" a="1"/>
  <c r="Y117" i="7" a="1"/>
  <c r="Z67" i="7" a="1"/>
  <c r="W75" i="7" a="1"/>
  <c r="V56" i="10" a="1"/>
  <c r="T124" i="7" a="1"/>
  <c r="W30" i="11" a="1"/>
  <c r="W142" i="7" a="1"/>
  <c r="V139" i="10" a="1"/>
  <c r="U147" i="7" a="1"/>
  <c r="Y50" i="10" a="1"/>
  <c r="U27" i="7" a="1"/>
  <c r="X27" i="7" a="1"/>
  <c r="V8" i="10" a="1"/>
  <c r="U72" i="10" a="1"/>
  <c r="X48" i="10" a="1"/>
  <c r="V163" i="7" a="1"/>
  <c r="Z126" i="7" a="1"/>
  <c r="V117" i="7" a="1"/>
  <c r="Z121" i="7" a="1"/>
  <c r="X153" i="10" a="1"/>
  <c r="W11" i="7" a="1"/>
  <c r="Z133" i="7" a="1"/>
  <c r="U136" i="7" a="1"/>
  <c r="T42" i="7" a="1"/>
  <c r="W180" i="11" a="1"/>
  <c r="V42" i="7" a="1"/>
  <c r="Y111" i="10" a="1"/>
  <c r="T110" i="7" a="1"/>
  <c r="Z57" i="12" a="1"/>
  <c r="U135" i="7" a="1"/>
  <c r="X98" i="10" a="1"/>
  <c r="V155" i="7" a="1"/>
  <c r="U163" i="10" a="1"/>
  <c r="Z17" i="11" a="1"/>
  <c r="X106" i="7" a="1"/>
  <c r="Z55" i="10" a="1"/>
  <c r="T67" i="9" a="1"/>
  <c r="V159" i="7" a="1"/>
  <c r="Z45" i="11" a="1"/>
  <c r="V77" i="7" a="1"/>
  <c r="V9" i="7" a="1"/>
  <c r="W19" i="10" a="1"/>
  <c r="Z128" i="7" a="1"/>
  <c r="X184" i="10" a="1"/>
  <c r="U86" i="7" a="1"/>
  <c r="X65" i="9" a="1"/>
  <c r="W146" i="13" a="1"/>
  <c r="T135" i="7" a="1"/>
  <c r="W25" i="7" a="1"/>
  <c r="U187" i="10" a="1"/>
  <c r="V25" i="7" a="1"/>
  <c r="U48" i="10" a="1"/>
  <c r="Y128" i="10" a="1"/>
  <c r="X94" i="10" a="1"/>
  <c r="W159" i="10" a="1"/>
  <c r="T22" i="10" a="1"/>
  <c r="Z67" i="9" a="1"/>
  <c r="V85" i="7" a="1"/>
  <c r="V25" i="10" a="1"/>
  <c r="Z141" i="10" a="1"/>
  <c r="W106" i="7" a="1"/>
  <c r="U23" i="10" a="1"/>
  <c r="Z119" i="7" a="1"/>
  <c r="V14" i="10" a="1"/>
  <c r="T73" i="7" a="1"/>
  <c r="T107" i="7" a="1"/>
  <c r="V127" i="10" a="1"/>
  <c r="T20" i="7" a="1"/>
  <c r="W168" i="10" a="1"/>
  <c r="T164" i="10" a="1"/>
  <c r="T151" i="7" a="1"/>
  <c r="X28" i="10" a="1"/>
  <c r="X119" i="7" a="1"/>
  <c r="Y151" i="10" a="1"/>
  <c r="T129" i="10" a="1"/>
  <c r="X131" i="10" a="1"/>
  <c r="Y170" i="7" a="1"/>
  <c r="U188" i="10" a="1"/>
  <c r="Z49" i="10" a="1"/>
  <c r="V126" i="10" a="1"/>
  <c r="X104" i="10" a="1"/>
  <c r="X109" i="10" a="1"/>
  <c r="V41" i="10" a="1"/>
  <c r="V118" i="7" a="1"/>
  <c r="T24" i="10" a="1"/>
  <c r="T146" i="13" a="1"/>
  <c r="W120" i="10" a="1"/>
  <c r="Y11" i="7" a="1"/>
  <c r="X77" i="7" a="1"/>
  <c r="Z80" i="7" a="1"/>
  <c r="T33" i="7" a="1"/>
  <c r="Y22" i="11" a="1"/>
  <c r="V144" i="7" a="1"/>
  <c r="U106" i="7" a="1"/>
  <c r="U106" i="7" l="1"/>
  <c r="V144" i="7"/>
  <c r="Y22" i="11"/>
  <c r="T33" i="7"/>
  <c r="Z80" i="7"/>
  <c r="X77" i="7"/>
  <c r="Y11" i="7"/>
  <c r="W120" i="10"/>
  <c r="T146" i="13"/>
  <c r="T24" i="10"/>
  <c r="V118" i="7"/>
  <c r="V41" i="10"/>
  <c r="X109" i="10"/>
  <c r="X104" i="10"/>
  <c r="V126" i="10"/>
  <c r="Z49" i="10"/>
  <c r="U188" i="10"/>
  <c r="Y170" i="7"/>
  <c r="X131" i="10"/>
  <c r="T129" i="10"/>
  <c r="Y151" i="10"/>
  <c r="X119" i="7"/>
  <c r="X28" i="10"/>
  <c r="T151" i="7"/>
  <c r="T164" i="10"/>
  <c r="W168" i="10"/>
  <c r="T20" i="7"/>
  <c r="V127" i="10"/>
  <c r="T107" i="7"/>
  <c r="T73" i="7"/>
  <c r="V14" i="10"/>
  <c r="Z119" i="7"/>
  <c r="U23" i="10"/>
  <c r="W106" i="7"/>
  <c r="Z141" i="10"/>
  <c r="V25" i="10"/>
  <c r="V85" i="7"/>
  <c r="Z67" i="9"/>
  <c r="M67" i="9" s="1"/>
  <c r="T22" i="10"/>
  <c r="W159" i="10"/>
  <c r="X94" i="10"/>
  <c r="Y128" i="10"/>
  <c r="U48" i="10"/>
  <c r="V25" i="7"/>
  <c r="U187" i="10"/>
  <c r="W25" i="7"/>
  <c r="T135" i="7"/>
  <c r="W146" i="13"/>
  <c r="AH146" i="13" s="1"/>
  <c r="X65" i="9"/>
  <c r="K65" i="9" s="1"/>
  <c r="U86" i="7"/>
  <c r="X184" i="10"/>
  <c r="Z128" i="7"/>
  <c r="W19" i="10"/>
  <c r="V9" i="7"/>
  <c r="V77" i="7"/>
  <c r="Z45" i="11"/>
  <c r="V159" i="7"/>
  <c r="T67" i="9"/>
  <c r="G67" i="9" s="1"/>
  <c r="Z55" i="10"/>
  <c r="X106" i="7"/>
  <c r="Z17" i="11"/>
  <c r="U163" i="10"/>
  <c r="V155" i="7"/>
  <c r="X98" i="10"/>
  <c r="U135" i="7"/>
  <c r="Z57" i="12"/>
  <c r="T110" i="7"/>
  <c r="Y111" i="10"/>
  <c r="V42" i="7"/>
  <c r="W180" i="11"/>
  <c r="T42" i="7"/>
  <c r="U136" i="7"/>
  <c r="Z133" i="7"/>
  <c r="W11" i="7"/>
  <c r="X153" i="10"/>
  <c r="Z121" i="7"/>
  <c r="V117" i="7"/>
  <c r="Z126" i="7"/>
  <c r="V163" i="7"/>
  <c r="X48" i="10"/>
  <c r="U72" i="10"/>
  <c r="V8" i="10"/>
  <c r="X27" i="7"/>
  <c r="U27" i="7"/>
  <c r="Y50" i="10"/>
  <c r="U147" i="7"/>
  <c r="V139" i="10"/>
  <c r="W142" i="7"/>
  <c r="W30" i="11"/>
  <c r="T124" i="7"/>
  <c r="V56" i="10"/>
  <c r="W75" i="7"/>
  <c r="Z67" i="7"/>
  <c r="Y117" i="7"/>
  <c r="U112" i="10"/>
  <c r="V15" i="7"/>
  <c r="Y44" i="7"/>
  <c r="W140" i="7"/>
  <c r="W125" i="10"/>
  <c r="T26" i="10"/>
  <c r="U60" i="7"/>
  <c r="Z137" i="7"/>
  <c r="T52" i="7"/>
  <c r="W29" i="7"/>
  <c r="T25" i="10"/>
  <c r="V132" i="7"/>
  <c r="Z140" i="10"/>
  <c r="T145" i="7"/>
  <c r="U131" i="7"/>
  <c r="V51" i="10"/>
  <c r="Y166" i="11"/>
  <c r="U156" i="7"/>
  <c r="U108" i="10"/>
  <c r="W151" i="10"/>
  <c r="W141" i="7"/>
  <c r="X112" i="7"/>
  <c r="V153" i="7"/>
  <c r="X100" i="7"/>
  <c r="Y73" i="7"/>
  <c r="X161" i="7"/>
  <c r="T62" i="10"/>
  <c r="T154" i="10"/>
  <c r="Y41" i="7"/>
  <c r="W118" i="7"/>
  <c r="V155" i="10"/>
  <c r="U33" i="10"/>
  <c r="V32" i="10"/>
  <c r="W179" i="11"/>
  <c r="V34" i="7"/>
  <c r="U182" i="10"/>
  <c r="Y14" i="7"/>
  <c r="Y121" i="10"/>
  <c r="W72" i="7"/>
  <c r="T186" i="10"/>
  <c r="Y11" i="10"/>
  <c r="W124" i="10"/>
  <c r="Z114" i="7"/>
  <c r="T168" i="10"/>
  <c r="V158" i="7"/>
  <c r="X141" i="7"/>
  <c r="U14" i="7"/>
  <c r="X118" i="7"/>
  <c r="U125" i="7"/>
  <c r="V88" i="7"/>
  <c r="T106" i="7"/>
  <c r="T18" i="7"/>
  <c r="Z124" i="7"/>
  <c r="U32" i="7"/>
  <c r="Y23" i="7"/>
  <c r="X29" i="11"/>
  <c r="Y151" i="7"/>
  <c r="T82" i="7"/>
  <c r="U132" i="10"/>
  <c r="U111" i="10"/>
  <c r="X119" i="10"/>
  <c r="Y144" i="10"/>
  <c r="U46" i="7"/>
  <c r="W97" i="7"/>
  <c r="T78" i="7"/>
  <c r="X92" i="7"/>
  <c r="T146" i="7"/>
  <c r="T123" i="7"/>
  <c r="U35" i="7"/>
  <c r="U162" i="7"/>
  <c r="V137" i="10"/>
  <c r="X60" i="9"/>
  <c r="K60" i="9" s="1"/>
  <c r="U168" i="10"/>
  <c r="Y168" i="10"/>
  <c r="V33" i="10"/>
  <c r="X53" i="10"/>
  <c r="V46" i="7"/>
  <c r="W192" i="13"/>
  <c r="AH192" i="13" s="1"/>
  <c r="W112" i="7"/>
  <c r="X127" i="10"/>
  <c r="Y171" i="10"/>
  <c r="Z120" i="10"/>
  <c r="V160" i="7"/>
  <c r="V188" i="10"/>
  <c r="T23" i="10"/>
  <c r="Y129" i="10"/>
  <c r="Z142" i="7"/>
  <c r="W158" i="7"/>
  <c r="W15" i="7"/>
  <c r="T110" i="10"/>
  <c r="U122" i="7"/>
  <c r="U176" i="10"/>
  <c r="X154" i="7"/>
  <c r="X108" i="10"/>
  <c r="U12" i="7"/>
  <c r="Y30" i="7"/>
  <c r="V27" i="7"/>
  <c r="Y17" i="7"/>
  <c r="T56" i="9"/>
  <c r="G56" i="9" s="1"/>
  <c r="U54" i="9"/>
  <c r="H54" i="9" s="1"/>
  <c r="Z148" i="7"/>
  <c r="Y99" i="10"/>
  <c r="U81" i="7"/>
  <c r="V24" i="10"/>
  <c r="V84" i="7"/>
  <c r="U16" i="7"/>
  <c r="T134" i="7"/>
  <c r="T9" i="10"/>
  <c r="Y170" i="11"/>
  <c r="Y40" i="7"/>
  <c r="T153" i="10"/>
  <c r="Y9" i="10"/>
  <c r="U55" i="9"/>
  <c r="H55" i="9" s="1"/>
  <c r="Z168" i="7"/>
  <c r="M168" i="7" s="1"/>
  <c r="Z156" i="7"/>
  <c r="W109" i="7"/>
  <c r="Z44" i="7"/>
  <c r="V124" i="7"/>
  <c r="U94" i="10"/>
  <c r="X39" i="7"/>
  <c r="X37" i="10"/>
  <c r="T59" i="7"/>
  <c r="V123" i="7"/>
  <c r="T89" i="7"/>
  <c r="X141" i="10"/>
  <c r="X72" i="10"/>
  <c r="V162" i="7"/>
  <c r="W188" i="10"/>
  <c r="Y159" i="10"/>
  <c r="X29" i="7"/>
  <c r="Z56" i="7"/>
  <c r="V132" i="10"/>
  <c r="U143" i="7"/>
  <c r="X191" i="10"/>
  <c r="X8" i="7"/>
  <c r="Y91" i="7"/>
  <c r="X165" i="7"/>
  <c r="U165" i="10"/>
  <c r="V44" i="7"/>
  <c r="T122" i="10"/>
  <c r="U134" i="10"/>
  <c r="V23" i="10"/>
  <c r="U107" i="10"/>
  <c r="X147" i="7"/>
  <c r="V165" i="7"/>
  <c r="W95" i="10"/>
  <c r="V141" i="10"/>
  <c r="X172" i="10"/>
  <c r="W65" i="7"/>
  <c r="U145" i="7"/>
  <c r="V113" i="10"/>
  <c r="V198" i="10"/>
  <c r="X151" i="11"/>
  <c r="U151" i="7"/>
  <c r="X49" i="10"/>
  <c r="Y64" i="12"/>
  <c r="W149" i="10"/>
  <c r="V192" i="13"/>
  <c r="AG192" i="13" s="1"/>
  <c r="X155" i="10"/>
  <c r="T129" i="7"/>
  <c r="U119" i="7"/>
  <c r="Y39" i="10"/>
  <c r="X110" i="7"/>
  <c r="Y133" i="7"/>
  <c r="U34" i="10"/>
  <c r="Y70" i="9"/>
  <c r="L70" i="9" s="1"/>
  <c r="Y83" i="7"/>
  <c r="T176" i="10"/>
  <c r="Z143" i="11"/>
  <c r="X9" i="7"/>
  <c r="X182" i="10"/>
  <c r="T120" i="10"/>
  <c r="V14" i="7"/>
  <c r="T105" i="7"/>
  <c r="T75" i="7"/>
  <c r="V154" i="10"/>
  <c r="V164" i="7"/>
  <c r="X150" i="7"/>
  <c r="X149" i="7"/>
  <c r="U25" i="7"/>
  <c r="T151" i="10"/>
  <c r="X31" i="7"/>
  <c r="W52" i="10"/>
  <c r="Z100" i="10"/>
  <c r="W52" i="7"/>
  <c r="U85" i="7"/>
  <c r="W184" i="10"/>
  <c r="V52" i="7"/>
  <c r="T31" i="7"/>
  <c r="Z45" i="10"/>
  <c r="W180" i="10"/>
  <c r="T13" i="10"/>
  <c r="U173" i="10"/>
  <c r="T121" i="10"/>
  <c r="U160" i="7"/>
  <c r="V138" i="7"/>
  <c r="U8" i="10"/>
  <c r="Z145" i="7"/>
  <c r="Y95" i="10"/>
  <c r="T60" i="7"/>
  <c r="V97" i="10"/>
  <c r="Y149" i="10"/>
  <c r="V180" i="10"/>
  <c r="X101" i="7"/>
  <c r="Y96" i="7"/>
  <c r="V16" i="7"/>
  <c r="X22" i="10"/>
  <c r="X43" i="7"/>
  <c r="X45" i="7"/>
  <c r="Z158" i="7"/>
  <c r="U180" i="10"/>
  <c r="X102" i="7"/>
  <c r="T175" i="10"/>
  <c r="Z137" i="10"/>
  <c r="V166" i="10"/>
  <c r="U123" i="10"/>
  <c r="U127" i="10"/>
  <c r="T86" i="7"/>
  <c r="X131" i="7"/>
  <c r="U110" i="7"/>
  <c r="V18" i="7"/>
  <c r="X101" i="10"/>
  <c r="X158" i="7"/>
  <c r="Z198" i="10"/>
  <c r="Z107" i="7"/>
  <c r="V60" i="10"/>
  <c r="W86" i="7"/>
  <c r="T14" i="10"/>
  <c r="X115" i="10"/>
  <c r="V82" i="7"/>
  <c r="U118" i="10"/>
  <c r="U11" i="7"/>
  <c r="X16" i="7"/>
  <c r="T111" i="10"/>
  <c r="U124" i="7"/>
  <c r="U99" i="7"/>
  <c r="U13" i="7"/>
  <c r="T18" i="10"/>
  <c r="X46" i="7"/>
  <c r="X74" i="7"/>
  <c r="T118" i="7"/>
  <c r="U13" i="10"/>
  <c r="U87" i="7"/>
  <c r="Y173" i="10"/>
  <c r="V97" i="7"/>
  <c r="Y166" i="7"/>
  <c r="T19" i="7"/>
  <c r="T32" i="10"/>
  <c r="Z16" i="7"/>
  <c r="Y118" i="10"/>
  <c r="W166" i="7"/>
  <c r="V101" i="10"/>
  <c r="U134" i="7"/>
  <c r="V19" i="7"/>
  <c r="X79" i="7"/>
  <c r="T164" i="7"/>
  <c r="V147" i="10"/>
  <c r="V55" i="10"/>
  <c r="X20" i="10"/>
  <c r="X122" i="7"/>
  <c r="W33" i="10"/>
  <c r="W38" i="7"/>
  <c r="Y46" i="10"/>
  <c r="T67" i="7"/>
  <c r="T10" i="10"/>
  <c r="X167" i="10"/>
  <c r="Y49" i="10"/>
  <c r="V149" i="7"/>
  <c r="Z179" i="10"/>
  <c r="U88" i="10"/>
  <c r="X11" i="7"/>
  <c r="W111" i="10"/>
  <c r="W22" i="7"/>
  <c r="Z79" i="7"/>
  <c r="W49" i="10"/>
  <c r="U185" i="10"/>
  <c r="T37" i="7"/>
  <c r="Y113" i="7"/>
  <c r="T126" i="7"/>
  <c r="T47" i="7"/>
  <c r="X113" i="10"/>
  <c r="T163" i="10"/>
  <c r="X42" i="7"/>
  <c r="X55" i="10"/>
  <c r="U10" i="10"/>
  <c r="T100" i="7"/>
  <c r="V34" i="10"/>
  <c r="Y130" i="7"/>
  <c r="Z88" i="7"/>
  <c r="T34" i="7"/>
  <c r="X70" i="7"/>
  <c r="T74" i="7"/>
  <c r="Y18" i="7"/>
  <c r="V136" i="10"/>
  <c r="U145" i="10"/>
  <c r="T80" i="7"/>
  <c r="V110" i="10"/>
  <c r="V105" i="7"/>
  <c r="Z170" i="10"/>
  <c r="Z130" i="7"/>
  <c r="T135" i="10"/>
  <c r="Y157" i="7"/>
  <c r="Z68" i="9"/>
  <c r="M68" i="9" s="1"/>
  <c r="T90" i="7"/>
  <c r="Y128" i="7"/>
  <c r="W133" i="7"/>
  <c r="Y167" i="7"/>
  <c r="T130" i="7"/>
  <c r="T140" i="10"/>
  <c r="Z44" i="10"/>
  <c r="V58" i="9"/>
  <c r="I58" i="9" s="1"/>
  <c r="Z154" i="7"/>
  <c r="Y155" i="10"/>
  <c r="Z37" i="7"/>
  <c r="W55" i="10"/>
  <c r="V110" i="7"/>
  <c r="V170" i="10"/>
  <c r="W117" i="10"/>
  <c r="U103" i="7"/>
  <c r="U144" i="7"/>
  <c r="W14" i="10"/>
  <c r="Y154" i="11"/>
  <c r="W135" i="10"/>
  <c r="W189" i="10"/>
  <c r="X135" i="7"/>
  <c r="Y30" i="11"/>
  <c r="Y56" i="11"/>
  <c r="W39" i="7"/>
  <c r="Y162" i="7"/>
  <c r="Z51" i="10"/>
  <c r="Y170" i="10"/>
  <c r="T160" i="7"/>
  <c r="W14" i="7"/>
  <c r="V68" i="9"/>
  <c r="I68" i="9" s="1"/>
  <c r="W152" i="10"/>
  <c r="T100" i="10"/>
  <c r="Z48" i="11"/>
  <c r="W111" i="7"/>
  <c r="T187" i="10"/>
  <c r="U113" i="10"/>
  <c r="V62" i="9"/>
  <c r="I62" i="9" s="1"/>
  <c r="T120" i="7"/>
  <c r="Y129" i="11"/>
  <c r="X75" i="7"/>
  <c r="U62" i="10"/>
  <c r="W103" i="10"/>
  <c r="U114" i="7"/>
  <c r="U45" i="7"/>
  <c r="V38" i="7"/>
  <c r="V13" i="10"/>
  <c r="Y71" i="7"/>
  <c r="V145" i="10"/>
  <c r="U87" i="10"/>
  <c r="W50" i="10"/>
  <c r="T156" i="10"/>
  <c r="Z48" i="10"/>
  <c r="U154" i="10"/>
  <c r="X54" i="9"/>
  <c r="K54" i="9" s="1"/>
  <c r="U147" i="10"/>
  <c r="T43" i="7"/>
  <c r="V74" i="9"/>
  <c r="I74" i="9" s="1"/>
  <c r="V130" i="10"/>
  <c r="Z72" i="10"/>
  <c r="T94" i="10"/>
  <c r="U96" i="7"/>
  <c r="T148" i="7"/>
  <c r="Y106" i="7"/>
  <c r="Y119" i="7"/>
  <c r="X116" i="7"/>
  <c r="U30" i="11"/>
  <c r="V58" i="7"/>
  <c r="T53" i="9"/>
  <c r="G53" i="9" s="1"/>
  <c r="T48" i="10"/>
  <c r="X157" i="7"/>
  <c r="W78" i="7"/>
  <c r="U83" i="7"/>
  <c r="Z187" i="11"/>
  <c r="U102" i="7"/>
  <c r="W32" i="10"/>
  <c r="T115" i="7"/>
  <c r="T144" i="10"/>
  <c r="X30" i="11"/>
  <c r="V191" i="10"/>
  <c r="V151" i="10"/>
  <c r="X168" i="7"/>
  <c r="K168" i="7" s="1"/>
  <c r="V75" i="7"/>
  <c r="T172" i="7"/>
  <c r="X170" i="7"/>
  <c r="Z8" i="10"/>
  <c r="U165" i="7"/>
  <c r="Z126" i="10"/>
  <c r="Z77" i="7"/>
  <c r="W13" i="7"/>
  <c r="Z20" i="10"/>
  <c r="V233" i="13"/>
  <c r="AG233" i="13" s="1"/>
  <c r="X71" i="7"/>
  <c r="V146" i="7"/>
  <c r="Z139" i="10"/>
  <c r="T138" i="7"/>
  <c r="T57" i="12"/>
  <c r="Z24" i="10"/>
  <c r="V31" i="7"/>
  <c r="W84" i="7"/>
  <c r="X233" i="13"/>
  <c r="AI233" i="13" s="1"/>
  <c r="V81" i="7"/>
  <c r="U169" i="10"/>
  <c r="V128" i="10"/>
  <c r="Y86" i="7"/>
  <c r="W99" i="7"/>
  <c r="Z167" i="7"/>
  <c r="Y108" i="10"/>
  <c r="U18" i="10"/>
  <c r="Z69" i="7"/>
  <c r="W179" i="10"/>
  <c r="Y74" i="9"/>
  <c r="L74" i="9" s="1"/>
  <c r="V152" i="7"/>
  <c r="I152" i="7" s="1"/>
  <c r="V67" i="7"/>
  <c r="T156" i="7"/>
  <c r="V172" i="10"/>
  <c r="U153" i="10"/>
  <c r="U142" i="7"/>
  <c r="W42" i="7"/>
  <c r="U115" i="7"/>
  <c r="V72" i="9"/>
  <c r="I72" i="9" s="1"/>
  <c r="Y147" i="7"/>
  <c r="U122" i="10"/>
  <c r="W92" i="7"/>
  <c r="W43" i="10"/>
  <c r="W132" i="7"/>
  <c r="Y74" i="7"/>
  <c r="Z10" i="7"/>
  <c r="W187" i="10"/>
  <c r="U75" i="7"/>
  <c r="Z105" i="10"/>
  <c r="U110" i="10"/>
  <c r="U133" i="7"/>
  <c r="U191" i="10"/>
  <c r="Z40" i="7"/>
  <c r="U69" i="7"/>
  <c r="Y37" i="10"/>
  <c r="V171" i="10"/>
  <c r="W192" i="10"/>
  <c r="X52" i="9"/>
  <c r="K52" i="9" s="1"/>
  <c r="U125" i="10"/>
  <c r="X107" i="7"/>
  <c r="X133" i="7"/>
  <c r="Y52" i="7"/>
  <c r="Y82" i="7"/>
  <c r="W175" i="10"/>
  <c r="Z21" i="10"/>
  <c r="V55" i="9"/>
  <c r="I55" i="9" s="1"/>
  <c r="X172" i="7"/>
  <c r="Y166" i="10"/>
  <c r="W9" i="10"/>
  <c r="U44" i="7"/>
  <c r="W66" i="7"/>
  <c r="V141" i="7"/>
  <c r="Z162" i="7"/>
  <c r="U94" i="7"/>
  <c r="T141" i="10"/>
  <c r="W35" i="7"/>
  <c r="Z94" i="10"/>
  <c r="W46" i="7"/>
  <c r="T233" i="13"/>
  <c r="Z11" i="7"/>
  <c r="W124" i="7"/>
  <c r="U20" i="7"/>
  <c r="V86" i="7"/>
  <c r="W139" i="10"/>
  <c r="X67" i="7"/>
  <c r="U8" i="7"/>
  <c r="Y79" i="7"/>
  <c r="W26" i="10"/>
  <c r="W125" i="7"/>
  <c r="T165" i="10"/>
  <c r="U44" i="10"/>
  <c r="X185" i="10"/>
  <c r="Z122" i="9"/>
  <c r="M122" i="9" s="1"/>
  <c r="T171" i="7"/>
  <c r="Z190" i="10"/>
  <c r="X102" i="10"/>
  <c r="Z46" i="10"/>
  <c r="U152" i="7"/>
  <c r="H152" i="7" s="1"/>
  <c r="W155" i="10"/>
  <c r="Z154" i="10"/>
  <c r="U30" i="7"/>
  <c r="Z117" i="10"/>
  <c r="T22" i="7"/>
  <c r="Y152" i="7"/>
  <c r="L152" i="7" s="1"/>
  <c r="U33" i="7"/>
  <c r="X38" i="7"/>
  <c r="X166" i="10"/>
  <c r="X32" i="10"/>
  <c r="Z140" i="7"/>
  <c r="W149" i="7"/>
  <c r="U126" i="10"/>
  <c r="V109" i="7"/>
  <c r="Y108" i="7"/>
  <c r="T173" i="10"/>
  <c r="X81" i="7"/>
  <c r="T98" i="10"/>
  <c r="Z197" i="11"/>
  <c r="T38" i="7"/>
  <c r="W129" i="7"/>
  <c r="Y43" i="10"/>
  <c r="T69" i="7"/>
  <c r="T54" i="7"/>
  <c r="X152" i="7"/>
  <c r="K152" i="7" s="1"/>
  <c r="T51" i="10"/>
  <c r="Y8" i="10"/>
  <c r="Y142" i="10"/>
  <c r="W144" i="10"/>
  <c r="Z118" i="10"/>
  <c r="Z166" i="7"/>
  <c r="W65" i="9"/>
  <c r="J65" i="9" s="1"/>
  <c r="U80" i="10"/>
  <c r="W183" i="10"/>
  <c r="W153" i="7"/>
  <c r="Y10" i="13"/>
  <c r="T159" i="7"/>
  <c r="X50" i="7"/>
  <c r="V72" i="10"/>
  <c r="U121" i="7"/>
  <c r="U28" i="10"/>
  <c r="T14" i="7"/>
  <c r="V90" i="7"/>
  <c r="T46" i="10"/>
  <c r="X133" i="10"/>
  <c r="T46" i="7"/>
  <c r="W10" i="7"/>
  <c r="U128" i="10"/>
  <c r="Y76" i="7"/>
  <c r="Y137" i="7"/>
  <c r="Y92" i="7"/>
  <c r="X137" i="7"/>
  <c r="Z43" i="7"/>
  <c r="V21" i="7"/>
  <c r="U117" i="10"/>
  <c r="V76" i="10"/>
  <c r="Z50" i="10"/>
  <c r="W110" i="7"/>
  <c r="U152" i="10"/>
  <c r="V118" i="10"/>
  <c r="T83" i="7"/>
  <c r="U158" i="7"/>
  <c r="T92" i="7"/>
  <c r="T99" i="7"/>
  <c r="T158" i="10"/>
  <c r="V22" i="10"/>
  <c r="V135" i="10"/>
  <c r="X182" i="11"/>
  <c r="Y55" i="10"/>
  <c r="U23" i="7"/>
  <c r="U169" i="7"/>
  <c r="X170" i="10"/>
  <c r="V128" i="7"/>
  <c r="U26" i="7"/>
  <c r="Z57" i="10"/>
  <c r="Z142" i="10"/>
  <c r="V120" i="10"/>
  <c r="U171" i="7"/>
  <c r="Z96" i="9"/>
  <c r="M96" i="9" s="1"/>
  <c r="U113" i="7"/>
  <c r="X58" i="7"/>
  <c r="T99" i="10"/>
  <c r="X106" i="10"/>
  <c r="W52" i="9"/>
  <c r="J52" i="9" s="1"/>
  <c r="X153" i="7"/>
  <c r="V167" i="7"/>
  <c r="X125" i="10"/>
  <c r="T117" i="7"/>
  <c r="Z167" i="10"/>
  <c r="X111" i="10"/>
  <c r="X123" i="7"/>
  <c r="Z25" i="10"/>
  <c r="W147" i="10"/>
  <c r="V95" i="7"/>
  <c r="V129" i="10"/>
  <c r="W39" i="10"/>
  <c r="U39" i="10"/>
  <c r="Y88" i="7"/>
  <c r="V87" i="7"/>
  <c r="Y92" i="10"/>
  <c r="Z129" i="10"/>
  <c r="X74" i="9"/>
  <c r="K74" i="9" s="1"/>
  <c r="U101" i="7"/>
  <c r="Z45" i="7"/>
  <c r="W44" i="10"/>
  <c r="U99" i="10"/>
  <c r="V9" i="10"/>
  <c r="X67" i="9"/>
  <c r="K67" i="9" s="1"/>
  <c r="X121" i="10"/>
  <c r="V79" i="7"/>
  <c r="Z54" i="7"/>
  <c r="V69" i="7"/>
  <c r="Z69" i="9"/>
  <c r="M69" i="9" s="1"/>
  <c r="W20" i="7"/>
  <c r="U117" i="7"/>
  <c r="Y97" i="10"/>
  <c r="X12" i="7"/>
  <c r="W113" i="10"/>
  <c r="Y80" i="10"/>
  <c r="Y31" i="7"/>
  <c r="Y29" i="7"/>
  <c r="Y154" i="7"/>
  <c r="X40" i="7"/>
  <c r="T47" i="10"/>
  <c r="X99" i="10"/>
  <c r="X85" i="7"/>
  <c r="X188" i="10"/>
  <c r="Z80" i="10"/>
  <c r="Z184" i="11"/>
  <c r="Y134" i="10"/>
  <c r="U37" i="7"/>
  <c r="W123" i="10"/>
  <c r="X62" i="9"/>
  <c r="K62" i="9" s="1"/>
  <c r="T115" i="10"/>
  <c r="X52" i="7"/>
  <c r="V100" i="7"/>
  <c r="W190" i="10"/>
  <c r="U162" i="10"/>
  <c r="U153" i="7"/>
  <c r="W88" i="7"/>
  <c r="V153" i="10"/>
  <c r="Z35" i="7"/>
  <c r="Z95" i="10"/>
  <c r="V103" i="7"/>
  <c r="Y160" i="7"/>
  <c r="Z87" i="7"/>
  <c r="X57" i="12"/>
  <c r="W151" i="7"/>
  <c r="V175" i="10"/>
  <c r="W100" i="7"/>
  <c r="V122" i="10"/>
  <c r="V149" i="10"/>
  <c r="X168" i="10"/>
  <c r="W87" i="10"/>
  <c r="U175" i="7"/>
  <c r="V83" i="10"/>
  <c r="U104" i="10"/>
  <c r="V161" i="7"/>
  <c r="Y99" i="7"/>
  <c r="Z101" i="10"/>
  <c r="Z182" i="10"/>
  <c r="W108" i="7"/>
  <c r="X181" i="10"/>
  <c r="X120" i="10"/>
  <c r="Z109" i="7"/>
  <c r="W198" i="10"/>
  <c r="W116" i="10"/>
  <c r="U90" i="7"/>
  <c r="U42" i="10"/>
  <c r="Y100" i="10"/>
  <c r="Y154" i="10"/>
  <c r="W177" i="10"/>
  <c r="W27" i="7"/>
  <c r="U34" i="7"/>
  <c r="Z98" i="7"/>
  <c r="X96" i="7"/>
  <c r="W89" i="7"/>
  <c r="Y84" i="7"/>
  <c r="Y57" i="12"/>
  <c r="Z74" i="9"/>
  <c r="M74" i="9" s="1"/>
  <c r="V142" i="10"/>
  <c r="Z103" i="7"/>
  <c r="T167" i="10"/>
  <c r="Y68" i="9"/>
  <c r="L68" i="9" s="1"/>
  <c r="U144" i="10"/>
  <c r="X173" i="10"/>
  <c r="V138" i="10"/>
  <c r="T17" i="7"/>
  <c r="Y130" i="11"/>
  <c r="Z102" i="7"/>
  <c r="Z143" i="7"/>
  <c r="V11" i="7"/>
  <c r="V184" i="10"/>
  <c r="T45" i="7"/>
  <c r="W96" i="10"/>
  <c r="W34" i="10"/>
  <c r="Z152" i="7"/>
  <c r="M152" i="7" s="1"/>
  <c r="U127" i="7"/>
  <c r="Y120" i="10"/>
  <c r="W127" i="10"/>
  <c r="Z144" i="10"/>
  <c r="V152" i="10"/>
  <c r="X114" i="10"/>
  <c r="Z156" i="10"/>
  <c r="Y130" i="10"/>
  <c r="Y121" i="7"/>
  <c r="X34" i="10"/>
  <c r="U119" i="10"/>
  <c r="Z141" i="7"/>
  <c r="X135" i="10"/>
  <c r="T162" i="7"/>
  <c r="W115" i="7"/>
  <c r="W25" i="10"/>
  <c r="Y78" i="7"/>
  <c r="W94" i="10"/>
  <c r="Y192" i="10"/>
  <c r="T140" i="7"/>
  <c r="X88" i="10"/>
  <c r="Z188" i="11"/>
  <c r="Y139" i="10"/>
  <c r="Z192" i="10"/>
  <c r="U111" i="7"/>
  <c r="Z82" i="7"/>
  <c r="T132" i="10"/>
  <c r="X35" i="7"/>
  <c r="T26" i="7"/>
  <c r="X134" i="10"/>
  <c r="Z115" i="7"/>
  <c r="Z161" i="10"/>
  <c r="U74" i="7"/>
  <c r="T159" i="10"/>
  <c r="X163" i="7"/>
  <c r="Z30" i="11"/>
  <c r="Y72" i="9"/>
  <c r="L72" i="9" s="1"/>
  <c r="Z96" i="10"/>
  <c r="T10" i="7"/>
  <c r="U126" i="7"/>
  <c r="V179" i="10"/>
  <c r="Z28" i="10"/>
  <c r="X92" i="10"/>
  <c r="V124" i="10"/>
  <c r="X152" i="10"/>
  <c r="U88" i="7"/>
  <c r="W11" i="10"/>
  <c r="V43" i="7"/>
  <c r="Z120" i="9"/>
  <c r="M120" i="9" s="1"/>
  <c r="W67" i="7"/>
  <c r="W87" i="7"/>
  <c r="U101" i="10"/>
  <c r="W109" i="10"/>
  <c r="X107" i="10"/>
  <c r="U14" i="10"/>
  <c r="Y158" i="10"/>
  <c r="U146" i="7"/>
  <c r="V72" i="7"/>
  <c r="Y102" i="7"/>
  <c r="T103" i="10"/>
  <c r="Y102" i="10"/>
  <c r="Z125" i="7"/>
  <c r="V172" i="7"/>
  <c r="Y28" i="7"/>
  <c r="W123" i="7"/>
  <c r="U78" i="7"/>
  <c r="U60" i="9"/>
  <c r="H60" i="9" s="1"/>
  <c r="Y65" i="9"/>
  <c r="L65" i="9" s="1"/>
  <c r="Z38" i="7"/>
  <c r="W34" i="7"/>
  <c r="Y105" i="7"/>
  <c r="W74" i="7"/>
  <c r="Y74" i="11"/>
  <c r="U146" i="10"/>
  <c r="U58" i="9"/>
  <c r="H58" i="9" s="1"/>
  <c r="X30" i="7"/>
  <c r="X103" i="7"/>
  <c r="Y110" i="7"/>
  <c r="W28" i="10"/>
  <c r="U192" i="13"/>
  <c r="T148" i="10"/>
  <c r="U83" i="10"/>
  <c r="T88" i="10"/>
  <c r="W131" i="7"/>
  <c r="X128" i="10"/>
  <c r="T21" i="7"/>
  <c r="V111" i="10"/>
  <c r="W67" i="9"/>
  <c r="J67" i="9" s="1"/>
  <c r="X122" i="10"/>
  <c r="Z176" i="10"/>
  <c r="V11" i="10"/>
  <c r="U97" i="7"/>
  <c r="Y123" i="7"/>
  <c r="T9" i="7"/>
  <c r="X80" i="10"/>
  <c r="W21" i="10"/>
  <c r="U42" i="7"/>
  <c r="T162" i="10"/>
  <c r="Z12" i="7"/>
  <c r="Y124" i="10"/>
  <c r="Z187" i="10"/>
  <c r="U22" i="7"/>
  <c r="Y44" i="10"/>
  <c r="Y8" i="7"/>
  <c r="U106" i="10"/>
  <c r="T95" i="10"/>
  <c r="V41" i="7"/>
  <c r="Y163" i="7"/>
  <c r="Y33" i="10"/>
  <c r="T185" i="10"/>
  <c r="X14" i="10"/>
  <c r="V121" i="7"/>
  <c r="X164" i="10"/>
  <c r="U67" i="9"/>
  <c r="H67" i="9" s="1"/>
  <c r="Y16" i="7"/>
  <c r="V47" i="7"/>
  <c r="Y146" i="7"/>
  <c r="W159" i="7"/>
  <c r="X41" i="10"/>
  <c r="Z215" i="11"/>
  <c r="W24" i="10"/>
  <c r="W146" i="7"/>
  <c r="U69" i="9"/>
  <c r="H69" i="9" s="1"/>
  <c r="V93" i="7"/>
  <c r="T94" i="7"/>
  <c r="Z104" i="7"/>
  <c r="X45" i="10"/>
  <c r="X123" i="10"/>
  <c r="W20" i="10"/>
  <c r="V116" i="10"/>
  <c r="U54" i="7"/>
  <c r="T103" i="7"/>
  <c r="W106" i="10"/>
  <c r="X138" i="7"/>
  <c r="T81" i="7"/>
  <c r="Y70" i="7"/>
  <c r="W41" i="10"/>
  <c r="T181" i="10"/>
  <c r="U139" i="10"/>
  <c r="Z105" i="7"/>
  <c r="T157" i="7"/>
  <c r="X117" i="10"/>
  <c r="Z92" i="7"/>
  <c r="X89" i="7"/>
  <c r="X150" i="10"/>
  <c r="T166" i="10"/>
  <c r="X19" i="7"/>
  <c r="T80" i="10"/>
  <c r="Y132" i="10"/>
  <c r="T58" i="9"/>
  <c r="G58" i="9" s="1"/>
  <c r="V108" i="7"/>
  <c r="X41" i="7"/>
  <c r="X120" i="7"/>
  <c r="Z51" i="9"/>
  <c r="M51" i="9" s="1"/>
  <c r="U140" i="7"/>
  <c r="Y118" i="7"/>
  <c r="V13" i="7"/>
  <c r="W50" i="7"/>
  <c r="X140" i="7"/>
  <c r="V133" i="10"/>
  <c r="T107" i="10"/>
  <c r="Z30" i="7"/>
  <c r="X44" i="10"/>
  <c r="U26" i="10"/>
  <c r="V135" i="7"/>
  <c r="T133" i="10"/>
  <c r="X76" i="7"/>
  <c r="Z171" i="7"/>
  <c r="Y90" i="7"/>
  <c r="X145" i="7"/>
  <c r="U92" i="7"/>
  <c r="V109" i="10"/>
  <c r="Z135" i="7"/>
  <c r="W172" i="10"/>
  <c r="X156" i="7"/>
  <c r="U108" i="7"/>
  <c r="T74" i="9"/>
  <c r="G74" i="9" s="1"/>
  <c r="Y41" i="10"/>
  <c r="U104" i="7"/>
  <c r="U135" i="10"/>
  <c r="U39" i="7"/>
  <c r="V98" i="7"/>
  <c r="U175" i="10"/>
  <c r="Z103" i="10"/>
  <c r="V46" i="10"/>
  <c r="X98" i="7"/>
  <c r="U118" i="7"/>
  <c r="Y76" i="10"/>
  <c r="Z29" i="7"/>
  <c r="X46" i="10"/>
  <c r="Y156" i="10"/>
  <c r="T20" i="10"/>
  <c r="T102" i="10"/>
  <c r="V163" i="10"/>
  <c r="T15" i="7"/>
  <c r="Y9" i="7"/>
  <c r="W233" i="13"/>
  <c r="AH233" i="13" s="1"/>
  <c r="V91" i="7"/>
  <c r="W119" i="10"/>
  <c r="W126" i="10"/>
  <c r="Y56" i="7"/>
  <c r="U28" i="7"/>
  <c r="Z111" i="7"/>
  <c r="X87" i="7"/>
  <c r="X97" i="10"/>
  <c r="V115" i="7"/>
  <c r="Y21" i="10"/>
  <c r="W77" i="7"/>
  <c r="U67" i="7"/>
  <c r="X39" i="10"/>
  <c r="Z86" i="7"/>
  <c r="T170" i="7"/>
  <c r="Y97" i="7"/>
  <c r="T131" i="10"/>
  <c r="T88" i="7"/>
  <c r="X161" i="10"/>
  <c r="W19" i="7"/>
  <c r="V167" i="10"/>
  <c r="T93" i="7"/>
  <c r="T70" i="7"/>
  <c r="T69" i="9"/>
  <c r="G69" i="9" s="1"/>
  <c r="T188" i="10"/>
  <c r="T184" i="10"/>
  <c r="Y98" i="10"/>
  <c r="W164" i="10"/>
  <c r="Y175" i="7"/>
  <c r="X146" i="13"/>
  <c r="AI146" i="13" s="1"/>
  <c r="W112" i="10"/>
  <c r="V162" i="10"/>
  <c r="U195" i="10"/>
  <c r="T13" i="7"/>
  <c r="Y115" i="11"/>
  <c r="U157" i="7"/>
  <c r="Y88" i="10"/>
  <c r="Y186" i="10"/>
  <c r="Y165" i="7"/>
  <c r="U192" i="10"/>
  <c r="X126" i="10"/>
  <c r="V92" i="10"/>
  <c r="Z151" i="7"/>
  <c r="X110" i="10"/>
  <c r="W69" i="7"/>
  <c r="Z151" i="10"/>
  <c r="X140" i="10"/>
  <c r="X167" i="7"/>
  <c r="T36" i="7"/>
  <c r="V10" i="7"/>
  <c r="Y72" i="10"/>
  <c r="V134" i="10"/>
  <c r="T28" i="7"/>
  <c r="W76" i="10"/>
  <c r="U189" i="10"/>
  <c r="T161" i="10"/>
  <c r="Z159" i="7"/>
  <c r="U131" i="10"/>
  <c r="Y21" i="7"/>
  <c r="X20" i="7"/>
  <c r="Z124" i="10"/>
  <c r="X159" i="7"/>
  <c r="U77" i="7"/>
  <c r="X112" i="10"/>
  <c r="Z71" i="7"/>
  <c r="U233" i="13"/>
  <c r="Y164" i="10"/>
  <c r="V125" i="7"/>
  <c r="Y45" i="10"/>
  <c r="V164" i="10"/>
  <c r="U130" i="10"/>
  <c r="U84" i="7"/>
  <c r="V115" i="10"/>
  <c r="U89" i="7"/>
  <c r="U19" i="10"/>
  <c r="U93" i="7"/>
  <c r="W21" i="7"/>
  <c r="V151" i="7"/>
  <c r="U146" i="13"/>
  <c r="V114" i="7"/>
  <c r="V53" i="9"/>
  <c r="I53" i="9" s="1"/>
  <c r="Y156" i="7"/>
  <c r="Y164" i="7"/>
  <c r="V121" i="10"/>
  <c r="U18" i="7"/>
  <c r="V168" i="7"/>
  <c r="I168" i="7" s="1"/>
  <c r="U98" i="10"/>
  <c r="X151" i="7"/>
  <c r="W45" i="7"/>
  <c r="T77" i="7"/>
  <c r="X130" i="10"/>
  <c r="T79" i="7"/>
  <c r="X50" i="10"/>
  <c r="X180" i="10"/>
  <c r="Y176" i="10"/>
  <c r="W175" i="7"/>
  <c r="Y171" i="7"/>
  <c r="U46" i="10"/>
  <c r="Y90" i="11"/>
  <c r="U52" i="7"/>
  <c r="W82" i="7"/>
  <c r="Z108" i="10"/>
  <c r="U21" i="10"/>
  <c r="W23" i="10"/>
  <c r="Y103" i="10"/>
  <c r="T108" i="7"/>
  <c r="U170" i="7"/>
  <c r="W146" i="10"/>
  <c r="Z85" i="7"/>
  <c r="Y75" i="7"/>
  <c r="Z65" i="9"/>
  <c r="M65" i="9" s="1"/>
  <c r="T121" i="7"/>
  <c r="Y48" i="10"/>
  <c r="X179" i="10"/>
  <c r="Z133" i="10"/>
  <c r="T32" i="7"/>
  <c r="W122" i="10"/>
  <c r="V120" i="7"/>
  <c r="X90" i="7"/>
  <c r="Z9" i="10"/>
  <c r="X155" i="7"/>
  <c r="W128" i="10"/>
  <c r="Y106" i="10"/>
  <c r="W97" i="10"/>
  <c r="U47" i="7"/>
  <c r="T136" i="10"/>
  <c r="Z83" i="7"/>
  <c r="Y215" i="11"/>
  <c r="W127" i="7"/>
  <c r="U41" i="7"/>
  <c r="U9" i="10"/>
  <c r="Z58" i="7"/>
  <c r="T137" i="7"/>
  <c r="V148" i="10"/>
  <c r="T116" i="7"/>
  <c r="T55" i="10"/>
  <c r="X26" i="7"/>
  <c r="U136" i="10"/>
  <c r="T165" i="7"/>
  <c r="W51" i="10"/>
  <c r="T139" i="10"/>
  <c r="W57" i="12"/>
  <c r="V40" i="10"/>
  <c r="Y62" i="9"/>
  <c r="L62" i="9" s="1"/>
  <c r="U141" i="10"/>
  <c r="T95" i="7"/>
  <c r="Y124" i="7"/>
  <c r="V88" i="10"/>
  <c r="X195" i="10"/>
  <c r="W57" i="10"/>
  <c r="X69" i="7"/>
  <c r="U10" i="7"/>
  <c r="U116" i="10"/>
  <c r="T40" i="10"/>
  <c r="W155" i="7"/>
  <c r="V95" i="10"/>
  <c r="Z17" i="7"/>
  <c r="W157" i="7"/>
  <c r="U36" i="7"/>
  <c r="T128" i="10"/>
  <c r="W161" i="7"/>
  <c r="Z136" i="7"/>
  <c r="X162" i="7"/>
  <c r="T104" i="7"/>
  <c r="T97" i="7"/>
  <c r="Y146" i="11"/>
  <c r="Y45" i="7"/>
  <c r="Z38" i="11"/>
  <c r="X97" i="7"/>
  <c r="T85" i="7"/>
  <c r="Z72" i="9"/>
  <c r="M72" i="9" s="1"/>
  <c r="W140" i="10"/>
  <c r="U43" i="7"/>
  <c r="T53" i="10"/>
  <c r="T56" i="7"/>
  <c r="X10" i="7"/>
  <c r="W114" i="10"/>
  <c r="W83" i="7"/>
  <c r="U120" i="7"/>
  <c r="T133" i="7"/>
  <c r="U65" i="7"/>
  <c r="V142" i="7"/>
  <c r="T158" i="7"/>
  <c r="W130" i="10"/>
  <c r="T71" i="7"/>
  <c r="Z27" i="7"/>
  <c r="W98" i="10"/>
  <c r="X95" i="7"/>
  <c r="X142" i="10"/>
  <c r="X139" i="10"/>
  <c r="Y53" i="9"/>
  <c r="L53" i="9" s="1"/>
  <c r="U31" i="7"/>
  <c r="Y98" i="7"/>
  <c r="T122" i="7"/>
  <c r="T11" i="7"/>
  <c r="Z41" i="10"/>
  <c r="U183" i="10"/>
  <c r="W72" i="10"/>
  <c r="X159" i="10"/>
  <c r="V63" i="7"/>
  <c r="X21" i="7"/>
  <c r="Z90" i="7"/>
  <c r="Z98" i="10"/>
  <c r="Z76" i="10"/>
  <c r="T97" i="10"/>
  <c r="W119" i="7"/>
  <c r="W22" i="10"/>
  <c r="W116" i="7"/>
  <c r="Y135" i="7"/>
  <c r="U25" i="10"/>
  <c r="V159" i="10"/>
  <c r="W58" i="7"/>
  <c r="Z169" i="7"/>
  <c r="X186" i="10"/>
  <c r="T109" i="7"/>
  <c r="T191" i="10"/>
  <c r="U73" i="7"/>
  <c r="U40" i="10"/>
  <c r="W165" i="7"/>
  <c r="Z47" i="10"/>
  <c r="U167" i="7"/>
  <c r="U37" i="10"/>
  <c r="W130" i="7"/>
  <c r="T166" i="7"/>
  <c r="Z62" i="10"/>
  <c r="Y65" i="7"/>
  <c r="U105" i="7"/>
  <c r="Y109" i="10"/>
  <c r="V123" i="10"/>
  <c r="T33" i="10"/>
  <c r="T30" i="11"/>
  <c r="W95" i="7"/>
  <c r="V116" i="7"/>
  <c r="V23" i="7"/>
  <c r="Z81" i="7"/>
  <c r="Z123" i="7"/>
  <c r="V131" i="7"/>
  <c r="X36" i="7"/>
  <c r="T134" i="10"/>
  <c r="V87" i="10"/>
  <c r="V89" i="7"/>
  <c r="W156" i="7"/>
  <c r="W32" i="7"/>
  <c r="V187" i="10"/>
  <c r="T8" i="10"/>
  <c r="V94" i="10"/>
  <c r="X151" i="10"/>
  <c r="Z117" i="7"/>
  <c r="W161" i="10"/>
  <c r="W120" i="7"/>
  <c r="W163" i="7"/>
  <c r="U32" i="10"/>
  <c r="Y175" i="10"/>
  <c r="T54" i="9"/>
  <c r="G54" i="9" s="1"/>
  <c r="T42" i="10"/>
  <c r="X175" i="10"/>
  <c r="T27" i="7"/>
  <c r="V102" i="7"/>
  <c r="W44" i="7"/>
  <c r="V146" i="10"/>
  <c r="Z109" i="10"/>
  <c r="Y107" i="10"/>
  <c r="Z164" i="7"/>
  <c r="W108" i="10"/>
  <c r="V131" i="10"/>
  <c r="U138" i="7"/>
  <c r="Y13" i="10"/>
  <c r="X142" i="7"/>
  <c r="V107" i="10"/>
  <c r="X44" i="7"/>
  <c r="U166" i="7"/>
  <c r="V137" i="7"/>
  <c r="W169" i="10"/>
  <c r="V49" i="10"/>
  <c r="Y107" i="7"/>
  <c r="X40" i="10"/>
  <c r="V114" i="10"/>
  <c r="V119" i="10"/>
  <c r="W56" i="10"/>
  <c r="V148" i="7"/>
  <c r="W133" i="10"/>
  <c r="W171" i="10"/>
  <c r="W143" i="7"/>
  <c r="W79" i="7"/>
  <c r="V50" i="10"/>
  <c r="Y10" i="10"/>
  <c r="Y54" i="7"/>
  <c r="U100" i="10"/>
  <c r="W101" i="7"/>
  <c r="W23" i="7"/>
  <c r="W156" i="10"/>
  <c r="V26" i="7"/>
  <c r="W69" i="9"/>
  <c r="J69" i="9" s="1"/>
  <c r="W154" i="10"/>
  <c r="V98" i="10"/>
  <c r="Y122" i="10"/>
  <c r="X28" i="7"/>
  <c r="Y159" i="7"/>
  <c r="W166" i="10"/>
  <c r="V133" i="7"/>
  <c r="T125" i="7"/>
  <c r="Z60" i="9"/>
  <c r="M60" i="9" s="1"/>
  <c r="X198" i="10"/>
  <c r="Y172" i="10"/>
  <c r="W92" i="10"/>
  <c r="Y69" i="7"/>
  <c r="V20" i="10"/>
  <c r="U92" i="10"/>
  <c r="W135" i="7"/>
  <c r="X96" i="10"/>
  <c r="T34" i="10"/>
  <c r="T152" i="7"/>
  <c r="G152" i="7" s="1"/>
  <c r="X83" i="10"/>
  <c r="Z189" i="10"/>
  <c r="U22" i="10"/>
  <c r="V76" i="7"/>
  <c r="T96" i="7"/>
  <c r="Y193" i="10"/>
  <c r="T91" i="7"/>
  <c r="T58" i="7"/>
  <c r="Y126" i="11"/>
  <c r="Z146" i="10"/>
  <c r="W168" i="7"/>
  <c r="J168" i="7" s="1"/>
  <c r="V171" i="7"/>
  <c r="Y85" i="7"/>
  <c r="X158" i="10"/>
  <c r="U15" i="7"/>
  <c r="Z8" i="7"/>
  <c r="X137" i="10"/>
  <c r="Y187" i="10"/>
  <c r="Z106" i="7"/>
  <c r="T119" i="7"/>
  <c r="U184" i="10"/>
  <c r="Y34" i="7"/>
  <c r="V28" i="7"/>
  <c r="Y189" i="10"/>
  <c r="W154" i="7"/>
  <c r="T172" i="10"/>
  <c r="U149" i="10"/>
  <c r="W46" i="10"/>
  <c r="U80" i="7"/>
  <c r="U50" i="10"/>
  <c r="X183" i="10"/>
  <c r="Y198" i="11"/>
  <c r="V57" i="12"/>
  <c r="T150" i="7"/>
  <c r="Z97" i="10"/>
  <c r="U150" i="10"/>
  <c r="V96" i="7"/>
  <c r="W70" i="9"/>
  <c r="J70" i="9" s="1"/>
  <c r="X8" i="10"/>
  <c r="W167" i="7"/>
  <c r="Y127" i="10"/>
  <c r="V189" i="10"/>
  <c r="X70" i="9"/>
  <c r="K70" i="9" s="1"/>
  <c r="V21" i="10"/>
  <c r="W148" i="7"/>
  <c r="V19" i="10"/>
  <c r="W172" i="7"/>
  <c r="T192" i="10"/>
  <c r="W37" i="10"/>
  <c r="U129" i="7"/>
  <c r="U29" i="7"/>
  <c r="X18" i="7"/>
  <c r="W10" i="10"/>
  <c r="X189" i="10"/>
  <c r="W181" i="10"/>
  <c r="X53" i="9"/>
  <c r="K53" i="9" s="1"/>
  <c r="Z35" i="9"/>
  <c r="M35" i="9" s="1"/>
  <c r="Y38" i="7"/>
  <c r="Y200" i="11"/>
  <c r="T189" i="10"/>
  <c r="V44" i="10"/>
  <c r="X138" i="10"/>
  <c r="Z22" i="10"/>
  <c r="W91" i="7"/>
  <c r="U9" i="7"/>
  <c r="Z84" i="7"/>
  <c r="X105" i="10"/>
  <c r="X105" i="7"/>
  <c r="W137" i="7"/>
  <c r="Z166" i="10"/>
  <c r="U56" i="9"/>
  <c r="H56" i="9" s="1"/>
  <c r="Z148" i="10"/>
  <c r="U148" i="10"/>
  <c r="U123" i="7"/>
  <c r="X187" i="10"/>
  <c r="U121" i="10"/>
  <c r="W176" i="10"/>
  <c r="T70" i="9"/>
  <c r="G70" i="9" s="1"/>
  <c r="Y24" i="10"/>
  <c r="U161" i="10"/>
  <c r="V154" i="7"/>
  <c r="X18" i="10"/>
  <c r="W103" i="7"/>
  <c r="V70" i="9"/>
  <c r="I70" i="9" s="1"/>
  <c r="X118" i="10"/>
  <c r="Y125" i="7"/>
  <c r="X32" i="7"/>
  <c r="Y135" i="10"/>
  <c r="X65" i="7"/>
  <c r="Z164" i="9"/>
  <c r="M164" i="9" s="1"/>
  <c r="Z95" i="11"/>
  <c r="Y133" i="10"/>
  <c r="T108" i="10"/>
  <c r="T109" i="10"/>
  <c r="V56" i="7"/>
  <c r="T39" i="10"/>
  <c r="X25" i="10"/>
  <c r="Z155" i="10"/>
  <c r="U45" i="10"/>
  <c r="U141" i="7"/>
  <c r="W162" i="7"/>
  <c r="X23" i="10"/>
  <c r="T130" i="10"/>
  <c r="V175" i="7"/>
  <c r="U167" i="10"/>
  <c r="V136" i="7"/>
  <c r="V53" i="10"/>
  <c r="Y89" i="7"/>
  <c r="V190" i="10"/>
  <c r="X116" i="10"/>
  <c r="U130" i="7"/>
  <c r="U74" i="9"/>
  <c r="H74" i="9" s="1"/>
  <c r="U43" i="10"/>
  <c r="V126" i="7"/>
  <c r="Y161" i="10"/>
  <c r="W118" i="10"/>
  <c r="X103" i="10"/>
  <c r="W62" i="9"/>
  <c r="J62" i="9" s="1"/>
  <c r="Y123" i="10"/>
  <c r="W49" i="7"/>
  <c r="Z37" i="10"/>
  <c r="Y146" i="10"/>
  <c r="T149" i="10"/>
  <c r="U114" i="10"/>
  <c r="Y109" i="7"/>
  <c r="Y117" i="10"/>
  <c r="X13" i="10"/>
  <c r="Y145" i="7"/>
  <c r="T16" i="7"/>
  <c r="Z155" i="7"/>
  <c r="Z138" i="7"/>
  <c r="Y141" i="7"/>
  <c r="W132" i="10"/>
  <c r="Z122" i="7"/>
  <c r="W104" i="10"/>
  <c r="T96" i="10"/>
  <c r="T41" i="7"/>
  <c r="U71" i="7"/>
  <c r="Z135" i="10"/>
  <c r="V150" i="7"/>
  <c r="Z65" i="7"/>
  <c r="X129" i="10"/>
  <c r="Y141" i="10"/>
  <c r="U120" i="10"/>
  <c r="T49" i="10"/>
  <c r="Y188" i="10"/>
  <c r="T44" i="7"/>
  <c r="U95" i="7"/>
  <c r="W182" i="10"/>
  <c r="W167" i="10"/>
  <c r="Z92" i="10"/>
  <c r="W18" i="10"/>
  <c r="W40" i="10"/>
  <c r="U154" i="7"/>
  <c r="U24" i="10"/>
  <c r="T50" i="10"/>
  <c r="W54" i="7"/>
  <c r="T37" i="10"/>
  <c r="W170" i="7"/>
  <c r="W126" i="7"/>
  <c r="Z191" i="10"/>
  <c r="X68" i="9"/>
  <c r="K68" i="9" s="1"/>
  <c r="X72" i="9"/>
  <c r="K72" i="9" s="1"/>
  <c r="T155" i="7"/>
  <c r="T170" i="10"/>
  <c r="T161" i="7"/>
  <c r="T124" i="10"/>
  <c r="Z119" i="10"/>
  <c r="Z34" i="10"/>
  <c r="T62" i="9"/>
  <c r="G62" i="9" s="1"/>
  <c r="V168" i="10"/>
  <c r="U164" i="10"/>
  <c r="V161" i="10"/>
  <c r="T72" i="7"/>
  <c r="Y47" i="10"/>
  <c r="U142" i="10"/>
  <c r="X125" i="7"/>
  <c r="X109" i="7"/>
  <c r="Z70" i="9"/>
  <c r="M70" i="9" s="1"/>
  <c r="T144" i="7"/>
  <c r="V134" i="7"/>
  <c r="U53" i="10"/>
  <c r="T65" i="7"/>
  <c r="T21" i="10"/>
  <c r="Y51" i="10"/>
  <c r="X192" i="10"/>
  <c r="U186" i="10"/>
  <c r="Y87" i="10"/>
  <c r="Z23" i="7"/>
  <c r="U19" i="7"/>
  <c r="X108" i="7"/>
  <c r="Z186" i="10"/>
  <c r="U102" i="10"/>
  <c r="T41" i="10"/>
  <c r="W60" i="7"/>
  <c r="U150" i="7"/>
  <c r="W136" i="10"/>
  <c r="Z39" i="7"/>
  <c r="V18" i="10"/>
  <c r="T84" i="7"/>
  <c r="W131" i="10"/>
  <c r="X114" i="7"/>
  <c r="Y39" i="7"/>
  <c r="X14" i="7"/>
  <c r="T126" i="10"/>
  <c r="X156" i="10"/>
  <c r="X171" i="10"/>
  <c r="U138" i="10"/>
  <c r="T177" i="10"/>
  <c r="V62" i="10"/>
  <c r="X166" i="7"/>
  <c r="T60" i="9"/>
  <c r="G60" i="9" s="1"/>
  <c r="W105" i="10"/>
  <c r="V92" i="7"/>
  <c r="U155" i="7"/>
  <c r="U140" i="10"/>
  <c r="W8" i="10"/>
  <c r="W18" i="7"/>
  <c r="W136" i="7"/>
  <c r="V195" i="10"/>
  <c r="Z110" i="10"/>
  <c r="X56" i="7"/>
  <c r="X33" i="10"/>
  <c r="W31" i="7"/>
  <c r="X64" i="12"/>
  <c r="Z113" i="10"/>
  <c r="V37" i="10"/>
  <c r="U129" i="10"/>
  <c r="V52" i="10"/>
  <c r="Y10" i="7"/>
  <c r="U156" i="10"/>
  <c r="V40" i="7"/>
  <c r="Y67" i="9"/>
  <c r="L67" i="9" s="1"/>
  <c r="T44" i="10"/>
  <c r="U55" i="10"/>
  <c r="V144" i="10"/>
  <c r="V60" i="9"/>
  <c r="I60" i="9" s="1"/>
  <c r="V94" i="7"/>
  <c r="U52" i="10"/>
  <c r="Y80" i="7"/>
  <c r="Y125" i="10"/>
  <c r="V147" i="7"/>
  <c r="T128" i="7"/>
  <c r="U164" i="7"/>
  <c r="Z122" i="10"/>
  <c r="T45" i="10"/>
  <c r="U190" i="10"/>
  <c r="T76" i="7"/>
  <c r="Z11" i="10"/>
  <c r="Y184" i="10"/>
  <c r="T19" i="10"/>
  <c r="V145" i="7"/>
  <c r="X136" i="7"/>
  <c r="X99" i="7"/>
  <c r="Z60" i="7"/>
  <c r="U51" i="10"/>
  <c r="W93" i="7"/>
  <c r="T116" i="10"/>
  <c r="W48" i="10"/>
  <c r="U62" i="7"/>
  <c r="X144" i="10"/>
  <c r="W47" i="10"/>
  <c r="V104" i="10"/>
  <c r="Y126" i="10"/>
  <c r="Z21" i="7"/>
  <c r="Z100" i="7"/>
  <c r="V111" i="7"/>
  <c r="W76" i="7"/>
  <c r="X10" i="10"/>
  <c r="V45" i="7"/>
  <c r="W195" i="10"/>
  <c r="Z123" i="10"/>
  <c r="V106" i="7"/>
  <c r="X15" i="7"/>
  <c r="V80" i="7"/>
  <c r="T147" i="10"/>
  <c r="Z159" i="10"/>
  <c r="V99" i="10"/>
  <c r="Z96" i="7"/>
  <c r="U40" i="7"/>
  <c r="Z160" i="7"/>
  <c r="W37" i="7"/>
  <c r="X9" i="10"/>
  <c r="U159" i="7"/>
  <c r="U79" i="7"/>
  <c r="Y20" i="10"/>
  <c r="W138" i="7"/>
  <c r="Y169" i="10"/>
  <c r="V73" i="7"/>
  <c r="T52" i="10"/>
  <c r="Y190" i="10"/>
  <c r="T175" i="7"/>
  <c r="Z147" i="11"/>
  <c r="T39" i="7"/>
  <c r="T105" i="10"/>
  <c r="V108" i="10"/>
  <c r="U166" i="10"/>
  <c r="T155" i="10"/>
  <c r="U132" i="7"/>
  <c r="X23" i="7"/>
  <c r="T57" i="10"/>
  <c r="V20" i="7"/>
  <c r="Z172" i="7"/>
  <c r="Y13" i="7"/>
  <c r="W101" i="10"/>
  <c r="X19" i="10"/>
  <c r="V143" i="7"/>
  <c r="V122" i="7"/>
  <c r="V10" i="10"/>
  <c r="Y96" i="10"/>
  <c r="U116" i="7"/>
  <c r="T60" i="10"/>
  <c r="T123" i="10"/>
  <c r="X11" i="10"/>
  <c r="T87" i="7"/>
  <c r="T153" i="7"/>
  <c r="W58" i="9"/>
  <c r="J58" i="9" s="1"/>
  <c r="U41" i="10"/>
  <c r="W28" i="7"/>
  <c r="T180" i="10"/>
  <c r="T114" i="7"/>
  <c r="Y53" i="10"/>
  <c r="T132" i="7"/>
  <c r="Y103" i="7"/>
  <c r="Z28" i="7"/>
  <c r="X132" i="10"/>
  <c r="W107" i="10"/>
  <c r="Y138" i="7"/>
  <c r="T154" i="7"/>
  <c r="Z53" i="9"/>
  <c r="M53" i="9" s="1"/>
  <c r="V83" i="7"/>
  <c r="U128" i="7"/>
  <c r="Z146" i="7"/>
  <c r="W56" i="9"/>
  <c r="J56" i="9" s="1"/>
  <c r="T106" i="10"/>
  <c r="W137" i="10"/>
  <c r="U21" i="7"/>
  <c r="Y150" i="7"/>
  <c r="Z164" i="10"/>
  <c r="V193" i="10"/>
  <c r="U72" i="7"/>
  <c r="T119" i="10"/>
  <c r="T127" i="10"/>
  <c r="W150" i="7"/>
  <c r="W148" i="10"/>
  <c r="Y20" i="7"/>
  <c r="Y155" i="7"/>
  <c r="X37" i="7"/>
  <c r="U168" i="7"/>
  <c r="H168" i="7" s="1"/>
  <c r="V54" i="9"/>
  <c r="I54" i="9" s="1"/>
  <c r="U60" i="10"/>
  <c r="Y172" i="7"/>
  <c r="Z177" i="10"/>
  <c r="Y43" i="7"/>
  <c r="T138" i="10"/>
  <c r="V165" i="10"/>
  <c r="V169" i="10"/>
  <c r="W134" i="7"/>
  <c r="Y77" i="7"/>
  <c r="Y40" i="10"/>
  <c r="V112" i="10"/>
  <c r="Z14" i="7"/>
  <c r="U72" i="9"/>
  <c r="H72" i="9" s="1"/>
  <c r="Y100" i="7"/>
  <c r="X128" i="7"/>
  <c r="Y22" i="10"/>
  <c r="W9" i="7"/>
  <c r="V30" i="7"/>
  <c r="X175" i="7"/>
  <c r="X93" i="7"/>
  <c r="W152" i="7"/>
  <c r="J152" i="7" s="1"/>
  <c r="Y191" i="10"/>
  <c r="W99" i="10"/>
  <c r="V173" i="10"/>
  <c r="W185" i="10"/>
  <c r="U124" i="10"/>
  <c r="W141" i="10"/>
  <c r="V119" i="7"/>
  <c r="W100" i="10"/>
  <c r="Y105" i="10"/>
  <c r="Z89" i="7"/>
  <c r="W41" i="7"/>
  <c r="V169" i="7"/>
  <c r="X100" i="10"/>
  <c r="Z106" i="10"/>
  <c r="Z62" i="9"/>
  <c r="M62" i="9" s="1"/>
  <c r="Y185" i="10"/>
  <c r="T179" i="9"/>
  <c r="G179" i="9" s="1"/>
  <c r="Y113" i="10"/>
  <c r="T43" i="10"/>
  <c r="Y142" i="7"/>
  <c r="Y101" i="7"/>
  <c r="Y115" i="7"/>
  <c r="V156" i="7"/>
  <c r="T11" i="10"/>
  <c r="V99" i="7"/>
  <c r="Z39" i="10"/>
  <c r="X24" i="10"/>
  <c r="V129" i="7"/>
  <c r="V176" i="10"/>
  <c r="X72" i="7"/>
  <c r="U159" i="10"/>
  <c r="Z111" i="10"/>
  <c r="W145" i="10"/>
  <c r="Y180" i="10"/>
  <c r="W142" i="10"/>
  <c r="X143" i="7"/>
  <c r="W147" i="7"/>
  <c r="W16" i="7"/>
  <c r="Y36" i="7"/>
  <c r="U17" i="7"/>
  <c r="W170" i="10"/>
  <c r="X13" i="7"/>
  <c r="W73" i="7"/>
  <c r="T131" i="7"/>
  <c r="T167" i="7"/>
  <c r="Y168" i="7"/>
  <c r="L168" i="7" s="1"/>
  <c r="V67" i="9"/>
  <c r="I67" i="9" s="1"/>
  <c r="X84" i="7"/>
  <c r="V39" i="7"/>
  <c r="W191" i="10"/>
  <c r="Z20" i="7"/>
  <c r="Z125" i="10"/>
  <c r="T198" i="10"/>
  <c r="Z76" i="7"/>
  <c r="X25" i="7"/>
  <c r="U91" i="7"/>
  <c r="U171" i="10"/>
  <c r="Y114" i="7"/>
  <c r="Y198" i="10"/>
  <c r="T169" i="7"/>
  <c r="Y14" i="10"/>
  <c r="U161" i="7"/>
  <c r="W43" i="7"/>
  <c r="U103" i="10"/>
  <c r="V100" i="10"/>
  <c r="X169" i="10"/>
  <c r="T112" i="10"/>
  <c r="V112" i="7"/>
  <c r="T117" i="10"/>
  <c r="Z149" i="10"/>
  <c r="V104" i="7"/>
  <c r="W88" i="10"/>
  <c r="W74" i="9"/>
  <c r="J74" i="9" s="1"/>
  <c r="W113" i="7"/>
  <c r="U158" i="10"/>
  <c r="T101" i="10"/>
  <c r="V96" i="10"/>
  <c r="U109" i="10"/>
  <c r="T68" i="9"/>
  <c r="G68" i="9" s="1"/>
  <c r="V56" i="9"/>
  <c r="I56" i="9" s="1"/>
  <c r="V156" i="10"/>
  <c r="V45" i="10"/>
  <c r="U82" i="7"/>
  <c r="T193" i="10"/>
  <c r="Z32" i="7"/>
  <c r="Z121" i="10"/>
  <c r="Z87" i="10"/>
  <c r="W83" i="10"/>
  <c r="X190" i="10"/>
  <c r="Y136" i="7"/>
  <c r="Y132" i="7"/>
  <c r="X52" i="10"/>
  <c r="U58" i="7"/>
  <c r="X54" i="7"/>
  <c r="V37" i="7"/>
  <c r="Z18" i="10"/>
  <c r="T190" i="10"/>
  <c r="W62" i="10"/>
  <c r="X115" i="7"/>
  <c r="T113" i="7"/>
  <c r="Y87" i="7"/>
  <c r="V28" i="10"/>
  <c r="T182" i="10"/>
  <c r="T145" i="10"/>
  <c r="Y62" i="10"/>
  <c r="W71" i="7"/>
  <c r="Y179" i="10"/>
  <c r="Z9" i="7"/>
  <c r="Z99" i="10"/>
  <c r="V101" i="7"/>
  <c r="T137" i="10"/>
  <c r="Y177" i="10"/>
  <c r="W85" i="7"/>
  <c r="W138" i="10"/>
  <c r="V71" i="7"/>
  <c r="T98" i="7"/>
  <c r="Y25" i="7"/>
  <c r="T192" i="13"/>
  <c r="X126" i="7"/>
  <c r="Y34" i="10"/>
  <c r="W121" i="10"/>
  <c r="Y12" i="7"/>
  <c r="X148" i="10"/>
  <c r="U155" i="10"/>
  <c r="U70" i="7"/>
  <c r="Z158" i="10"/>
  <c r="U133" i="10"/>
  <c r="W129" i="10"/>
  <c r="W128" i="7"/>
  <c r="W90" i="7"/>
  <c r="T171" i="10"/>
  <c r="Y81" i="7"/>
  <c r="X193" i="10"/>
  <c r="X80" i="7"/>
  <c r="W68" i="9"/>
  <c r="J68" i="9" s="1"/>
  <c r="V182" i="10"/>
  <c r="V140" i="7"/>
  <c r="U137" i="10"/>
  <c r="T143" i="7"/>
  <c r="Z211" i="11"/>
  <c r="Z75" i="7"/>
  <c r="U167" i="11"/>
  <c r="Y111" i="7"/>
  <c r="Z149" i="11"/>
  <c r="U49" i="10"/>
  <c r="Y128" i="11"/>
  <c r="Z41" i="7"/>
  <c r="Y161" i="7"/>
  <c r="U177" i="10"/>
  <c r="X177" i="10"/>
  <c r="Z101" i="7"/>
  <c r="V125" i="10"/>
  <c r="U148" i="7"/>
  <c r="U57" i="7"/>
  <c r="W80" i="10"/>
  <c r="X87" i="10"/>
  <c r="T35" i="7"/>
  <c r="V185" i="10"/>
  <c r="T101" i="7"/>
  <c r="V64" i="12"/>
  <c r="Y195" i="10"/>
  <c r="T87" i="10"/>
  <c r="U193" i="10"/>
  <c r="X149" i="10"/>
  <c r="Z169" i="10"/>
  <c r="V140" i="10"/>
  <c r="W104" i="7"/>
  <c r="Y153" i="7"/>
  <c r="Z127" i="10"/>
  <c r="V57" i="10"/>
  <c r="W107" i="7"/>
  <c r="V170" i="7"/>
  <c r="Y182" i="10"/>
  <c r="Z193" i="10"/>
  <c r="U56" i="7"/>
  <c r="T195" i="10"/>
  <c r="W30" i="7"/>
  <c r="Z74" i="7"/>
  <c r="T168" i="7"/>
  <c r="G168" i="7" s="1"/>
  <c r="X94" i="7"/>
  <c r="X111" i="7"/>
  <c r="V103" i="10"/>
  <c r="W144" i="7"/>
  <c r="V127" i="7"/>
  <c r="X21" i="10"/>
  <c r="X132" i="7"/>
  <c r="X83" i="7"/>
  <c r="W12" i="7"/>
  <c r="Y35" i="7"/>
  <c r="X95" i="10"/>
  <c r="Y26" i="7"/>
  <c r="U179" i="10"/>
  <c r="Y37" i="7"/>
  <c r="W164" i="7"/>
  <c r="W62" i="11"/>
  <c r="W13" i="10"/>
  <c r="X148" i="7"/>
  <c r="Y57" i="10"/>
  <c r="X124" i="7"/>
  <c r="X51" i="7"/>
  <c r="U64" i="12"/>
  <c r="T29" i="7"/>
  <c r="T163" i="7"/>
  <c r="W94" i="7"/>
  <c r="V130" i="7"/>
  <c r="X86" i="7"/>
  <c r="Z13" i="10"/>
  <c r="U76" i="7"/>
  <c r="V54" i="7"/>
  <c r="X113" i="7"/>
  <c r="Y158" i="7"/>
  <c r="U11" i="10"/>
  <c r="V70" i="7"/>
  <c r="T141" i="7"/>
  <c r="Y51" i="9"/>
  <c r="L51" i="9" s="1"/>
  <c r="Y32" i="7"/>
  <c r="Y67" i="7"/>
  <c r="T28" i="10"/>
  <c r="Y18" i="10"/>
  <c r="W102" i="7"/>
  <c r="V150" i="10"/>
  <c r="Z53" i="10"/>
  <c r="T125" i="10"/>
  <c r="V47" i="10"/>
  <c r="Y60" i="9"/>
  <c r="L60" i="9" s="1"/>
  <c r="Y104" i="7"/>
  <c r="Y119" i="10"/>
  <c r="U98" i="7"/>
  <c r="X130" i="7"/>
  <c r="V17" i="7"/>
  <c r="Y32" i="10"/>
  <c r="T83" i="10"/>
  <c r="V146" i="13"/>
  <c r="AG146" i="13" s="1"/>
  <c r="V78" i="7"/>
  <c r="W80" i="7"/>
  <c r="U198" i="10"/>
  <c r="V30" i="11"/>
  <c r="W55" i="7"/>
  <c r="U170" i="10"/>
  <c r="W64" i="12"/>
  <c r="V105" i="10"/>
  <c r="T30" i="7"/>
  <c r="T150" i="10"/>
  <c r="W122" i="7"/>
  <c r="W193" i="10"/>
  <c r="Y143" i="7"/>
  <c r="T113" i="10"/>
  <c r="Y148" i="10"/>
  <c r="T112" i="7"/>
  <c r="Y63" i="7"/>
  <c r="U100" i="7"/>
  <c r="X176" i="10"/>
  <c r="X124" i="10"/>
  <c r="T142" i="10"/>
  <c r="T149" i="7"/>
  <c r="X164" i="7"/>
  <c r="X58" i="9"/>
  <c r="K58" i="9" s="1"/>
  <c r="W98" i="7"/>
  <c r="Y167" i="10"/>
  <c r="X47" i="10"/>
  <c r="V47" i="11"/>
  <c r="V26" i="10"/>
  <c r="Y26" i="11"/>
  <c r="U95" i="10"/>
  <c r="Z107" i="10"/>
  <c r="W115" i="10"/>
  <c r="X146" i="7"/>
  <c r="V32" i="7"/>
  <c r="T114" i="10"/>
  <c r="T111" i="7"/>
  <c r="W173" i="10"/>
  <c r="V107" i="7"/>
  <c r="Y25" i="10"/>
  <c r="V35" i="7"/>
  <c r="V186" i="10"/>
  <c r="X117" i="7"/>
  <c r="Y27" i="7"/>
  <c r="W17" i="7"/>
  <c r="U112" i="7"/>
  <c r="W105" i="7"/>
  <c r="Y169" i="7"/>
  <c r="X91" i="7"/>
  <c r="X51" i="10"/>
  <c r="Y140" i="10"/>
  <c r="Z52" i="7"/>
  <c r="W40" i="7"/>
  <c r="X88" i="7"/>
  <c r="T142" i="7"/>
  <c r="Z18" i="7"/>
  <c r="Y110" i="10"/>
  <c r="W45" i="10"/>
  <c r="W117" i="7"/>
  <c r="W153" i="10"/>
  <c r="W145" i="7"/>
  <c r="T118" i="10"/>
  <c r="Y101" i="10"/>
  <c r="Y58" i="7"/>
  <c r="Z175" i="10"/>
  <c r="T72" i="10"/>
  <c r="Y152" i="10"/>
  <c r="W114" i="7"/>
  <c r="Y72" i="7"/>
  <c r="T92" i="10"/>
  <c r="T40" i="7"/>
  <c r="W171" i="7"/>
  <c r="V106" i="10"/>
  <c r="U172" i="10"/>
  <c r="V192" i="10"/>
  <c r="V29" i="7"/>
  <c r="V166" i="7"/>
  <c r="V80" i="10"/>
  <c r="W81" i="7"/>
  <c r="Z10" i="10"/>
  <c r="Z36" i="7"/>
  <c r="V39" i="10"/>
  <c r="W56" i="7"/>
  <c r="W150" i="10"/>
  <c r="T8" i="7"/>
  <c r="U65" i="9"/>
  <c r="H65" i="9" s="1"/>
  <c r="V102" i="10"/>
  <c r="X104" i="7"/>
  <c r="T127" i="7"/>
  <c r="Z132" i="7"/>
  <c r="Z97" i="7"/>
  <c r="X60" i="7"/>
  <c r="Y28" i="10"/>
  <c r="Z99" i="7"/>
  <c r="Z152" i="10"/>
  <c r="Z78" i="7"/>
  <c r="Z74" i="11"/>
  <c r="Z175" i="7"/>
  <c r="W8" i="7"/>
  <c r="T152" i="10"/>
  <c r="V74" i="7"/>
  <c r="T179" i="10"/>
  <c r="T104" i="10"/>
  <c r="T12" i="7"/>
  <c r="W53" i="9"/>
  <c r="J53" i="9" s="1"/>
  <c r="T147" i="7"/>
  <c r="X43" i="10"/>
  <c r="X134" i="7"/>
  <c r="T169" i="10"/>
  <c r="W160" i="7"/>
  <c r="U107" i="7"/>
  <c r="T72" i="9"/>
  <c r="G72" i="9" s="1"/>
  <c r="U105" i="10"/>
  <c r="Z102" i="10"/>
  <c r="W158" i="10"/>
  <c r="Z185" i="10"/>
  <c r="Y94" i="10"/>
  <c r="V12" i="7"/>
  <c r="Z37" i="11"/>
  <c r="V43" i="10"/>
  <c r="V117" i="10"/>
  <c r="X34" i="7"/>
  <c r="W121" i="7"/>
  <c r="U149" i="7"/>
  <c r="X160" i="11"/>
  <c r="T183" i="10"/>
  <c r="U20" i="10"/>
  <c r="Z190" i="11"/>
  <c r="V158" i="10"/>
  <c r="V60" i="7"/>
  <c r="Y116" i="7"/>
  <c r="V157" i="7"/>
  <c r="Y126" i="7"/>
  <c r="Z73" i="7"/>
  <c r="X146" i="10"/>
  <c r="X17" i="7"/>
  <c r="U48" i="7"/>
  <c r="Z149" i="7"/>
  <c r="V65" i="7"/>
  <c r="V113" i="7"/>
  <c r="U181" i="10"/>
  <c r="X62" i="10"/>
  <c r="U76" i="10"/>
  <c r="V8" i="7"/>
  <c r="X56" i="10"/>
  <c r="V181" i="10"/>
  <c r="Y140" i="7"/>
  <c r="Y149" i="7"/>
  <c r="U115" i="10"/>
  <c r="W26" i="7"/>
  <c r="T146" i="10"/>
  <c r="W53" i="10"/>
  <c r="Y60" i="7"/>
  <c r="X78" i="7"/>
  <c r="W96" i="7"/>
  <c r="Y148" i="7"/>
  <c r="W110" i="10"/>
  <c r="X169" i="7"/>
  <c r="W36" i="7"/>
  <c r="X76" i="10"/>
  <c r="U109" i="7"/>
  <c r="T23" i="7"/>
  <c r="U96" i="10"/>
  <c r="V59" i="7"/>
  <c r="U70" i="9"/>
  <c r="H70" i="9" s="1"/>
  <c r="X121" i="7"/>
  <c r="U57" i="12"/>
  <c r="W102" i="10"/>
  <c r="Z130" i="10"/>
  <c r="U163" i="7"/>
  <c r="U38" i="7"/>
  <c r="V36" i="7"/>
  <c r="W134" i="10"/>
  <c r="V177" i="10"/>
  <c r="X171" i="7"/>
  <c r="Z163" i="7"/>
  <c r="U97" i="10"/>
  <c r="V48" i="10"/>
  <c r="U172" i="7"/>
  <c r="T136" i="7"/>
  <c r="Y122" i="7"/>
  <c r="X160" i="7"/>
  <c r="Y137" i="10"/>
  <c r="V22" i="7"/>
  <c r="X73" i="7"/>
  <c r="V183" i="10"/>
  <c r="T25" i="7"/>
  <c r="U137" i="7"/>
  <c r="T55" i="9"/>
  <c r="G55" i="9" s="1"/>
  <c r="X69" i="9"/>
  <c r="K69" i="9" s="1"/>
  <c r="T102" i="7"/>
  <c r="U56" i="10"/>
  <c r="U57" i="10"/>
  <c r="W169" i="7"/>
  <c r="X57" i="10"/>
  <c r="U47" i="10"/>
  <c r="Z72" i="7"/>
  <c r="X82" i="7"/>
  <c r="W70" i="7"/>
  <c r="T76" i="10"/>
  <c r="W165" i="10"/>
  <c r="W186" i="10"/>
  <c r="X154" i="10"/>
  <c r="Z205" i="11"/>
  <c r="V141" i="11" a="1"/>
  <c r="U53" i="11" a="1"/>
  <c r="Y55" i="11" a="1"/>
  <c r="W139" i="11" a="1"/>
  <c r="U119" i="11" a="1"/>
  <c r="V37" i="11" a="1"/>
  <c r="X133" i="11" a="1"/>
  <c r="V38" i="11" a="1"/>
  <c r="X172" i="11" a="1"/>
  <c r="V107" i="11" a="1"/>
  <c r="X129" i="11" a="1"/>
  <c r="U13" i="11" a="1"/>
  <c r="Z186" i="11" a="1"/>
  <c r="Y172" i="11" a="1"/>
  <c r="Y61" i="12" a="1"/>
  <c r="T173" i="11" a="1"/>
  <c r="Y119" i="11" a="1"/>
  <c r="X113" i="11" a="1"/>
  <c r="X191" i="12" a="1"/>
  <c r="T109" i="11" a="1"/>
  <c r="W44" i="11" a="1"/>
  <c r="U179" i="11" a="1"/>
  <c r="V165" i="11" a="1"/>
  <c r="W214" i="11" a="1"/>
  <c r="U133" i="11" a="1"/>
  <c r="W122" i="11" a="1"/>
  <c r="T164" i="11" a="1"/>
  <c r="Y38" i="11" a="1"/>
  <c r="W46" i="11" a="1"/>
  <c r="T113" i="11" a="1"/>
  <c r="Y24" i="11" a="1"/>
  <c r="Y203" i="11" a="1"/>
  <c r="V149" i="11" a="1"/>
  <c r="X197" i="11" a="1"/>
  <c r="W161" i="11" a="1"/>
  <c r="T58" i="11" a="1"/>
  <c r="W60" i="11" a="1"/>
  <c r="Y118" i="11" a="1"/>
  <c r="X45" i="11" a="1"/>
  <c r="Y188" i="11" a="1"/>
  <c r="Y209" i="11" a="1"/>
  <c r="T208" i="11" a="1"/>
  <c r="X154" i="11" a="1"/>
  <c r="U135" i="11" a="1"/>
  <c r="Y205" i="11" a="1"/>
  <c r="Y94" i="11" a="1"/>
  <c r="U156" i="11" a="1"/>
  <c r="T130" i="11" a="1"/>
  <c r="Z137" i="11" a="1"/>
  <c r="Y23" i="11" a="1"/>
  <c r="X14" i="11" a="1"/>
  <c r="T133" i="11" a="1"/>
  <c r="V182" i="11" a="1"/>
  <c r="X110" i="11" a="1"/>
  <c r="X27" i="11" a="1"/>
  <c r="W186" i="11" a="1"/>
  <c r="T131" i="11" a="1"/>
  <c r="T207" i="11" a="1"/>
  <c r="T152" i="11" a="1"/>
  <c r="W68" i="12" a="1"/>
  <c r="T139" i="11" a="1"/>
  <c r="V34" i="12" a="1"/>
  <c r="Z118" i="11" a="1"/>
  <c r="W170" i="11" a="1"/>
  <c r="U188" i="11" a="1"/>
  <c r="T196" i="11" a="1"/>
  <c r="Z202" i="11" a="1"/>
  <c r="V200" i="11" a="1"/>
  <c r="Y137" i="11" a="1"/>
  <c r="W147" i="11" a="1"/>
  <c r="U173" i="11" a="1"/>
  <c r="W53" i="11" a="1"/>
  <c r="T60" i="11" a="1"/>
  <c r="V185" i="11" a="1"/>
  <c r="Z165" i="11" a="1"/>
  <c r="V114" i="11" a="1"/>
  <c r="W16" i="11" a="1"/>
  <c r="X193" i="11" a="1"/>
  <c r="W129" i="11" a="1"/>
  <c r="V208" i="11" a="1"/>
  <c r="T115" i="11" a="1"/>
  <c r="Y102" i="11" a="1"/>
  <c r="W149" i="11" a="1"/>
  <c r="W182" i="11" a="1"/>
  <c r="W189" i="12" a="1"/>
  <c r="T17" i="11" a="1"/>
  <c r="U112" i="11" a="1"/>
  <c r="W118" i="11" a="1"/>
  <c r="Z21" i="11" a="1"/>
  <c r="Z57" i="11" a="1"/>
  <c r="V117" i="11" a="1"/>
  <c r="Z54" i="11" a="1"/>
  <c r="T29" i="11" a="1"/>
  <c r="W167" i="11" a="1"/>
  <c r="Y159" i="11" a="1"/>
  <c r="X57" i="11" a="1"/>
  <c r="T123" i="11" a="1"/>
  <c r="V27" i="11" a="1"/>
  <c r="V147" i="11" a="1"/>
  <c r="W105" i="11" a="1"/>
  <c r="Y165" i="11" a="1"/>
  <c r="U137" i="11" a="1"/>
  <c r="Y190" i="11" a="1"/>
  <c r="V58" i="11" a="1"/>
  <c r="W124" i="11" a="1"/>
  <c r="Z53" i="11" a="1"/>
  <c r="U34" i="12" a="1"/>
  <c r="V167" i="11" a="1"/>
  <c r="Z155" i="11" a="1"/>
  <c r="U21" i="11" a="1"/>
  <c r="U136" i="11" a="1"/>
  <c r="Y42" i="11" a="1"/>
  <c r="W12" i="11" a="1"/>
  <c r="Z51" i="11" a="1"/>
  <c r="U141" i="11" a="1"/>
  <c r="Y10" i="11" a="1"/>
  <c r="U31" i="11" a="1"/>
  <c r="U131" i="11" a="1"/>
  <c r="Y58" i="11" a="1"/>
  <c r="X117" i="11" a="1"/>
  <c r="U44" i="11" a="1"/>
  <c r="X109" i="11" a="1"/>
  <c r="X184" i="11" a="1"/>
  <c r="W130" i="11" a="1"/>
  <c r="X118" i="11" a="1"/>
  <c r="W24" i="11" a="1"/>
  <c r="T202" i="11" a="1"/>
  <c r="T198" i="11" a="1"/>
  <c r="T148" i="11" a="1"/>
  <c r="U150" i="11" a="1"/>
  <c r="V180" i="11" a="1"/>
  <c r="T205" i="11" a="1"/>
  <c r="Y181" i="11" a="1"/>
  <c r="Y193" i="11" a="1"/>
  <c r="Y117" i="11" a="1"/>
  <c r="W25" i="11" a="1"/>
  <c r="W178" i="11" a="1"/>
  <c r="V128" i="11" a="1"/>
  <c r="W173" i="11" a="1"/>
  <c r="W100" i="11" a="1"/>
  <c r="Z107" i="11" a="1"/>
  <c r="W42" i="11" a="1"/>
  <c r="Z25" i="11" a="1"/>
  <c r="W193" i="11" a="1"/>
  <c r="Z102" i="12" a="1"/>
  <c r="W10" i="11" a="1"/>
  <c r="Z136" i="11" a="1"/>
  <c r="T142" i="11" a="1"/>
  <c r="Z117" i="11" a="1"/>
  <c r="T209" i="11" a="1"/>
  <c r="Y194" i="11" a="1"/>
  <c r="Z175" i="11" a="1"/>
  <c r="Z225" i="12" a="1"/>
  <c r="Z208" i="11" a="1"/>
  <c r="U29" i="11" a="1"/>
  <c r="T23" i="11" a="1"/>
  <c r="X55" i="11" a="1"/>
  <c r="X167" i="11" a="1"/>
  <c r="T137" i="11" a="1"/>
  <c r="Z44" i="11" a="1"/>
  <c r="V156" i="11" a="1"/>
  <c r="U105" i="11" a="1"/>
  <c r="V113" i="11" a="1"/>
  <c r="Y27" i="12" a="1"/>
  <c r="U205" i="11" a="1"/>
  <c r="V17" i="11" a="1"/>
  <c r="U204" i="11" a="1"/>
  <c r="Z58" i="11" a="1"/>
  <c r="V155" i="11" a="1"/>
  <c r="U102" i="11" a="1"/>
  <c r="V157" i="11" a="1"/>
  <c r="V197" i="11" a="1"/>
  <c r="U142" i="11" a="1"/>
  <c r="U132" i="11" a="1"/>
  <c r="X23" i="11" a="1"/>
  <c r="V39" i="11" a="1"/>
  <c r="T150" i="11" a="1"/>
  <c r="W58" i="11" a="1"/>
  <c r="Y136" i="12" a="1"/>
  <c r="U171" i="11" a="1"/>
  <c r="V187" i="11" a="1"/>
  <c r="W155" i="11" a="1"/>
  <c r="W39" i="11" a="1"/>
  <c r="X150" i="11" a="1"/>
  <c r="T147" i="11" a="1"/>
  <c r="V196" i="11" a="1"/>
  <c r="U17" i="11" a="1"/>
  <c r="X17" i="11" a="1"/>
  <c r="U155" i="11" a="1"/>
  <c r="U208" i="11" a="1"/>
  <c r="W107" i="11" a="1"/>
  <c r="U151" i="11" a="1"/>
  <c r="Y154" i="12" a="1"/>
  <c r="U42" i="11" a="1"/>
  <c r="W119" i="11" a="1"/>
  <c r="V133" i="11" a="1"/>
  <c r="U166" i="11" a="1"/>
  <c r="Y148" i="11" a="1"/>
  <c r="T50" i="11" a="1"/>
  <c r="Y185" i="11" a="1"/>
  <c r="V193" i="11" a="1"/>
  <c r="U187" i="11" a="1"/>
  <c r="U148" i="11" a="1"/>
  <c r="Z142" i="11" a="1"/>
  <c r="U186" i="11" a="1"/>
  <c r="X138" i="11" a="1"/>
  <c r="T132" i="11" a="1"/>
  <c r="V198" i="11" a="1"/>
  <c r="V194" i="11" a="1"/>
  <c r="W203" i="11" a="1"/>
  <c r="V23" i="11" a="1"/>
  <c r="Y133" i="12" a="1"/>
  <c r="Y27" i="11" a="1"/>
  <c r="T119" i="11" a="1"/>
  <c r="Z42" i="11" a="1"/>
  <c r="W115" i="11" a="1"/>
  <c r="W199" i="11" a="1"/>
  <c r="T141" i="11" a="1"/>
  <c r="U207" i="11" a="1"/>
  <c r="W164" i="11" a="1"/>
  <c r="W109" i="11" a="1"/>
  <c r="Y202" i="11" a="1"/>
  <c r="Z135" i="11" a="1"/>
  <c r="W154" i="11" a="1"/>
  <c r="W144" i="11" a="1"/>
  <c r="U176" i="12" a="1"/>
  <c r="V60" i="11" a="1"/>
  <c r="Y60" i="11" a="1"/>
  <c r="U14" i="11" a="1"/>
  <c r="W64" i="13" a="1"/>
  <c r="Y112" i="11" a="1"/>
  <c r="Z41" i="12" a="1"/>
  <c r="X171" i="11" a="1"/>
  <c r="U60" i="11" a="1"/>
  <c r="V44" i="11" a="1"/>
  <c r="T193" i="11" a="1"/>
  <c r="Z214" i="11" a="1"/>
  <c r="T21" i="11" a="1"/>
  <c r="V112" i="11" a="1"/>
  <c r="V151" i="11" a="1"/>
  <c r="Y162" i="12" a="1"/>
  <c r="T110" i="11" a="1"/>
  <c r="T102" i="11" a="1"/>
  <c r="U185" i="11" a="1"/>
  <c r="V134" i="11" a="1"/>
  <c r="W49" i="11" a="1"/>
  <c r="Z199" i="11" a="1"/>
  <c r="Z193" i="11" a="1"/>
  <c r="W188" i="11" a="1"/>
  <c r="Z138" i="11" a="1"/>
  <c r="U24" i="11" a="1"/>
  <c r="W136" i="11" a="1"/>
  <c r="U12" i="11" a="1"/>
  <c r="U157" i="11" a="1"/>
  <c r="W108" i="11" a="1"/>
  <c r="V137" i="11" a="1"/>
  <c r="X64" i="13" a="1"/>
  <c r="T31" i="11" a="1"/>
  <c r="Z80" i="12" a="1"/>
  <c r="X60" i="11" a="1"/>
  <c r="V22" i="11" a="1"/>
  <c r="X26" i="11" a="1"/>
  <c r="W132" i="11" a="1"/>
  <c r="U38" i="11" a="1"/>
  <c r="U124" i="11" a="1"/>
  <c r="Y184" i="11" a="1"/>
  <c r="Y109" i="11" a="1"/>
  <c r="T134" i="11" a="1"/>
  <c r="V144" i="11" a="1"/>
  <c r="U199" i="11" a="1"/>
  <c r="U193" i="11" a="1"/>
  <c r="X188" i="11" a="1"/>
  <c r="Y44" i="11" a="1"/>
  <c r="V171" i="11" a="1"/>
  <c r="Z50" i="11" a="1"/>
  <c r="T57" i="13" a="1"/>
  <c r="W196" i="11" a="1"/>
  <c r="W48" i="11" a="1"/>
  <c r="W208" i="11" a="1"/>
  <c r="W172" i="11" a="1"/>
  <c r="W159" i="11" a="1"/>
  <c r="Z55" i="11" a="1"/>
  <c r="X205" i="11" a="1"/>
  <c r="V170" i="11" a="1"/>
  <c r="U47" i="11" a="1"/>
  <c r="Z31" i="11" a="1"/>
  <c r="Y175" i="11" a="1"/>
  <c r="T179" i="11" a="1"/>
  <c r="X44" i="11" a="1"/>
  <c r="Y108" i="11" a="1"/>
  <c r="X141" i="11" a="1"/>
  <c r="U206" i="11" a="1"/>
  <c r="Y50" i="11" a="1"/>
  <c r="U130" i="11" a="1"/>
  <c r="V146" i="11" a="1"/>
  <c r="X159" i="11" a="1"/>
  <c r="T136" i="11" a="1"/>
  <c r="U211" i="11" a="1"/>
  <c r="U48" i="11" a="1"/>
  <c r="T116" i="11" a="1"/>
  <c r="W110" i="11" a="1"/>
  <c r="U114" i="11" a="1"/>
  <c r="X56" i="11" a="1"/>
  <c r="Y39" i="11" a="1"/>
  <c r="T211" i="11" a="1"/>
  <c r="U57" i="13" a="1"/>
  <c r="Z109" i="11" a="1"/>
  <c r="Y31" i="12" a="1"/>
  <c r="U127" i="11" a="1"/>
  <c r="V150" i="11" a="1"/>
  <c r="X39" i="11" a="1"/>
  <c r="X211" i="11" a="1"/>
  <c r="Z122" i="11" a="1"/>
  <c r="V57" i="13" a="1"/>
  <c r="X114" i="11" a="1"/>
  <c r="W175" i="11" a="1"/>
  <c r="X146" i="11" a="1"/>
  <c r="U26" i="11" a="1"/>
  <c r="Z21" i="12" a="1"/>
  <c r="X170" i="11" a="1"/>
  <c r="W34" i="12" a="1"/>
  <c r="X42" i="11" a="1"/>
  <c r="W197" i="11" a="1"/>
  <c r="W38" i="11" a="1"/>
  <c r="W54" i="11" a="1"/>
  <c r="V186" i="11" a="1"/>
  <c r="Y186" i="11" a="1"/>
  <c r="T53" i="11" a="1"/>
  <c r="Z27" i="11" a="1"/>
  <c r="Z171" i="11" a="1"/>
  <c r="T190" i="11" a="1"/>
  <c r="Z132" i="11" a="1"/>
  <c r="T51" i="11" a="1"/>
  <c r="X186" i="11" a="1"/>
  <c r="Y100" i="11" a="1"/>
  <c r="Z87" i="11" a="1"/>
  <c r="Y110" i="11" a="1"/>
  <c r="X100" i="11" a="1"/>
  <c r="X181" i="11" a="1"/>
  <c r="X50" i="11" a="1"/>
  <c r="U192" i="11" a="1"/>
  <c r="W181" i="11" a="1"/>
  <c r="V100" i="11" a="1"/>
  <c r="T178" i="11" a="1"/>
  <c r="V181" i="11" a="1"/>
  <c r="V135" i="11" a="1"/>
  <c r="U51" i="11" a="1"/>
  <c r="T151" i="11" a="1"/>
  <c r="T45" i="11" a="1"/>
  <c r="Z42" i="12" a="1"/>
  <c r="Z46" i="11" a="1"/>
  <c r="U28" i="11" a="1"/>
  <c r="U37" i="11" a="1"/>
  <c r="W171" i="11" a="1"/>
  <c r="U100" i="11" a="1"/>
  <c r="Z161" i="11" a="1"/>
  <c r="Y206" i="11" a="1"/>
  <c r="U178" i="11" a="1"/>
  <c r="T122" i="11" a="1"/>
  <c r="Y161" i="11" a="1"/>
  <c r="Z203" i="11" a="1"/>
  <c r="X173" i="11" a="1"/>
  <c r="V211" i="11" a="1"/>
  <c r="T49" i="11" a="1"/>
  <c r="T56" i="11" a="1"/>
  <c r="U46" i="11" a="1"/>
  <c r="Y45" i="11" a="1"/>
  <c r="V190" i="11" a="1"/>
  <c r="U176" i="11" a="1"/>
  <c r="Y214" i="11" a="1"/>
  <c r="Z94" i="11" a="1"/>
  <c r="X24" i="11" a="1"/>
  <c r="Y133" i="11" a="1"/>
  <c r="V116" i="11" a="1"/>
  <c r="T128" i="11" a="1"/>
  <c r="V48" i="11" a="1"/>
  <c r="Z218" i="12" a="1"/>
  <c r="Y80" i="12" a="1"/>
  <c r="W23" i="11" a="1"/>
  <c r="W133" i="11" a="1"/>
  <c r="X123" i="11" a="1"/>
  <c r="Z113" i="11" a="1"/>
  <c r="X58" i="11" a="1"/>
  <c r="W55" i="11" a="1"/>
  <c r="Y95" i="11" a="1"/>
  <c r="T144" i="11" a="1"/>
  <c r="U180" i="11" a="1"/>
  <c r="Y135" i="11" a="1"/>
  <c r="X142" i="11" a="1"/>
  <c r="X119" i="11" a="1"/>
  <c r="T12" i="11" a="1"/>
  <c r="T16" i="11" a="1"/>
  <c r="T124" i="11" a="1"/>
  <c r="T37" i="11" a="1"/>
  <c r="U202" i="11" a="1"/>
  <c r="W131" i="11" a="1"/>
  <c r="W114" i="11" a="1"/>
  <c r="U139" i="11" a="1"/>
  <c r="X148" i="11" a="1"/>
  <c r="U168" i="11" a="1"/>
  <c r="X139" i="11" a="1"/>
  <c r="Z144" i="11" a="1"/>
  <c r="Z193" i="12" a="1"/>
  <c r="Z105" i="11" a="1"/>
  <c r="U115" i="11" a="1"/>
  <c r="Y171" i="11" a="1"/>
  <c r="U159" i="11" a="1"/>
  <c r="Y134" i="11" a="1"/>
  <c r="W28" i="11" a="1"/>
  <c r="X149" i="11" a="1"/>
  <c r="V138" i="11" a="1"/>
  <c r="Y138" i="11" a="1"/>
  <c r="X137" i="11" a="1"/>
  <c r="X131" i="11" a="1"/>
  <c r="Z114" i="11" a="1"/>
  <c r="U145" i="11" a="1"/>
  <c r="Y97" i="12" a="1"/>
  <c r="Y53" i="11" a="1"/>
  <c r="T155" i="11" a="1"/>
  <c r="U200" i="11" a="1"/>
  <c r="V176" i="11" a="1"/>
  <c r="Z64" i="11" a="1"/>
  <c r="T149" i="11" a="1"/>
  <c r="Y192" i="11" a="1"/>
  <c r="Y16" i="11" a="1"/>
  <c r="W148" i="11" a="1"/>
  <c r="V108" i="11" a="1"/>
  <c r="X10" i="11" a="1"/>
  <c r="W13" i="11" a="1"/>
  <c r="X116" i="11" a="1"/>
  <c r="V207" i="11" a="1"/>
  <c r="T165" i="11" a="1"/>
  <c r="Z100" i="11" a="1"/>
  <c r="T186" i="11" a="1"/>
  <c r="U113" i="11" a="1"/>
  <c r="X187" i="11" a="1"/>
  <c r="Z123" i="11" a="1"/>
  <c r="U58" i="11" a="1"/>
  <c r="Z14" i="11" a="1"/>
  <c r="V115" i="11" a="1"/>
  <c r="Z176" i="11" a="1"/>
  <c r="Y207" i="11" a="1"/>
  <c r="W112" i="11" a="1"/>
  <c r="V126" i="11" a="1"/>
  <c r="W202" i="11" a="1"/>
  <c r="Y127" i="11" a="1"/>
  <c r="Z124" i="11" a="1"/>
  <c r="V31" i="11" a="1"/>
  <c r="Z157" i="12" a="1"/>
  <c r="V202" i="11" a="1"/>
  <c r="Y156" i="11" a="1"/>
  <c r="Z192" i="11" a="1"/>
  <c r="Y31" i="11" a="1"/>
  <c r="X48" i="11" a="1"/>
  <c r="V131" i="11" a="1"/>
  <c r="X161" i="11" a="1"/>
  <c r="U129" i="11" a="1"/>
  <c r="U107" i="11" a="1"/>
  <c r="Y149" i="11" a="1"/>
  <c r="W194" i="11" a="1"/>
  <c r="X190" i="11" a="1"/>
  <c r="W142" i="11" a="1"/>
  <c r="X168" i="11" a="1"/>
  <c r="V124" i="11" a="1"/>
  <c r="Z204" i="11" a="1"/>
  <c r="V51" i="11" a="1"/>
  <c r="U146" i="11" a="1"/>
  <c r="X196" i="11" a="1"/>
  <c r="Y229" i="12" a="1"/>
  <c r="W57" i="13" a="1"/>
  <c r="V105" i="11" a="1"/>
  <c r="W145" i="11" a="1"/>
  <c r="W187" i="11" a="1"/>
  <c r="Y136" i="11" a="1"/>
  <c r="X206" i="11" a="1"/>
  <c r="X21" i="11" a="1"/>
  <c r="T44" i="11" a="1"/>
  <c r="X130" i="11" a="1"/>
  <c r="U128" i="11" a="1"/>
  <c r="W21" i="11" a="1"/>
  <c r="U154" i="11" a="1"/>
  <c r="V159" i="11" a="1"/>
  <c r="Y17" i="11" a="1"/>
  <c r="X207" i="11" a="1"/>
  <c r="T199" i="11" a="1"/>
  <c r="Z209" i="11" a="1"/>
  <c r="Y12" i="11" a="1"/>
  <c r="Y87" i="11" a="1"/>
  <c r="X57" i="13" a="1"/>
  <c r="T176" i="11" a="1"/>
  <c r="Y167" i="11" a="1"/>
  <c r="Z157" i="11" a="1"/>
  <c r="T28" i="11" a="1"/>
  <c r="Y187" i="11" a="1"/>
  <c r="Y179" i="12" a="1"/>
  <c r="V127" i="11" a="1"/>
  <c r="U39" i="11" a="1"/>
  <c r="U190" i="11" a="1"/>
  <c r="X25" i="11" a="1"/>
  <c r="Y51" i="11" a="1"/>
  <c r="Z10" i="11" a="1"/>
  <c r="W29" i="11" a="1"/>
  <c r="Z131" i="11" a="1"/>
  <c r="T108" i="11" a="1"/>
  <c r="V132" i="11" a="1"/>
  <c r="Y107" i="11" a="1"/>
  <c r="T188" i="11" a="1"/>
  <c r="T46" i="11" a="1"/>
  <c r="Y141" i="11" a="1"/>
  <c r="V109" i="11" a="1"/>
  <c r="X22" i="11" a="1"/>
  <c r="T197" i="11" a="1"/>
  <c r="U138" i="11" a="1"/>
  <c r="T48" i="11" a="1"/>
  <c r="W160" i="11" a="1"/>
  <c r="U175" i="11" a="1"/>
  <c r="T187" i="11" a="1"/>
  <c r="U54" i="11" a="1"/>
  <c r="Y199" i="11" a="1"/>
  <c r="U64" i="13" a="1"/>
  <c r="T166" i="11" a="1"/>
  <c r="W190" i="11" a="1"/>
  <c r="Z13" i="11" a="1"/>
  <c r="V53" i="11" a="1"/>
  <c r="V122" i="11" a="1"/>
  <c r="T146" i="11" a="1"/>
  <c r="W126" i="11" a="1"/>
  <c r="V129" i="11" a="1"/>
  <c r="Z148" i="11" a="1"/>
  <c r="X176" i="11" a="1"/>
  <c r="V118" i="11" a="1"/>
  <c r="U165" i="11" a="1"/>
  <c r="Y142" i="11" a="1"/>
  <c r="W198" i="11" a="1"/>
  <c r="X28" i="11" a="1"/>
  <c r="X38" i="11" a="1"/>
  <c r="T22" i="11" a="1"/>
  <c r="Z155" i="12" a="1"/>
  <c r="T117" i="11" a="1"/>
  <c r="Y197" i="11" a="1"/>
  <c r="Y135" i="12" a="1"/>
  <c r="V64" i="13" a="1"/>
  <c r="T185" i="11" a="1"/>
  <c r="W209" i="11" a="1"/>
  <c r="Y183" i="11" a="1"/>
  <c r="Y28" i="11" a="1"/>
  <c r="W57" i="11" a="1"/>
  <c r="U170" i="11" a="1"/>
  <c r="X128" i="11" a="1"/>
  <c r="V148" i="11" a="1"/>
  <c r="X178" i="11" a="1"/>
  <c r="X156" i="11" a="1"/>
  <c r="V55" i="11" a="1"/>
  <c r="X132" i="11" a="1"/>
  <c r="U134" i="11" a="1"/>
  <c r="U144" i="11" a="1"/>
  <c r="T172" i="11" a="1"/>
  <c r="X147" i="11" a="1"/>
  <c r="V209" i="11" a="1"/>
  <c r="T214" i="11" a="1"/>
  <c r="V173" i="11" a="1"/>
  <c r="X164" i="11" a="1"/>
  <c r="Z185" i="11" a="1"/>
  <c r="W50" i="11" a="1"/>
  <c r="X115" i="11" a="1"/>
  <c r="W207" i="11" a="1"/>
  <c r="T107" i="11" a="1"/>
  <c r="V49" i="11" a="1"/>
  <c r="T54" i="11" a="1"/>
  <c r="U203" i="11" a="1"/>
  <c r="V56" i="11" a="1"/>
  <c r="V139" i="11" a="1"/>
  <c r="W123" i="11" a="1"/>
  <c r="W134" i="11" a="1"/>
  <c r="V28" i="11" a="1"/>
  <c r="X108" i="11" a="1"/>
  <c r="T203" i="11" a="1"/>
  <c r="Z134" i="11" a="1"/>
  <c r="U182" i="11" a="1"/>
  <c r="V214" i="11" a="1"/>
  <c r="T135" i="11" a="1"/>
  <c r="X112" i="11" a="1"/>
  <c r="Y132" i="11" a="1"/>
  <c r="V145" i="11" a="1"/>
  <c r="W204" i="11" a="1"/>
  <c r="T157" i="11" a="1"/>
  <c r="Z208" i="12" a="1"/>
  <c r="Z60" i="11" a="1"/>
  <c r="Z183" i="11" a="1"/>
  <c r="V154" i="11" a="1"/>
  <c r="Z159" i="11" a="1"/>
  <c r="W102" i="11" a="1"/>
  <c r="Z178" i="11" a="1"/>
  <c r="T114" i="11" a="1"/>
  <c r="U161" i="11" a="1"/>
  <c r="V130" i="11" a="1"/>
  <c r="W141" i="11" a="1"/>
  <c r="U108" i="11" a="1"/>
  <c r="V45" i="11" a="1"/>
  <c r="T47" i="11" a="1"/>
  <c r="T39" i="11" a="1"/>
  <c r="Z150" i="11" a="1"/>
  <c r="W45" i="11" a="1"/>
  <c r="T138" i="11" a="1"/>
  <c r="T194" i="11" a="1"/>
  <c r="W157" i="11" a="1"/>
  <c r="T112" i="11" a="1"/>
  <c r="T160" i="11" a="1"/>
  <c r="Y168" i="11" a="1"/>
  <c r="Z168" i="11" a="1"/>
  <c r="T161" i="11" a="1"/>
  <c r="Y211" i="11" a="1"/>
  <c r="Y37" i="11" a="1"/>
  <c r="V205" i="11" a="1"/>
  <c r="V16" i="11" a="1"/>
  <c r="Z116" i="11" a="1"/>
  <c r="Z102" i="11" a="1"/>
  <c r="U49" i="11" a="1"/>
  <c r="Y210" i="12" a="1"/>
  <c r="T145" i="11" a="1"/>
  <c r="T154" i="11" a="1"/>
  <c r="U152" i="11" a="1"/>
  <c r="X31" i="11" a="1"/>
  <c r="Z156" i="11" a="1"/>
  <c r="Y14" i="11" a="1"/>
  <c r="T170" i="11" a="1"/>
  <c r="X157" i="11" a="1"/>
  <c r="X159" i="12" a="1"/>
  <c r="T167" i="11" a="1"/>
  <c r="T13" i="11" a="1"/>
  <c r="W17" i="11" a="1"/>
  <c r="W168" i="11" a="1"/>
  <c r="Z197" i="12" a="1"/>
  <c r="Z141" i="11" a="1"/>
  <c r="V188" i="11" a="1"/>
  <c r="T182" i="11" a="1"/>
  <c r="W200" i="11" a="1"/>
  <c r="X124" i="11" a="1"/>
  <c r="W127" i="11" a="1"/>
  <c r="W137" i="11" a="1"/>
  <c r="Z112" i="11" a="1"/>
  <c r="V168" i="11" a="1"/>
  <c r="Y208" i="11" a="1"/>
  <c r="W14" i="11" a="1"/>
  <c r="Y113" i="11" a="1"/>
  <c r="X136" i="11" a="1"/>
  <c r="Y49" i="11" a="1"/>
  <c r="X166" i="11" a="1"/>
  <c r="V179" i="11" a="1"/>
  <c r="Z167" i="11" a="1"/>
  <c r="Z119" i="11" a="1"/>
  <c r="W156" i="11" a="1"/>
  <c r="X203" i="11" a="1"/>
  <c r="Y122" i="11" a="1"/>
  <c r="X192" i="11" a="1"/>
  <c r="X175" i="11" a="1"/>
  <c r="W51" i="11" a="1"/>
  <c r="V206" i="11" a="1"/>
  <c r="Z172" i="11" a="1"/>
  <c r="Y131" i="11" a="1"/>
  <c r="Z133" i="11" a="1"/>
  <c r="Y57" i="11" a="1"/>
  <c r="W152" i="11" a="1"/>
  <c r="Y64" i="11" a="1"/>
  <c r="X209" i="11" a="1"/>
  <c r="T27" i="11" a="1"/>
  <c r="Z57" i="13" a="1"/>
  <c r="X53" i="11" a="1"/>
  <c r="T171" i="11" a="1"/>
  <c r="W138" i="11" a="1"/>
  <c r="X33" i="12" a="1"/>
  <c r="Y137" i="12" a="1"/>
  <c r="U22" i="11" a="1"/>
  <c r="U50" i="11" a="1"/>
  <c r="X16" i="11" a="1"/>
  <c r="U27" i="11" a="1"/>
  <c r="Z39" i="11" a="1"/>
  <c r="W151" i="11" a="1"/>
  <c r="U56" i="11" a="1"/>
  <c r="V13" i="11" a="1"/>
  <c r="U122" i="11" a="1"/>
  <c r="X105" i="11" a="1"/>
  <c r="X168" i="12" a="1"/>
  <c r="T206" i="11" a="1"/>
  <c r="Z16" i="11" a="1"/>
  <c r="T168" i="11" a="1"/>
  <c r="X34" i="12" a="1"/>
  <c r="V136" i="11" a="1"/>
  <c r="X214" i="11" a="1"/>
  <c r="V178" i="11" a="1"/>
  <c r="U172" i="11" a="1"/>
  <c r="V175" i="11" a="1"/>
  <c r="T181" i="11" a="1"/>
  <c r="T25" i="11" a="1"/>
  <c r="W22" i="11" a="1"/>
  <c r="U126" i="11" a="1"/>
  <c r="V152" i="11" a="1"/>
  <c r="T26" i="11" a="1"/>
  <c r="U149" i="11" a="1"/>
  <c r="X54" i="11" a="1"/>
  <c r="Z151" i="12" a="1"/>
  <c r="W56" i="11" a="1"/>
  <c r="U10" i="11" a="1"/>
  <c r="U197" i="11" a="1"/>
  <c r="Y54" i="11" a="1"/>
  <c r="X127" i="11" a="1"/>
  <c r="U160" i="11" a="1"/>
  <c r="T156" i="11" a="1"/>
  <c r="W150" i="11" a="1"/>
  <c r="Z52" i="12" a="1"/>
  <c r="W37" i="11" a="1"/>
  <c r="U123" i="11" a="1"/>
  <c r="W192" i="11" a="1"/>
  <c r="X202" i="11" a="1"/>
  <c r="Y48" i="11" a="1"/>
  <c r="Z28" i="11" a="1"/>
  <c r="U109" i="11" a="1"/>
  <c r="T129" i="11" a="1"/>
  <c r="Z173" i="11" a="1"/>
  <c r="V14" i="11" a="1"/>
  <c r="U117" i="11" a="1"/>
  <c r="X46" i="11" a="1"/>
  <c r="W117" i="11" a="1"/>
  <c r="T118" i="11" a="1"/>
  <c r="W26" i="11" a="1"/>
  <c r="T38" i="11" a="1"/>
  <c r="V204" i="11" a="1"/>
  <c r="Y13" i="11" a="1"/>
  <c r="Z206" i="11" a="1"/>
  <c r="U55" i="11" a="1"/>
  <c r="V24" i="11" a="1"/>
  <c r="Z164" i="11" a="1"/>
  <c r="X144" i="11" a="1"/>
  <c r="T55" i="11" a="1"/>
  <c r="T24" i="11" a="1"/>
  <c r="Z127" i="11" a="1"/>
  <c r="V119" i="11" a="1"/>
  <c r="Y25" i="11" a="1"/>
  <c r="Y116" i="11" a="1"/>
  <c r="V110" i="11" a="1"/>
  <c r="Y196" i="11" a="1"/>
  <c r="W135" i="11" a="1"/>
  <c r="U194" i="11" a="1"/>
  <c r="U209" i="11" a="1"/>
  <c r="Y21" i="11" a="1"/>
  <c r="T127" i="11" a="1"/>
  <c r="V50" i="12" a="1"/>
  <c r="V203" i="11" a="1"/>
  <c r="T100" i="11" a="1"/>
  <c r="W166" i="11" a="1"/>
  <c r="T200" i="11" a="1"/>
  <c r="W113" i="11" a="1"/>
  <c r="V46" i="11" a="1"/>
  <c r="W184" i="11" a="1"/>
  <c r="W176" i="11" a="1"/>
  <c r="Y124" i="11" a="1"/>
  <c r="V10" i="11" a="1"/>
  <c r="T184" i="11" a="1"/>
  <c r="Y144" i="11" a="1"/>
  <c r="Z49" i="11" a="1"/>
  <c r="V160" i="11" a="1"/>
  <c r="Z23" i="11" a="1"/>
  <c r="X198" i="11" a="1"/>
  <c r="Y145" i="11" a="1"/>
  <c r="Z199" i="12" a="1"/>
  <c r="Z34" i="12" a="1"/>
  <c r="T105" i="11" a="1"/>
  <c r="X51" i="11" a="1"/>
  <c r="Y122" i="12" a="1"/>
  <c r="Y114" i="11" a="1"/>
  <c r="T10" i="11" a="1"/>
  <c r="W185" i="11" a="1"/>
  <c r="X152" i="11" a="1"/>
  <c r="Y213" i="12" a="1"/>
  <c r="Y178" i="11" a="1"/>
  <c r="V184" i="11" a="1"/>
  <c r="U196" i="11" a="1"/>
  <c r="U23" i="11" a="1"/>
  <c r="Y152" i="11" a="1"/>
  <c r="X122" i="11" a="1"/>
  <c r="X102" i="11" a="1"/>
  <c r="Y175" i="12" a="1"/>
  <c r="U184" i="11" a="1"/>
  <c r="U118" i="11" a="1"/>
  <c r="Z196" i="11" a="1"/>
  <c r="V123" i="11" a="1"/>
  <c r="T204" i="11" a="1"/>
  <c r="T159" i="11" a="1"/>
  <c r="V25" i="11" a="1"/>
  <c r="W31" i="11" a="1"/>
  <c r="W27" i="11" a="1"/>
  <c r="Z12" i="11" a="1"/>
  <c r="V164" i="11" a="1"/>
  <c r="X155" i="11" a="1"/>
  <c r="U45" i="11" a="1"/>
  <c r="V161" i="11" a="1"/>
  <c r="Y150" i="11" a="1"/>
  <c r="T126" i="11" a="1"/>
  <c r="V166" i="11" a="1"/>
  <c r="Z201" i="12" a="1"/>
  <c r="Z48" i="12" a="1"/>
  <c r="Y34" i="12" a="1"/>
  <c r="Z207" i="11" a="1"/>
  <c r="W128" i="11" a="1"/>
  <c r="V50" i="11" a="1"/>
  <c r="W205" i="11" a="1"/>
  <c r="V26" i="11" a="1"/>
  <c r="Y64" i="13" a="1"/>
  <c r="Z110" i="11" a="1"/>
  <c r="T180" i="11" a="1"/>
  <c r="W206" i="11" a="1"/>
  <c r="Z24" i="11" a="1"/>
  <c r="T175" i="11" a="1"/>
  <c r="V12" i="11" a="1"/>
  <c r="V192" i="11" a="1"/>
  <c r="Z229" i="12" a="1"/>
  <c r="X145" i="11" a="1"/>
  <c r="Z108" i="11" a="1"/>
  <c r="T34" i="12" a="1"/>
  <c r="U25" i="11" a="1"/>
  <c r="X200" i="11" a="1"/>
  <c r="U164" i="11" a="1"/>
  <c r="Y157" i="11" a="1"/>
  <c r="V21" i="11" a="1"/>
  <c r="W116" i="11" a="1"/>
  <c r="V42" i="11" a="1"/>
  <c r="Y139" i="11" a="1"/>
  <c r="X13" i="11" a="1"/>
  <c r="X12" i="11" a="1"/>
  <c r="Z181" i="11" a="1"/>
  <c r="Z194" i="11" a="1"/>
  <c r="T14" i="11" a="1"/>
  <c r="Z139" i="11" a="1"/>
  <c r="X185" i="11" a="1"/>
  <c r="V199" i="11" a="1"/>
  <c r="X194" i="11" a="1"/>
  <c r="X165" i="11" a="1"/>
  <c r="Y164" i="11" a="1"/>
  <c r="V29" i="11" a="1"/>
  <c r="Y123" i="11" a="1"/>
  <c r="U116" i="11" a="1"/>
  <c r="U198" i="11" a="1"/>
  <c r="Z145" i="11" a="1"/>
  <c r="V172" i="11" a="1"/>
  <c r="U147" i="11" a="1"/>
  <c r="Y176" i="11" a="1"/>
  <c r="W165" i="11" a="1"/>
  <c r="X199" i="11" a="1"/>
  <c r="Y105" i="11" a="1"/>
  <c r="T192" i="11" a="1"/>
  <c r="X37" i="11" a="1"/>
  <c r="X134" i="11" a="1"/>
  <c r="Y155" i="11" a="1"/>
  <c r="Y147" i="11" a="1"/>
  <c r="X49" i="11" a="1"/>
  <c r="Y173" i="11" a="1"/>
  <c r="X107" i="11" a="1"/>
  <c r="X126" i="11" a="1"/>
  <c r="V102" i="11" a="1"/>
  <c r="V54" i="11" a="1"/>
  <c r="U110" i="11" a="1"/>
  <c r="Y204" i="11" a="1"/>
  <c r="T42" i="11" a="1"/>
  <c r="U181" i="11" a="1"/>
  <c r="X208" i="11" a="1"/>
  <c r="V142" i="11" a="1"/>
  <c r="Z152" i="11" a="1"/>
  <c r="U16" i="11" a="1"/>
  <c r="X135" i="11" a="1"/>
  <c r="Y57" i="13" a="1"/>
  <c r="Y46" i="11" a="1"/>
  <c r="X204" i="11" a="1"/>
  <c r="W146" i="11" a="1"/>
  <c r="W211" i="11" a="1"/>
  <c r="U214" i="11" a="1"/>
  <c r="U214" i="11" l="1"/>
  <c r="W211" i="11"/>
  <c r="W146" i="11"/>
  <c r="X204" i="11"/>
  <c r="Y46" i="11"/>
  <c r="Y57" i="13"/>
  <c r="AJ57" i="13" s="1"/>
  <c r="X135" i="11"/>
  <c r="U16" i="11"/>
  <c r="Z152" i="11"/>
  <c r="V142" i="11"/>
  <c r="X208" i="11"/>
  <c r="U181" i="11"/>
  <c r="T42" i="11"/>
  <c r="Y204" i="11"/>
  <c r="U110" i="11"/>
  <c r="V54" i="11"/>
  <c r="V102" i="11"/>
  <c r="X126" i="11"/>
  <c r="X107" i="11"/>
  <c r="Y173" i="11"/>
  <c r="X49" i="11"/>
  <c r="Y147" i="11"/>
  <c r="Y155" i="11"/>
  <c r="X134" i="11"/>
  <c r="X37" i="11"/>
  <c r="T192" i="11"/>
  <c r="Y105" i="11"/>
  <c r="X199" i="11"/>
  <c r="W165" i="11"/>
  <c r="Y176" i="11"/>
  <c r="U147" i="11"/>
  <c r="V172" i="11"/>
  <c r="Z145" i="11"/>
  <c r="U198" i="11"/>
  <c r="U116" i="11"/>
  <c r="Y123" i="11"/>
  <c r="V29" i="11"/>
  <c r="Y164" i="11"/>
  <c r="X165" i="11"/>
  <c r="X194" i="11"/>
  <c r="V199" i="11"/>
  <c r="X185" i="11"/>
  <c r="Z139" i="11"/>
  <c r="T14" i="11"/>
  <c r="Z194" i="11"/>
  <c r="Z181" i="11"/>
  <c r="X12" i="11"/>
  <c r="X13" i="11"/>
  <c r="Y139" i="11"/>
  <c r="V42" i="11"/>
  <c r="W116" i="11"/>
  <c r="V21" i="11"/>
  <c r="Y157" i="11"/>
  <c r="U164" i="11"/>
  <c r="X200" i="11"/>
  <c r="U25" i="11"/>
  <c r="T34" i="12"/>
  <c r="Z108" i="11"/>
  <c r="X145" i="11"/>
  <c r="Z229" i="12"/>
  <c r="V192" i="11"/>
  <c r="V12" i="11"/>
  <c r="T175" i="11"/>
  <c r="Z24" i="11"/>
  <c r="W206" i="11"/>
  <c r="T180" i="11"/>
  <c r="Z110" i="11"/>
  <c r="Y64" i="13"/>
  <c r="AJ64" i="13" s="1"/>
  <c r="V26" i="11"/>
  <c r="W205" i="11"/>
  <c r="V50" i="11"/>
  <c r="W128" i="11"/>
  <c r="Z207" i="11"/>
  <c r="Y34" i="12"/>
  <c r="Z48" i="12"/>
  <c r="Z201" i="12"/>
  <c r="V166" i="11"/>
  <c r="T126" i="11"/>
  <c r="Y150" i="11"/>
  <c r="V161" i="11"/>
  <c r="U45" i="11"/>
  <c r="X155" i="11"/>
  <c r="V164" i="11"/>
  <c r="Z12" i="11"/>
  <c r="W27" i="11"/>
  <c r="W31" i="11"/>
  <c r="V25" i="11"/>
  <c r="T159" i="11"/>
  <c r="T204" i="11"/>
  <c r="V123" i="11"/>
  <c r="Z196" i="11"/>
  <c r="U118" i="11"/>
  <c r="U184" i="11"/>
  <c r="Y175" i="12"/>
  <c r="X102" i="11"/>
  <c r="X122" i="11"/>
  <c r="Y152" i="11"/>
  <c r="U23" i="11"/>
  <c r="U196" i="11"/>
  <c r="V184" i="11"/>
  <c r="Y178" i="11"/>
  <c r="Y213" i="12"/>
  <c r="X152" i="11"/>
  <c r="W185" i="11"/>
  <c r="T10" i="11"/>
  <c r="Y114" i="11"/>
  <c r="Y122" i="12"/>
  <c r="X51" i="11"/>
  <c r="T105" i="11"/>
  <c r="Z34" i="12"/>
  <c r="Z199" i="12"/>
  <c r="Y145" i="11"/>
  <c r="X198" i="11"/>
  <c r="Z23" i="11"/>
  <c r="V160" i="11"/>
  <c r="Z49" i="11"/>
  <c r="Y144" i="11"/>
  <c r="T184" i="11"/>
  <c r="V10" i="11"/>
  <c r="Y124" i="11"/>
  <c r="W176" i="11"/>
  <c r="W184" i="11"/>
  <c r="V46" i="11"/>
  <c r="W113" i="11"/>
  <c r="T200" i="11"/>
  <c r="W166" i="11"/>
  <c r="T100" i="11"/>
  <c r="V203" i="11"/>
  <c r="V50" i="12"/>
  <c r="T127" i="11"/>
  <c r="Y21" i="11"/>
  <c r="U209" i="11"/>
  <c r="U194" i="11"/>
  <c r="W135" i="11"/>
  <c r="Y196" i="11"/>
  <c r="V110" i="11"/>
  <c r="Y116" i="11"/>
  <c r="Y25" i="11"/>
  <c r="V119" i="11"/>
  <c r="Z127" i="11"/>
  <c r="T24" i="11"/>
  <c r="T55" i="11"/>
  <c r="X144" i="11"/>
  <c r="Z164" i="11"/>
  <c r="V24" i="11"/>
  <c r="U55" i="11"/>
  <c r="Z206" i="11"/>
  <c r="Y13" i="11"/>
  <c r="V204" i="11"/>
  <c r="T38" i="11"/>
  <c r="W26" i="11"/>
  <c r="T118" i="11"/>
  <c r="W117" i="11"/>
  <c r="X46" i="11"/>
  <c r="U117" i="11"/>
  <c r="V14" i="11"/>
  <c r="Z173" i="11"/>
  <c r="T129" i="11"/>
  <c r="U109" i="11"/>
  <c r="Z28" i="11"/>
  <c r="Y48" i="11"/>
  <c r="X202" i="11"/>
  <c r="W192" i="11"/>
  <c r="U123" i="11"/>
  <c r="W37" i="11"/>
  <c r="Z52" i="12"/>
  <c r="W150" i="11"/>
  <c r="T156" i="11"/>
  <c r="U160" i="11"/>
  <c r="X127" i="11"/>
  <c r="Y54" i="11"/>
  <c r="U197" i="11"/>
  <c r="U10" i="11"/>
  <c r="W56" i="11"/>
  <c r="Z151" i="12"/>
  <c r="X54" i="11"/>
  <c r="U149" i="11"/>
  <c r="T26" i="11"/>
  <c r="V152" i="11"/>
  <c r="U126" i="11"/>
  <c r="W22" i="11"/>
  <c r="T25" i="11"/>
  <c r="T181" i="11"/>
  <c r="V175" i="11"/>
  <c r="U172" i="11"/>
  <c r="V178" i="11"/>
  <c r="X214" i="11"/>
  <c r="V136" i="11"/>
  <c r="X34" i="12"/>
  <c r="T168" i="11"/>
  <c r="Z16" i="11"/>
  <c r="T206" i="11"/>
  <c r="X168" i="12"/>
  <c r="X105" i="11"/>
  <c r="U122" i="11"/>
  <c r="V13" i="11"/>
  <c r="U56" i="11"/>
  <c r="W151" i="11"/>
  <c r="Z39" i="11"/>
  <c r="U27" i="11"/>
  <c r="X16" i="11"/>
  <c r="U50" i="11"/>
  <c r="U22" i="11"/>
  <c r="Y137" i="12"/>
  <c r="X33" i="12"/>
  <c r="W138" i="11"/>
  <c r="T171" i="11"/>
  <c r="X53" i="11"/>
  <c r="Z57" i="13"/>
  <c r="AK57" i="13" s="1"/>
  <c r="T27" i="11"/>
  <c r="X209" i="11"/>
  <c r="Y64" i="11"/>
  <c r="W152" i="11"/>
  <c r="Y57" i="11"/>
  <c r="Z133" i="11"/>
  <c r="Y131" i="11"/>
  <c r="Z172" i="11"/>
  <c r="V206" i="11"/>
  <c r="W51" i="11"/>
  <c r="X175" i="11"/>
  <c r="X192" i="11"/>
  <c r="Y122" i="11"/>
  <c r="X203" i="11"/>
  <c r="W156" i="11"/>
  <c r="Z119" i="11"/>
  <c r="Z167" i="11"/>
  <c r="V179" i="11"/>
  <c r="X166" i="11"/>
  <c r="Y49" i="11"/>
  <c r="X136" i="11"/>
  <c r="Y113" i="11"/>
  <c r="W14" i="11"/>
  <c r="Y208" i="11"/>
  <c r="V168" i="11"/>
  <c r="Z112" i="11"/>
  <c r="W137" i="11"/>
  <c r="W127" i="11"/>
  <c r="X124" i="11"/>
  <c r="W200" i="11"/>
  <c r="T182" i="11"/>
  <c r="V188" i="11"/>
  <c r="Z141" i="11"/>
  <c r="Z197" i="12"/>
  <c r="W168" i="11"/>
  <c r="W17" i="11"/>
  <c r="T13" i="11"/>
  <c r="T167" i="11"/>
  <c r="X159" i="12"/>
  <c r="X157" i="11"/>
  <c r="T170" i="11"/>
  <c r="Y14" i="11"/>
  <c r="Z156" i="11"/>
  <c r="X31" i="11"/>
  <c r="U152" i="11"/>
  <c r="T154" i="11"/>
  <c r="T145" i="11"/>
  <c r="Y210" i="12"/>
  <c r="U49" i="11"/>
  <c r="Z102" i="11"/>
  <c r="Z116" i="11"/>
  <c r="V16" i="11"/>
  <c r="V205" i="11"/>
  <c r="Y37" i="11"/>
  <c r="Y211" i="11"/>
  <c r="T161" i="11"/>
  <c r="Z168" i="11"/>
  <c r="Y168" i="11"/>
  <c r="T160" i="11"/>
  <c r="T112" i="11"/>
  <c r="W157" i="11"/>
  <c r="T194" i="11"/>
  <c r="T138" i="11"/>
  <c r="W45" i="11"/>
  <c r="Z150" i="11"/>
  <c r="T39" i="11"/>
  <c r="T47" i="11"/>
  <c r="V45" i="11"/>
  <c r="U108" i="11"/>
  <c r="W141" i="11"/>
  <c r="V130" i="11"/>
  <c r="U161" i="11"/>
  <c r="T114" i="11"/>
  <c r="Z178" i="11"/>
  <c r="W102" i="11"/>
  <c r="Z159" i="11"/>
  <c r="V154" i="11"/>
  <c r="Z183" i="11"/>
  <c r="Z60" i="11"/>
  <c r="Z208" i="12"/>
  <c r="T157" i="11"/>
  <c r="W204" i="11"/>
  <c r="V145" i="11"/>
  <c r="Y132" i="11"/>
  <c r="X112" i="11"/>
  <c r="T135" i="11"/>
  <c r="V214" i="11"/>
  <c r="U182" i="11"/>
  <c r="Z134" i="11"/>
  <c r="T203" i="11"/>
  <c r="X108" i="11"/>
  <c r="V28" i="11"/>
  <c r="W134" i="11"/>
  <c r="W123" i="11"/>
  <c r="V139" i="11"/>
  <c r="V56" i="11"/>
  <c r="U203" i="11"/>
  <c r="T54" i="11"/>
  <c r="V49" i="11"/>
  <c r="T107" i="11"/>
  <c r="W207" i="11"/>
  <c r="X115" i="11"/>
  <c r="W50" i="11"/>
  <c r="Z185" i="11"/>
  <c r="X164" i="11"/>
  <c r="V173" i="11"/>
  <c r="T214" i="11"/>
  <c r="V209" i="11"/>
  <c r="X147" i="11"/>
  <c r="T172" i="11"/>
  <c r="U144" i="11"/>
  <c r="U134" i="11"/>
  <c r="X132" i="11"/>
  <c r="V55" i="11"/>
  <c r="X156" i="11"/>
  <c r="X178" i="11"/>
  <c r="V148" i="11"/>
  <c r="X128" i="11"/>
  <c r="U170" i="11"/>
  <c r="W57" i="11"/>
  <c r="Y28" i="11"/>
  <c r="Y183" i="11"/>
  <c r="W209" i="11"/>
  <c r="T185" i="11"/>
  <c r="V64" i="13"/>
  <c r="Y135" i="12"/>
  <c r="Y197" i="11"/>
  <c r="T117" i="11"/>
  <c r="Z155" i="12"/>
  <c r="T22" i="11"/>
  <c r="X38" i="11"/>
  <c r="X28" i="11"/>
  <c r="W198" i="11"/>
  <c r="Y142" i="11"/>
  <c r="U165" i="11"/>
  <c r="V118" i="11"/>
  <c r="X176" i="11"/>
  <c r="Z148" i="11"/>
  <c r="V129" i="11"/>
  <c r="W126" i="11"/>
  <c r="T146" i="11"/>
  <c r="V122" i="11"/>
  <c r="V53" i="11"/>
  <c r="Z13" i="11"/>
  <c r="W190" i="11"/>
  <c r="T166" i="11"/>
  <c r="U64" i="13"/>
  <c r="Y199" i="11"/>
  <c r="U54" i="11"/>
  <c r="T187" i="11"/>
  <c r="U175" i="11"/>
  <c r="W160" i="11"/>
  <c r="T48" i="11"/>
  <c r="U138" i="11"/>
  <c r="T197" i="11"/>
  <c r="X22" i="11"/>
  <c r="V109" i="11"/>
  <c r="Y141" i="11"/>
  <c r="T46" i="11"/>
  <c r="T188" i="11"/>
  <c r="Y107" i="11"/>
  <c r="V132" i="11"/>
  <c r="T108" i="11"/>
  <c r="Z131" i="11"/>
  <c r="W29" i="11"/>
  <c r="Z10" i="11"/>
  <c r="Y51" i="11"/>
  <c r="X25" i="11"/>
  <c r="U190" i="11"/>
  <c r="U39" i="11"/>
  <c r="V127" i="11"/>
  <c r="Y179" i="12"/>
  <c r="Y187" i="11"/>
  <c r="T28" i="11"/>
  <c r="Z157" i="11"/>
  <c r="Y167" i="11"/>
  <c r="T176" i="11"/>
  <c r="X57" i="13"/>
  <c r="AI57" i="13" s="1"/>
  <c r="Y87" i="11"/>
  <c r="Y12" i="11"/>
  <c r="Z209" i="11"/>
  <c r="T199" i="11"/>
  <c r="X207" i="11"/>
  <c r="Y17" i="11"/>
  <c r="V159" i="11"/>
  <c r="U154" i="11"/>
  <c r="W21" i="11"/>
  <c r="U128" i="11"/>
  <c r="X130" i="11"/>
  <c r="T44" i="11"/>
  <c r="X21" i="11"/>
  <c r="X206" i="11"/>
  <c r="Y136" i="11"/>
  <c r="W187" i="11"/>
  <c r="W145" i="11"/>
  <c r="V105" i="11"/>
  <c r="W57" i="13"/>
  <c r="AH57" i="13" s="1"/>
  <c r="Y229" i="12"/>
  <c r="X196" i="11"/>
  <c r="U146" i="11"/>
  <c r="V51" i="11"/>
  <c r="Z204" i="11"/>
  <c r="V124" i="11"/>
  <c r="X168" i="11"/>
  <c r="W142" i="11"/>
  <c r="X190" i="11"/>
  <c r="W194" i="11"/>
  <c r="Y149" i="11"/>
  <c r="U107" i="11"/>
  <c r="U129" i="11"/>
  <c r="X161" i="11"/>
  <c r="V131" i="11"/>
  <c r="X48" i="11"/>
  <c r="Y31" i="11"/>
  <c r="Z192" i="11"/>
  <c r="Y156" i="11"/>
  <c r="V202" i="11"/>
  <c r="Z157" i="12"/>
  <c r="V31" i="11"/>
  <c r="Z124" i="11"/>
  <c r="Y127" i="11"/>
  <c r="W202" i="11"/>
  <c r="V126" i="11"/>
  <c r="W112" i="11"/>
  <c r="Y207" i="11"/>
  <c r="Z176" i="11"/>
  <c r="V115" i="11"/>
  <c r="Z14" i="11"/>
  <c r="U58" i="11"/>
  <c r="Z123" i="11"/>
  <c r="X187" i="11"/>
  <c r="U113" i="11"/>
  <c r="T186" i="11"/>
  <c r="Z100" i="11"/>
  <c r="T165" i="11"/>
  <c r="V207" i="11"/>
  <c r="X116" i="11"/>
  <c r="W13" i="11"/>
  <c r="X10" i="11"/>
  <c r="V108" i="11"/>
  <c r="W148" i="11"/>
  <c r="Y16" i="11"/>
  <c r="Y192" i="11"/>
  <c r="T149" i="11"/>
  <c r="Z64" i="11"/>
  <c r="V176" i="11"/>
  <c r="U200" i="11"/>
  <c r="T155" i="11"/>
  <c r="Y53" i="11"/>
  <c r="Y97" i="12"/>
  <c r="U145" i="11"/>
  <c r="Z114" i="11"/>
  <c r="X131" i="11"/>
  <c r="X137" i="11"/>
  <c r="Y138" i="11"/>
  <c r="V138" i="11"/>
  <c r="X149" i="11"/>
  <c r="W28" i="11"/>
  <c r="Y134" i="11"/>
  <c r="U159" i="11"/>
  <c r="Y171" i="11"/>
  <c r="U115" i="11"/>
  <c r="Z105" i="11"/>
  <c r="Z193" i="12"/>
  <c r="Z144" i="11"/>
  <c r="X139" i="11"/>
  <c r="U168" i="11"/>
  <c r="X148" i="11"/>
  <c r="U139" i="11"/>
  <c r="W114" i="11"/>
  <c r="W131" i="11"/>
  <c r="U202" i="11"/>
  <c r="T37" i="11"/>
  <c r="T124" i="11"/>
  <c r="T16" i="11"/>
  <c r="T12" i="11"/>
  <c r="X119" i="11"/>
  <c r="X142" i="11"/>
  <c r="Y135" i="11"/>
  <c r="U180" i="11"/>
  <c r="T144" i="11"/>
  <c r="Y95" i="11"/>
  <c r="W55" i="11"/>
  <c r="X58" i="11"/>
  <c r="Z113" i="11"/>
  <c r="X123" i="11"/>
  <c r="W133" i="11"/>
  <c r="W23" i="11"/>
  <c r="Y80" i="12"/>
  <c r="Z218" i="12"/>
  <c r="V48" i="11"/>
  <c r="T128" i="11"/>
  <c r="V116" i="11"/>
  <c r="Y133" i="11"/>
  <c r="X24" i="11"/>
  <c r="Z94" i="11"/>
  <c r="Y214" i="11"/>
  <c r="U176" i="11"/>
  <c r="V190" i="11"/>
  <c r="Y45" i="11"/>
  <c r="U46" i="11"/>
  <c r="T56" i="11"/>
  <c r="T49" i="11"/>
  <c r="V211" i="11"/>
  <c r="X173" i="11"/>
  <c r="Z203" i="11"/>
  <c r="Y161" i="11"/>
  <c r="T122" i="11"/>
  <c r="U178" i="11"/>
  <c r="Y206" i="11"/>
  <c r="Z161" i="11"/>
  <c r="U100" i="11"/>
  <c r="W171" i="11"/>
  <c r="U37" i="11"/>
  <c r="U28" i="11"/>
  <c r="Z46" i="11"/>
  <c r="Z42" i="12"/>
  <c r="T45" i="11"/>
  <c r="T151" i="11"/>
  <c r="U51" i="11"/>
  <c r="V135" i="11"/>
  <c r="V181" i="11"/>
  <c r="T178" i="11"/>
  <c r="V100" i="11"/>
  <c r="W181" i="11"/>
  <c r="U192" i="11"/>
  <c r="X50" i="11"/>
  <c r="X181" i="11"/>
  <c r="X100" i="11"/>
  <c r="Y110" i="11"/>
  <c r="Z87" i="11"/>
  <c r="Y100" i="11"/>
  <c r="X186" i="11"/>
  <c r="T51" i="11"/>
  <c r="Z132" i="11"/>
  <c r="T190" i="11"/>
  <c r="Z171" i="11"/>
  <c r="Z27" i="11"/>
  <c r="T53" i="11"/>
  <c r="Y186" i="11"/>
  <c r="V186" i="11"/>
  <c r="W54" i="11"/>
  <c r="W38" i="11"/>
  <c r="W197" i="11"/>
  <c r="X42" i="11"/>
  <c r="W34" i="12"/>
  <c r="X170" i="11"/>
  <c r="Z21" i="12"/>
  <c r="U26" i="11"/>
  <c r="X146" i="11"/>
  <c r="W175" i="11"/>
  <c r="X114" i="11"/>
  <c r="V57" i="13"/>
  <c r="AG57" i="13" s="1"/>
  <c r="Z122" i="11"/>
  <c r="X211" i="11"/>
  <c r="X39" i="11"/>
  <c r="V150" i="11"/>
  <c r="U127" i="11"/>
  <c r="Y31" i="12"/>
  <c r="Z109" i="11"/>
  <c r="U57" i="13"/>
  <c r="T211" i="11"/>
  <c r="Y39" i="11"/>
  <c r="X56" i="11"/>
  <c r="U114" i="11"/>
  <c r="W110" i="11"/>
  <c r="T116" i="11"/>
  <c r="U48" i="11"/>
  <c r="U211" i="11"/>
  <c r="T136" i="11"/>
  <c r="X159" i="11"/>
  <c r="V146" i="11"/>
  <c r="U130" i="11"/>
  <c r="Y50" i="11"/>
  <c r="U206" i="11"/>
  <c r="X141" i="11"/>
  <c r="Y108" i="11"/>
  <c r="X44" i="11"/>
  <c r="T179" i="11"/>
  <c r="Y175" i="11"/>
  <c r="Z31" i="11"/>
  <c r="U47" i="11"/>
  <c r="V170" i="11"/>
  <c r="X205" i="11"/>
  <c r="Z55" i="11"/>
  <c r="W159" i="11"/>
  <c r="W172" i="11"/>
  <c r="W208" i="11"/>
  <c r="W48" i="11"/>
  <c r="W196" i="11"/>
  <c r="T57" i="13"/>
  <c r="Z50" i="11"/>
  <c r="V171" i="11"/>
  <c r="Y44" i="11"/>
  <c r="X188" i="11"/>
  <c r="U193" i="11"/>
  <c r="U199" i="11"/>
  <c r="V144" i="11"/>
  <c r="T134" i="11"/>
  <c r="Y109" i="11"/>
  <c r="Y184" i="11"/>
  <c r="U124" i="11"/>
  <c r="U38" i="11"/>
  <c r="W132" i="11"/>
  <c r="X26" i="11"/>
  <c r="V22" i="11"/>
  <c r="X60" i="11"/>
  <c r="Z80" i="12"/>
  <c r="T31" i="11"/>
  <c r="X64" i="13"/>
  <c r="AI64" i="13" s="1"/>
  <c r="V137" i="11"/>
  <c r="W108" i="11"/>
  <c r="U157" i="11"/>
  <c r="U12" i="11"/>
  <c r="W136" i="11"/>
  <c r="U24" i="11"/>
  <c r="Z138" i="11"/>
  <c r="W188" i="11"/>
  <c r="Z193" i="11"/>
  <c r="Z199" i="11"/>
  <c r="W49" i="11"/>
  <c r="V134" i="11"/>
  <c r="U185" i="11"/>
  <c r="T102" i="11"/>
  <c r="T110" i="11"/>
  <c r="Y162" i="12"/>
  <c r="V151" i="11"/>
  <c r="V112" i="11"/>
  <c r="T21" i="11"/>
  <c r="Z214" i="11"/>
  <c r="T193" i="11"/>
  <c r="V44" i="11"/>
  <c r="U60" i="11"/>
  <c r="X171" i="11"/>
  <c r="Z41" i="12"/>
  <c r="Y112" i="11"/>
  <c r="W64" i="13"/>
  <c r="AH64" i="13" s="1"/>
  <c r="U14" i="11"/>
  <c r="Y60" i="11"/>
  <c r="V60" i="11"/>
  <c r="U176" i="12"/>
  <c r="W144" i="11"/>
  <c r="W154" i="11"/>
  <c r="Z135" i="11"/>
  <c r="Y202" i="11"/>
  <c r="W109" i="11"/>
  <c r="W164" i="11"/>
  <c r="U207" i="11"/>
  <c r="T141" i="11"/>
  <c r="W199" i="11"/>
  <c r="W115" i="11"/>
  <c r="Z42" i="11"/>
  <c r="T119" i="11"/>
  <c r="Y27" i="11"/>
  <c r="Y133" i="12"/>
  <c r="V23" i="11"/>
  <c r="W203" i="11"/>
  <c r="V194" i="11"/>
  <c r="V198" i="11"/>
  <c r="T132" i="11"/>
  <c r="X138" i="11"/>
  <c r="U186" i="11"/>
  <c r="Z142" i="11"/>
  <c r="U148" i="11"/>
  <c r="U187" i="11"/>
  <c r="V193" i="11"/>
  <c r="Y185" i="11"/>
  <c r="T50" i="11"/>
  <c r="Y148" i="11"/>
  <c r="U166" i="11"/>
  <c r="V133" i="11"/>
  <c r="W119" i="11"/>
  <c r="U42" i="11"/>
  <c r="Y154" i="12"/>
  <c r="U151" i="11"/>
  <c r="W107" i="11"/>
  <c r="U208" i="11"/>
  <c r="U155" i="11"/>
  <c r="X17" i="11"/>
  <c r="U17" i="11"/>
  <c r="V196" i="11"/>
  <c r="T147" i="11"/>
  <c r="X150" i="11"/>
  <c r="W39" i="11"/>
  <c r="W155" i="11"/>
  <c r="V187" i="11"/>
  <c r="U171" i="11"/>
  <c r="Y136" i="12"/>
  <c r="W58" i="11"/>
  <c r="T150" i="11"/>
  <c r="V39" i="11"/>
  <c r="X23" i="11"/>
  <c r="U132" i="11"/>
  <c r="U142" i="11"/>
  <c r="V197" i="11"/>
  <c r="V157" i="11"/>
  <c r="U102" i="11"/>
  <c r="V155" i="11"/>
  <c r="Z58" i="11"/>
  <c r="U204" i="11"/>
  <c r="V17" i="11"/>
  <c r="U205" i="11"/>
  <c r="Y27" i="12"/>
  <c r="V113" i="11"/>
  <c r="U105" i="11"/>
  <c r="V156" i="11"/>
  <c r="Z44" i="11"/>
  <c r="T137" i="11"/>
  <c r="X167" i="11"/>
  <c r="X55" i="11"/>
  <c r="T23" i="11"/>
  <c r="U29" i="11"/>
  <c r="Z208" i="11"/>
  <c r="Z225" i="12"/>
  <c r="Z175" i="11"/>
  <c r="Y194" i="11"/>
  <c r="T209" i="11"/>
  <c r="Z117" i="11"/>
  <c r="T142" i="11"/>
  <c r="Z136" i="11"/>
  <c r="W10" i="11"/>
  <c r="Z102" i="12"/>
  <c r="W193" i="11"/>
  <c r="Z25" i="11"/>
  <c r="W42" i="11"/>
  <c r="Z107" i="11"/>
  <c r="W100" i="11"/>
  <c r="W173" i="11"/>
  <c r="V128" i="11"/>
  <c r="W178" i="11"/>
  <c r="W25" i="11"/>
  <c r="Y117" i="11"/>
  <c r="Y193" i="11"/>
  <c r="Y181" i="11"/>
  <c r="T205" i="11"/>
  <c r="V180" i="11"/>
  <c r="U150" i="11"/>
  <c r="T148" i="11"/>
  <c r="T198" i="11"/>
  <c r="T202" i="11"/>
  <c r="W24" i="11"/>
  <c r="X118" i="11"/>
  <c r="W130" i="11"/>
  <c r="X184" i="11"/>
  <c r="X109" i="11"/>
  <c r="U44" i="11"/>
  <c r="X117" i="11"/>
  <c r="Y58" i="11"/>
  <c r="U131" i="11"/>
  <c r="U31" i="11"/>
  <c r="Y10" i="11"/>
  <c r="U141" i="11"/>
  <c r="Z51" i="11"/>
  <c r="W12" i="11"/>
  <c r="Y42" i="11"/>
  <c r="U136" i="11"/>
  <c r="U21" i="11"/>
  <c r="Z155" i="11"/>
  <c r="V167" i="11"/>
  <c r="U34" i="12"/>
  <c r="Z53" i="11"/>
  <c r="W124" i="11"/>
  <c r="V58" i="11"/>
  <c r="Y190" i="11"/>
  <c r="U137" i="11"/>
  <c r="Y165" i="11"/>
  <c r="W105" i="11"/>
  <c r="V147" i="11"/>
  <c r="V27" i="11"/>
  <c r="T123" i="11"/>
  <c r="X57" i="11"/>
  <c r="Y159" i="11"/>
  <c r="W167" i="11"/>
  <c r="T29" i="11"/>
  <c r="Z54" i="11"/>
  <c r="V117" i="11"/>
  <c r="Z57" i="11"/>
  <c r="Z21" i="11"/>
  <c r="W118" i="11"/>
  <c r="U112" i="11"/>
  <c r="T17" i="11"/>
  <c r="W189" i="12"/>
  <c r="W182" i="11"/>
  <c r="W149" i="11"/>
  <c r="Y102" i="11"/>
  <c r="T115" i="11"/>
  <c r="V208" i="11"/>
  <c r="W129" i="11"/>
  <c r="X193" i="11"/>
  <c r="W16" i="11"/>
  <c r="V114" i="11"/>
  <c r="Z165" i="11"/>
  <c r="V185" i="11"/>
  <c r="T60" i="11"/>
  <c r="W53" i="11"/>
  <c r="U173" i="11"/>
  <c r="W147" i="11"/>
  <c r="Y137" i="11"/>
  <c r="V200" i="11"/>
  <c r="Z202" i="11"/>
  <c r="T196" i="11"/>
  <c r="U188" i="11"/>
  <c r="W170" i="11"/>
  <c r="Z118" i="11"/>
  <c r="V34" i="12"/>
  <c r="T139" i="11"/>
  <c r="W68" i="12"/>
  <c r="T152" i="11"/>
  <c r="T207" i="11"/>
  <c r="T131" i="11"/>
  <c r="W186" i="11"/>
  <c r="X27" i="11"/>
  <c r="X110" i="11"/>
  <c r="V182" i="11"/>
  <c r="T133" i="11"/>
  <c r="X14" i="11"/>
  <c r="Y23" i="11"/>
  <c r="Z137" i="11"/>
  <c r="T130" i="11"/>
  <c r="U156" i="11"/>
  <c r="Y94" i="11"/>
  <c r="Y205" i="11"/>
  <c r="U135" i="11"/>
  <c r="X154" i="11"/>
  <c r="T208" i="11"/>
  <c r="Y209" i="11"/>
  <c r="Y188" i="11"/>
  <c r="X45" i="11"/>
  <c r="Y118" i="11"/>
  <c r="W60" i="11"/>
  <c r="T58" i="11"/>
  <c r="W161" i="11"/>
  <c r="X197" i="11"/>
  <c r="V149" i="11"/>
  <c r="Y203" i="11"/>
  <c r="Y24" i="11"/>
  <c r="T113" i="11"/>
  <c r="W46" i="11"/>
  <c r="Y38" i="11"/>
  <c r="T164" i="11"/>
  <c r="W122" i="11"/>
  <c r="U133" i="11"/>
  <c r="W214" i="11"/>
  <c r="V165" i="11"/>
  <c r="U179" i="11"/>
  <c r="W44" i="11"/>
  <c r="T109" i="11"/>
  <c r="X191" i="12"/>
  <c r="X113" i="11"/>
  <c r="Y119" i="11"/>
  <c r="T173" i="11"/>
  <c r="Y61" i="12"/>
  <c r="Y172" i="11"/>
  <c r="Z186" i="11"/>
  <c r="U13" i="11"/>
  <c r="X129" i="11"/>
  <c r="V107" i="11"/>
  <c r="X172" i="11"/>
  <c r="V38" i="11"/>
  <c r="X133" i="11"/>
  <c r="V37" i="11"/>
  <c r="U119" i="11"/>
  <c r="W139" i="11"/>
  <c r="Y55" i="11"/>
  <c r="U53" i="11"/>
  <c r="V141" i="11"/>
  <c r="H198" i="10"/>
  <c r="AF198" i="10"/>
  <c r="H132" i="7"/>
  <c r="J195" i="10"/>
  <c r="AH195" i="10"/>
  <c r="AH131" i="10"/>
  <c r="J131" i="10"/>
  <c r="K187" i="10"/>
  <c r="AI187" i="10"/>
  <c r="G96" i="7"/>
  <c r="I116" i="7"/>
  <c r="AJ41" i="10"/>
  <c r="L41" i="10"/>
  <c r="G9" i="7"/>
  <c r="AJ57" i="12"/>
  <c r="K121" i="10"/>
  <c r="AI121" i="10"/>
  <c r="M43" i="7"/>
  <c r="M140" i="7"/>
  <c r="K172" i="7"/>
  <c r="L119" i="7"/>
  <c r="G164" i="7"/>
  <c r="H13" i="10"/>
  <c r="AF13" i="10"/>
  <c r="M137" i="10"/>
  <c r="AK137" i="10"/>
  <c r="AG127" i="10"/>
  <c r="I127" i="10"/>
  <c r="K82" i="7"/>
  <c r="L148" i="7"/>
  <c r="L43" i="7"/>
  <c r="AF51" i="10"/>
  <c r="H51" i="10"/>
  <c r="I147" i="7"/>
  <c r="G84" i="7"/>
  <c r="K192" i="10"/>
  <c r="AI192" i="10"/>
  <c r="AF164" i="10"/>
  <c r="H164" i="10"/>
  <c r="G37" i="10"/>
  <c r="AE37" i="10"/>
  <c r="H123" i="7"/>
  <c r="AJ187" i="10"/>
  <c r="L187" i="10"/>
  <c r="I76" i="7"/>
  <c r="H100" i="10"/>
  <c r="AF100" i="10"/>
  <c r="AG49" i="10"/>
  <c r="I49" i="10"/>
  <c r="I94" i="10"/>
  <c r="AG94" i="10"/>
  <c r="G79" i="7"/>
  <c r="AI112" i="10"/>
  <c r="K112" i="10"/>
  <c r="I10" i="7"/>
  <c r="H157" i="7"/>
  <c r="G93" i="7"/>
  <c r="AI97" i="10"/>
  <c r="K97" i="10"/>
  <c r="L156" i="10"/>
  <c r="AJ156" i="10"/>
  <c r="AI44" i="10"/>
  <c r="K44" i="10"/>
  <c r="L132" i="10"/>
  <c r="AJ132" i="10"/>
  <c r="G81" i="7"/>
  <c r="I41" i="7"/>
  <c r="J123" i="7"/>
  <c r="AJ139" i="10"/>
  <c r="L139" i="10"/>
  <c r="L121" i="7"/>
  <c r="I11" i="7"/>
  <c r="K120" i="10"/>
  <c r="AI120" i="10"/>
  <c r="J100" i="7"/>
  <c r="I100" i="7"/>
  <c r="L154" i="7"/>
  <c r="I95" i="7"/>
  <c r="H113" i="7"/>
  <c r="K137" i="7"/>
  <c r="K32" i="10"/>
  <c r="AI32" i="10"/>
  <c r="M11" i="7"/>
  <c r="H115" i="7"/>
  <c r="J99" i="7"/>
  <c r="J86" i="7"/>
  <c r="G175" i="10"/>
  <c r="AE175" i="10"/>
  <c r="L95" i="10"/>
  <c r="AJ95" i="10"/>
  <c r="AI182" i="10"/>
  <c r="K182" i="10"/>
  <c r="AH149" i="10"/>
  <c r="J149" i="10"/>
  <c r="L159" i="10"/>
  <c r="AJ159" i="10"/>
  <c r="M156" i="7"/>
  <c r="M148" i="7"/>
  <c r="M142" i="7"/>
  <c r="AF132" i="10"/>
  <c r="H132" i="10"/>
  <c r="AG155" i="10"/>
  <c r="I155" i="10"/>
  <c r="L44" i="7"/>
  <c r="K27" i="7"/>
  <c r="I42" i="7"/>
  <c r="G20" i="7"/>
  <c r="M72" i="7"/>
  <c r="AK130" i="10"/>
  <c r="M130" i="10"/>
  <c r="J96" i="7"/>
  <c r="H181" i="10"/>
  <c r="AF181" i="10"/>
  <c r="AF105" i="10"/>
  <c r="H105" i="10"/>
  <c r="J8" i="7"/>
  <c r="G8" i="7"/>
  <c r="G40" i="7"/>
  <c r="AJ110" i="10"/>
  <c r="L110" i="10"/>
  <c r="K117" i="7"/>
  <c r="I26" i="10"/>
  <c r="AG26" i="10"/>
  <c r="L148" i="10"/>
  <c r="AJ148" i="10"/>
  <c r="I78" i="7"/>
  <c r="J102" i="7"/>
  <c r="K86" i="7"/>
  <c r="M74" i="7"/>
  <c r="AI149" i="10"/>
  <c r="K149" i="10"/>
  <c r="K177" i="10"/>
  <c r="AI177" i="10"/>
  <c r="AG182" i="10"/>
  <c r="I182" i="10"/>
  <c r="L12" i="7"/>
  <c r="M9" i="7"/>
  <c r="K54" i="7"/>
  <c r="K169" i="10"/>
  <c r="AI169" i="10"/>
  <c r="M125" i="10"/>
  <c r="AK125" i="10"/>
  <c r="J16" i="7"/>
  <c r="AE11" i="10"/>
  <c r="G11" i="10"/>
  <c r="M89" i="7"/>
  <c r="J9" i="7"/>
  <c r="M177" i="10"/>
  <c r="AK177" i="10"/>
  <c r="AK164" i="10"/>
  <c r="M164" i="10"/>
  <c r="M28" i="7"/>
  <c r="H116" i="7"/>
  <c r="H166" i="10"/>
  <c r="AF166" i="10"/>
  <c r="AI9" i="10"/>
  <c r="K9" i="10"/>
  <c r="K10" i="10"/>
  <c r="AI10" i="10"/>
  <c r="M60" i="7"/>
  <c r="L125" i="10"/>
  <c r="AJ125" i="10"/>
  <c r="I37" i="10"/>
  <c r="AG37" i="10"/>
  <c r="AH105" i="10"/>
  <c r="J105" i="10"/>
  <c r="I18" i="10"/>
  <c r="AG18" i="10"/>
  <c r="L51" i="10"/>
  <c r="AJ51" i="10"/>
  <c r="J54" i="7"/>
  <c r="L141" i="10"/>
  <c r="AJ141" i="10"/>
  <c r="J162" i="7"/>
  <c r="H148" i="10"/>
  <c r="AF148" i="10"/>
  <c r="J148" i="7"/>
  <c r="K183" i="10"/>
  <c r="AI183" i="10"/>
  <c r="AF22" i="10"/>
  <c r="H22" i="10"/>
  <c r="L54" i="7"/>
  <c r="J44" i="7"/>
  <c r="G30" i="11"/>
  <c r="AE30" i="11"/>
  <c r="M98" i="10"/>
  <c r="AK98" i="10"/>
  <c r="G56" i="7"/>
  <c r="L124" i="7"/>
  <c r="K90" i="7"/>
  <c r="AI130" i="10"/>
  <c r="K130" i="10"/>
  <c r="J21" i="7"/>
  <c r="G36" i="7"/>
  <c r="AG167" i="10"/>
  <c r="I167" i="10"/>
  <c r="K87" i="7"/>
  <c r="H108" i="7"/>
  <c r="G80" i="10"/>
  <c r="AE80" i="10"/>
  <c r="AK215" i="11"/>
  <c r="M215" i="11"/>
  <c r="H97" i="7"/>
  <c r="J67" i="7"/>
  <c r="I175" i="10"/>
  <c r="AG175" i="10"/>
  <c r="K52" i="7"/>
  <c r="I9" i="10"/>
  <c r="AG9" i="10"/>
  <c r="AE158" i="10"/>
  <c r="G158" i="10"/>
  <c r="G159" i="7"/>
  <c r="G69" i="7"/>
  <c r="AK21" i="10"/>
  <c r="M21" i="10"/>
  <c r="H133" i="7"/>
  <c r="J42" i="7"/>
  <c r="L86" i="7"/>
  <c r="G115" i="7"/>
  <c r="J111" i="7"/>
  <c r="J189" i="10"/>
  <c r="AH189" i="10"/>
  <c r="G163" i="10"/>
  <c r="AE163" i="10"/>
  <c r="I19" i="7"/>
  <c r="K74" i="7"/>
  <c r="M100" i="10"/>
  <c r="AK100" i="10"/>
  <c r="AJ64" i="12"/>
  <c r="I23" i="10"/>
  <c r="AG23" i="10"/>
  <c r="AH188" i="10"/>
  <c r="J188" i="10"/>
  <c r="I74" i="7"/>
  <c r="I45" i="10"/>
  <c r="AG45" i="10"/>
  <c r="M138" i="7"/>
  <c r="AH114" i="10"/>
  <c r="J114" i="10"/>
  <c r="H170" i="7"/>
  <c r="H78" i="7"/>
  <c r="AK190" i="10"/>
  <c r="M190" i="10"/>
  <c r="AJ30" i="11"/>
  <c r="L30" i="11"/>
  <c r="G60" i="7"/>
  <c r="AK45" i="11"/>
  <c r="M45" i="11"/>
  <c r="AK190" i="11"/>
  <c r="M190" i="11"/>
  <c r="AG150" i="10"/>
  <c r="I150" i="10"/>
  <c r="G112" i="10"/>
  <c r="AE112" i="10"/>
  <c r="H159" i="7"/>
  <c r="AJ135" i="10"/>
  <c r="L135" i="10"/>
  <c r="I146" i="10"/>
  <c r="AG146" i="10"/>
  <c r="J95" i="7"/>
  <c r="AF40" i="10"/>
  <c r="H40" i="10"/>
  <c r="AK76" i="10"/>
  <c r="M76" i="10"/>
  <c r="K139" i="10"/>
  <c r="AI139" i="10"/>
  <c r="K10" i="7"/>
  <c r="M136" i="7"/>
  <c r="I88" i="10"/>
  <c r="AG88" i="10"/>
  <c r="AG148" i="10"/>
  <c r="I148" i="10"/>
  <c r="M9" i="10"/>
  <c r="AK9" i="10"/>
  <c r="G108" i="7"/>
  <c r="I151" i="7"/>
  <c r="AH24" i="10"/>
  <c r="J24" i="10"/>
  <c r="L123" i="7"/>
  <c r="J28" i="10"/>
  <c r="AH28" i="10"/>
  <c r="J87" i="7"/>
  <c r="L84" i="7"/>
  <c r="I22" i="10"/>
  <c r="AG22" i="10"/>
  <c r="K50" i="7"/>
  <c r="G54" i="7"/>
  <c r="G171" i="7"/>
  <c r="AF191" i="10"/>
  <c r="H191" i="10"/>
  <c r="G144" i="10"/>
  <c r="AE144" i="10"/>
  <c r="L106" i="7"/>
  <c r="AF87" i="10"/>
  <c r="H87" i="10"/>
  <c r="G187" i="10"/>
  <c r="AE187" i="10"/>
  <c r="K135" i="7"/>
  <c r="AG110" i="10"/>
  <c r="I110" i="10"/>
  <c r="K42" i="7"/>
  <c r="M179" i="10"/>
  <c r="AK179" i="10"/>
  <c r="K79" i="7"/>
  <c r="G118" i="7"/>
  <c r="J52" i="7"/>
  <c r="AF107" i="10"/>
  <c r="H107" i="10"/>
  <c r="AF168" i="10"/>
  <c r="H168" i="10"/>
  <c r="I158" i="7"/>
  <c r="L166" i="11"/>
  <c r="AJ166" i="11"/>
  <c r="I77" i="7"/>
  <c r="K94" i="10"/>
  <c r="AI94" i="10"/>
  <c r="K109" i="10"/>
  <c r="AI109" i="10"/>
  <c r="L137" i="10"/>
  <c r="AJ137" i="10"/>
  <c r="AF20" i="10"/>
  <c r="H20" i="10"/>
  <c r="H179" i="10"/>
  <c r="AF179" i="10"/>
  <c r="AG168" i="10"/>
  <c r="I168" i="10"/>
  <c r="G16" i="7"/>
  <c r="L161" i="10"/>
  <c r="AJ161" i="10"/>
  <c r="K32" i="7"/>
  <c r="AJ200" i="11"/>
  <c r="L200" i="11"/>
  <c r="AI137" i="10"/>
  <c r="K137" i="10"/>
  <c r="G125" i="7"/>
  <c r="AH169" i="10"/>
  <c r="J169" i="10"/>
  <c r="G8" i="10"/>
  <c r="AE8" i="10"/>
  <c r="H73" i="7"/>
  <c r="AI142" i="10"/>
  <c r="K142" i="10"/>
  <c r="J161" i="7"/>
  <c r="G137" i="7"/>
  <c r="L103" i="10"/>
  <c r="AJ103" i="10"/>
  <c r="H77" i="7"/>
  <c r="L115" i="11"/>
  <c r="AJ115" i="11"/>
  <c r="AI46" i="10"/>
  <c r="K46" i="10"/>
  <c r="M30" i="7"/>
  <c r="K138" i="7"/>
  <c r="AE95" i="10"/>
  <c r="G95" i="10"/>
  <c r="L110" i="7"/>
  <c r="L28" i="7"/>
  <c r="M30" i="11"/>
  <c r="AK30" i="11"/>
  <c r="M188" i="11"/>
  <c r="AK188" i="11"/>
  <c r="AJ130" i="10"/>
  <c r="L130" i="10"/>
  <c r="M143" i="7"/>
  <c r="J89" i="7"/>
  <c r="AI181" i="10"/>
  <c r="K181" i="10"/>
  <c r="L29" i="7"/>
  <c r="J147" i="10"/>
  <c r="AH147" i="10"/>
  <c r="L92" i="7"/>
  <c r="K166" i="10"/>
  <c r="AI166" i="10"/>
  <c r="G233" i="13"/>
  <c r="I233" i="13" s="1"/>
  <c r="K233" i="13" s="1"/>
  <c r="AE233" i="13"/>
  <c r="M20" i="10"/>
  <c r="AK20" i="10"/>
  <c r="G148" i="7"/>
  <c r="I145" i="10"/>
  <c r="AG145" i="10"/>
  <c r="AK44" i="10"/>
  <c r="M44" i="10"/>
  <c r="G80" i="7"/>
  <c r="I149" i="7"/>
  <c r="I60" i="10"/>
  <c r="AG60" i="10"/>
  <c r="K102" i="7"/>
  <c r="M145" i="7"/>
  <c r="K9" i="7"/>
  <c r="L129" i="10"/>
  <c r="AJ129" i="10"/>
  <c r="G82" i="7"/>
  <c r="AE168" i="10"/>
  <c r="G168" i="10"/>
  <c r="J118" i="7"/>
  <c r="AG51" i="10"/>
  <c r="I51" i="10"/>
  <c r="I15" i="7"/>
  <c r="AG8" i="10"/>
  <c r="I8" i="10"/>
  <c r="L111" i="10"/>
  <c r="AJ111" i="10"/>
  <c r="I9" i="7"/>
  <c r="J159" i="10"/>
  <c r="AH159" i="10"/>
  <c r="J168" i="10"/>
  <c r="AH168" i="10"/>
  <c r="I41" i="10"/>
  <c r="AG41" i="10"/>
  <c r="AF47" i="10"/>
  <c r="H47" i="10"/>
  <c r="K160" i="7"/>
  <c r="AH102" i="10"/>
  <c r="J102" i="10"/>
  <c r="K78" i="7"/>
  <c r="I113" i="7"/>
  <c r="AE183" i="10"/>
  <c r="G183" i="10"/>
  <c r="M175" i="7"/>
  <c r="AH150" i="10"/>
  <c r="J150" i="10"/>
  <c r="G92" i="10"/>
  <c r="AE92" i="10"/>
  <c r="M18" i="7"/>
  <c r="I186" i="10"/>
  <c r="AG186" i="10"/>
  <c r="I47" i="11"/>
  <c r="AG47" i="11"/>
  <c r="G113" i="10"/>
  <c r="AE113" i="10"/>
  <c r="L18" i="10"/>
  <c r="AJ18" i="10"/>
  <c r="I130" i="7"/>
  <c r="L26" i="7"/>
  <c r="J30" i="7"/>
  <c r="H193" i="10"/>
  <c r="AF193" i="10"/>
  <c r="AF177" i="10"/>
  <c r="H177" i="10"/>
  <c r="J121" i="10"/>
  <c r="AH121" i="10"/>
  <c r="AJ179" i="10"/>
  <c r="L179" i="10"/>
  <c r="H58" i="7"/>
  <c r="AG100" i="10"/>
  <c r="I100" i="10"/>
  <c r="M20" i="7"/>
  <c r="J147" i="7"/>
  <c r="I156" i="7"/>
  <c r="L105" i="10"/>
  <c r="AJ105" i="10"/>
  <c r="AJ22" i="10"/>
  <c r="L22" i="10"/>
  <c r="L172" i="7"/>
  <c r="L150" i="7"/>
  <c r="L103" i="7"/>
  <c r="AJ96" i="10"/>
  <c r="L96" i="10"/>
  <c r="AG108" i="10"/>
  <c r="I108" i="10"/>
  <c r="J37" i="7"/>
  <c r="J76" i="7"/>
  <c r="K99" i="7"/>
  <c r="L80" i="7"/>
  <c r="M113" i="10"/>
  <c r="AK113" i="10"/>
  <c r="M39" i="7"/>
  <c r="AE21" i="10"/>
  <c r="G21" i="10"/>
  <c r="AE50" i="10"/>
  <c r="G50" i="10"/>
  <c r="AI129" i="10"/>
  <c r="K129" i="10"/>
  <c r="L145" i="7"/>
  <c r="I126" i="7"/>
  <c r="H141" i="7"/>
  <c r="L125" i="7"/>
  <c r="M148" i="10"/>
  <c r="AK148" i="10"/>
  <c r="L38" i="7"/>
  <c r="AG21" i="10"/>
  <c r="I21" i="10"/>
  <c r="AF50" i="10"/>
  <c r="H50" i="10"/>
  <c r="M8" i="7"/>
  <c r="AK189" i="10"/>
  <c r="M189" i="10"/>
  <c r="I133" i="7"/>
  <c r="AJ10" i="10"/>
  <c r="L10" i="10"/>
  <c r="I137" i="7"/>
  <c r="I102" i="7"/>
  <c r="I187" i="10"/>
  <c r="AG187" i="10"/>
  <c r="G33" i="10"/>
  <c r="AE33" i="10"/>
  <c r="G191" i="10"/>
  <c r="AE191" i="10"/>
  <c r="M90" i="7"/>
  <c r="K95" i="7"/>
  <c r="G53" i="10"/>
  <c r="AE53" i="10"/>
  <c r="G128" i="10"/>
  <c r="AE128" i="10"/>
  <c r="G95" i="7"/>
  <c r="M58" i="7"/>
  <c r="I120" i="7"/>
  <c r="AH23" i="10"/>
  <c r="J23" i="10"/>
  <c r="G77" i="7"/>
  <c r="H93" i="7"/>
  <c r="K159" i="7"/>
  <c r="K167" i="7"/>
  <c r="G13" i="7"/>
  <c r="J19" i="7"/>
  <c r="M111" i="7"/>
  <c r="M29" i="7"/>
  <c r="K156" i="7"/>
  <c r="AE107" i="10"/>
  <c r="G107" i="10"/>
  <c r="K19" i="7"/>
  <c r="AH106" i="10"/>
  <c r="J106" i="10"/>
  <c r="AI41" i="10"/>
  <c r="K41" i="10"/>
  <c r="H106" i="10"/>
  <c r="AF106" i="10"/>
  <c r="AG11" i="10"/>
  <c r="I11" i="10"/>
  <c r="K103" i="7"/>
  <c r="I172" i="7"/>
  <c r="K163" i="7"/>
  <c r="AI88" i="10"/>
  <c r="K88" i="10"/>
  <c r="M156" i="10"/>
  <c r="AK156" i="10"/>
  <c r="M102" i="7"/>
  <c r="K96" i="7"/>
  <c r="J108" i="7"/>
  <c r="J151" i="7"/>
  <c r="G115" i="10"/>
  <c r="AE115" i="10"/>
  <c r="L31" i="7"/>
  <c r="H99" i="10"/>
  <c r="AF99" i="10"/>
  <c r="AK25" i="10"/>
  <c r="M25" i="10"/>
  <c r="H171" i="7"/>
  <c r="G99" i="7"/>
  <c r="L137" i="7"/>
  <c r="AJ10" i="13"/>
  <c r="L10" i="13"/>
  <c r="AJ43" i="10"/>
  <c r="L43" i="10"/>
  <c r="K38" i="7"/>
  <c r="K185" i="10"/>
  <c r="AI185" i="10"/>
  <c r="J46" i="7"/>
  <c r="J175" i="10"/>
  <c r="AH175" i="10"/>
  <c r="H110" i="10"/>
  <c r="AF110" i="10"/>
  <c r="H142" i="7"/>
  <c r="I128" i="10"/>
  <c r="AG128" i="10"/>
  <c r="J13" i="7"/>
  <c r="AH32" i="10"/>
  <c r="J32" i="10"/>
  <c r="H96" i="7"/>
  <c r="L71" i="7"/>
  <c r="AK48" i="11"/>
  <c r="M48" i="11"/>
  <c r="AH135" i="10"/>
  <c r="J135" i="10"/>
  <c r="G140" i="10"/>
  <c r="AE140" i="10"/>
  <c r="AF145" i="10"/>
  <c r="H145" i="10"/>
  <c r="K113" i="10"/>
  <c r="AI113" i="10"/>
  <c r="AJ49" i="10"/>
  <c r="L49" i="10"/>
  <c r="H134" i="7"/>
  <c r="K46" i="7"/>
  <c r="M107" i="7"/>
  <c r="H180" i="10"/>
  <c r="AF180" i="10"/>
  <c r="AF8" i="10"/>
  <c r="H8" i="10"/>
  <c r="J52" i="10"/>
  <c r="AH52" i="10"/>
  <c r="AK143" i="11"/>
  <c r="M143" i="11"/>
  <c r="K49" i="10"/>
  <c r="AI49" i="10"/>
  <c r="H134" i="10"/>
  <c r="AF134" i="10"/>
  <c r="I162" i="7"/>
  <c r="AE23" i="10"/>
  <c r="G23" i="10"/>
  <c r="AG137" i="10"/>
  <c r="I137" i="10"/>
  <c r="L151" i="7"/>
  <c r="M114" i="7"/>
  <c r="L41" i="7"/>
  <c r="H131" i="7"/>
  <c r="AF112" i="10"/>
  <c r="H112" i="10"/>
  <c r="H72" i="10"/>
  <c r="AF72" i="10"/>
  <c r="G110" i="7"/>
  <c r="AH19" i="10"/>
  <c r="J19" i="10"/>
  <c r="G22" i="10"/>
  <c r="AE22" i="10"/>
  <c r="AE164" i="10"/>
  <c r="G164" i="10"/>
  <c r="I118" i="7"/>
  <c r="AG158" i="10"/>
  <c r="I158" i="10"/>
  <c r="J17" i="7"/>
  <c r="H76" i="7"/>
  <c r="AF155" i="10"/>
  <c r="H155" i="10"/>
  <c r="H17" i="7"/>
  <c r="G128" i="7"/>
  <c r="AG161" i="10"/>
  <c r="I161" i="10"/>
  <c r="K65" i="7"/>
  <c r="AI198" i="10"/>
  <c r="K198" i="10"/>
  <c r="G116" i="7"/>
  <c r="L72" i="10"/>
  <c r="AJ72" i="10"/>
  <c r="L70" i="7"/>
  <c r="M96" i="10"/>
  <c r="AK96" i="10"/>
  <c r="AG122" i="10"/>
  <c r="I122" i="10"/>
  <c r="I72" i="10"/>
  <c r="AG72" i="10"/>
  <c r="K30" i="11"/>
  <c r="AI30" i="11"/>
  <c r="M154" i="7"/>
  <c r="AJ128" i="10"/>
  <c r="L128" i="10"/>
  <c r="H163" i="7"/>
  <c r="G152" i="10"/>
  <c r="AE152" i="10"/>
  <c r="M13" i="10"/>
  <c r="AK13" i="10"/>
  <c r="M101" i="7"/>
  <c r="AE60" i="10"/>
  <c r="G60" i="10"/>
  <c r="I92" i="7"/>
  <c r="G189" i="10"/>
  <c r="AE189" i="10"/>
  <c r="K160" i="11"/>
  <c r="AI160" i="11"/>
  <c r="L143" i="7"/>
  <c r="AI95" i="10"/>
  <c r="K95" i="10"/>
  <c r="J71" i="7"/>
  <c r="H109" i="10"/>
  <c r="AF109" i="10"/>
  <c r="J191" i="10"/>
  <c r="AH191" i="10"/>
  <c r="K143" i="7"/>
  <c r="H21" i="7"/>
  <c r="AG10" i="10"/>
  <c r="I10" i="10"/>
  <c r="AF52" i="10"/>
  <c r="H52" i="10"/>
  <c r="K166" i="7"/>
  <c r="J136" i="10"/>
  <c r="AH136" i="10"/>
  <c r="M34" i="10"/>
  <c r="AK34" i="10"/>
  <c r="AF24" i="10"/>
  <c r="H24" i="10"/>
  <c r="M65" i="7"/>
  <c r="AI13" i="10"/>
  <c r="K13" i="10"/>
  <c r="H45" i="10"/>
  <c r="AF45" i="10"/>
  <c r="J166" i="10"/>
  <c r="AH166" i="10"/>
  <c r="AF19" i="10"/>
  <c r="H19" i="10"/>
  <c r="H28" i="7"/>
  <c r="J159" i="7"/>
  <c r="AJ130" i="11"/>
  <c r="L130" i="11"/>
  <c r="H162" i="7"/>
  <c r="AI29" i="11"/>
  <c r="K29" i="11"/>
  <c r="AH124" i="10"/>
  <c r="J124" i="10"/>
  <c r="G154" i="10"/>
  <c r="AE154" i="10"/>
  <c r="G145" i="7"/>
  <c r="L117" i="7"/>
  <c r="K48" i="10"/>
  <c r="AI48" i="10"/>
  <c r="AK57" i="12"/>
  <c r="M128" i="7"/>
  <c r="G151" i="7"/>
  <c r="G24" i="10"/>
  <c r="AE24" i="10"/>
  <c r="AI193" i="10"/>
  <c r="K193" i="10"/>
  <c r="K126" i="7"/>
  <c r="AJ62" i="10"/>
  <c r="L62" i="10"/>
  <c r="L132" i="7"/>
  <c r="I96" i="10"/>
  <c r="AG96" i="10"/>
  <c r="J43" i="7"/>
  <c r="I39" i="7"/>
  <c r="J142" i="10"/>
  <c r="AH142" i="10"/>
  <c r="L101" i="7"/>
  <c r="I119" i="7"/>
  <c r="L100" i="7"/>
  <c r="AH137" i="10"/>
  <c r="J137" i="10"/>
  <c r="AJ53" i="10"/>
  <c r="L53" i="10"/>
  <c r="I122" i="7"/>
  <c r="G39" i="7"/>
  <c r="H40" i="7"/>
  <c r="M100" i="7"/>
  <c r="I145" i="7"/>
  <c r="I94" i="7"/>
  <c r="J31" i="7"/>
  <c r="I62" i="10"/>
  <c r="AG62" i="10"/>
  <c r="H150" i="7"/>
  <c r="H53" i="10"/>
  <c r="AF53" i="10"/>
  <c r="AK119" i="10"/>
  <c r="M119" i="10"/>
  <c r="H154" i="7"/>
  <c r="I150" i="7"/>
  <c r="AJ117" i="10"/>
  <c r="L117" i="10"/>
  <c r="M155" i="10"/>
  <c r="AK155" i="10"/>
  <c r="M166" i="10"/>
  <c r="AK166" i="10"/>
  <c r="I189" i="10"/>
  <c r="AG189" i="10"/>
  <c r="AH46" i="10"/>
  <c r="J46" i="10"/>
  <c r="AI158" i="10"/>
  <c r="K158" i="10"/>
  <c r="L159" i="7"/>
  <c r="J79" i="7"/>
  <c r="K44" i="7"/>
  <c r="AI175" i="10"/>
  <c r="K175" i="10"/>
  <c r="J156" i="7"/>
  <c r="L109" i="10"/>
  <c r="AJ109" i="10"/>
  <c r="AI186" i="10"/>
  <c r="K186" i="10"/>
  <c r="I63" i="7"/>
  <c r="M27" i="7"/>
  <c r="J140" i="10"/>
  <c r="AH140" i="10"/>
  <c r="J157" i="7"/>
  <c r="H41" i="7"/>
  <c r="G32" i="7"/>
  <c r="M108" i="10"/>
  <c r="AK108" i="10"/>
  <c r="K151" i="7"/>
  <c r="H89" i="7"/>
  <c r="K20" i="7"/>
  <c r="AK151" i="10"/>
  <c r="M151" i="10"/>
  <c r="AG162" i="10"/>
  <c r="I162" i="10"/>
  <c r="G88" i="7"/>
  <c r="L56" i="7"/>
  <c r="H118" i="7"/>
  <c r="M135" i="7"/>
  <c r="K140" i="7"/>
  <c r="K150" i="10"/>
  <c r="AI150" i="10"/>
  <c r="H54" i="7"/>
  <c r="L146" i="7"/>
  <c r="L44" i="10"/>
  <c r="AJ44" i="10"/>
  <c r="AI122" i="10"/>
  <c r="K122" i="10"/>
  <c r="L102" i="10"/>
  <c r="AJ102" i="10"/>
  <c r="J11" i="10"/>
  <c r="AH11" i="10"/>
  <c r="H74" i="7"/>
  <c r="AJ192" i="10"/>
  <c r="L192" i="10"/>
  <c r="I152" i="10"/>
  <c r="AG152" i="10"/>
  <c r="G17" i="7"/>
  <c r="H34" i="7"/>
  <c r="AK101" i="10"/>
  <c r="M101" i="10"/>
  <c r="M87" i="7"/>
  <c r="AH123" i="10"/>
  <c r="J123" i="10"/>
  <c r="AH113" i="10"/>
  <c r="J113" i="10"/>
  <c r="M45" i="7"/>
  <c r="AI111" i="10"/>
  <c r="K111" i="10"/>
  <c r="AK142" i="10"/>
  <c r="M142" i="10"/>
  <c r="H158" i="7"/>
  <c r="AF128" i="10"/>
  <c r="H128" i="10"/>
  <c r="J183" i="10"/>
  <c r="AH183" i="10"/>
  <c r="G38" i="7"/>
  <c r="G165" i="10"/>
  <c r="AE165" i="10"/>
  <c r="J35" i="7"/>
  <c r="L52" i="7"/>
  <c r="H75" i="7"/>
  <c r="I172" i="10"/>
  <c r="AG172" i="10"/>
  <c r="I81" i="7"/>
  <c r="AK126" i="10"/>
  <c r="M126" i="10"/>
  <c r="AK187" i="11"/>
  <c r="M187" i="11"/>
  <c r="AK72" i="10"/>
  <c r="M72" i="10"/>
  <c r="I38" i="7"/>
  <c r="AH152" i="10"/>
  <c r="J152" i="10"/>
  <c r="J14" i="10"/>
  <c r="AH14" i="10"/>
  <c r="L167" i="7"/>
  <c r="L18" i="7"/>
  <c r="G126" i="7"/>
  <c r="AE10" i="10"/>
  <c r="G10" i="10"/>
  <c r="J166" i="7"/>
  <c r="H13" i="7"/>
  <c r="K158" i="7"/>
  <c r="K45" i="7"/>
  <c r="H160" i="7"/>
  <c r="G151" i="10"/>
  <c r="AE151" i="10"/>
  <c r="L83" i="7"/>
  <c r="AI151" i="11"/>
  <c r="K151" i="11"/>
  <c r="I44" i="7"/>
  <c r="AI141" i="10"/>
  <c r="K141" i="10"/>
  <c r="G153" i="10"/>
  <c r="AE153" i="10"/>
  <c r="I27" i="7"/>
  <c r="I160" i="7"/>
  <c r="H35" i="7"/>
  <c r="L23" i="7"/>
  <c r="L11" i="10"/>
  <c r="AJ11" i="10"/>
  <c r="AE62" i="10"/>
  <c r="G62" i="10"/>
  <c r="M140" i="10"/>
  <c r="AK140" i="10"/>
  <c r="M67" i="7"/>
  <c r="I163" i="7"/>
  <c r="H135" i="7"/>
  <c r="K184" i="10"/>
  <c r="AI184" i="10"/>
  <c r="I85" i="7"/>
  <c r="K28" i="10"/>
  <c r="AI28" i="10"/>
  <c r="AE146" i="13"/>
  <c r="G146" i="13"/>
  <c r="I146" i="13" s="1"/>
  <c r="K146" i="13" s="1"/>
  <c r="J164" i="7"/>
  <c r="AF137" i="10"/>
  <c r="H137" i="10"/>
  <c r="I112" i="7"/>
  <c r="AE138" i="10"/>
  <c r="G138" i="10"/>
  <c r="G130" i="10"/>
  <c r="AE130" i="10"/>
  <c r="K58" i="7"/>
  <c r="AJ198" i="11"/>
  <c r="L198" i="11"/>
  <c r="L60" i="7"/>
  <c r="AE87" i="10"/>
  <c r="G87" i="10"/>
  <c r="H33" i="7"/>
  <c r="AF44" i="10"/>
  <c r="H44" i="10"/>
  <c r="AK94" i="10"/>
  <c r="M94" i="10"/>
  <c r="AK105" i="10"/>
  <c r="M105" i="10"/>
  <c r="I13" i="10"/>
  <c r="AG13" i="10"/>
  <c r="G130" i="7"/>
  <c r="K31" i="7"/>
  <c r="AG188" i="10"/>
  <c r="I188" i="10"/>
  <c r="G136" i="7"/>
  <c r="K121" i="7"/>
  <c r="H149" i="7"/>
  <c r="K88" i="7"/>
  <c r="L32" i="10"/>
  <c r="AJ32" i="10"/>
  <c r="L67" i="7"/>
  <c r="G163" i="7"/>
  <c r="L35" i="7"/>
  <c r="L195" i="10"/>
  <c r="AJ195" i="10"/>
  <c r="H172" i="7"/>
  <c r="AE146" i="10"/>
  <c r="G146" i="10"/>
  <c r="H48" i="7"/>
  <c r="J121" i="7"/>
  <c r="M152" i="10"/>
  <c r="AK152" i="10"/>
  <c r="M36" i="7"/>
  <c r="AJ152" i="10"/>
  <c r="L152" i="10"/>
  <c r="I107" i="7"/>
  <c r="J98" i="7"/>
  <c r="J122" i="7"/>
  <c r="I17" i="7"/>
  <c r="L32" i="7"/>
  <c r="J12" i="7"/>
  <c r="G145" i="10"/>
  <c r="AE145" i="10"/>
  <c r="L136" i="7"/>
  <c r="AE101" i="10"/>
  <c r="G101" i="10"/>
  <c r="H161" i="7"/>
  <c r="K84" i="7"/>
  <c r="AH141" i="10"/>
  <c r="J141" i="10"/>
  <c r="G114" i="7"/>
  <c r="AE177" i="10"/>
  <c r="G177" i="10"/>
  <c r="J60" i="7"/>
  <c r="I134" i="7"/>
  <c r="AE124" i="10"/>
  <c r="G124" i="10"/>
  <c r="J40" i="10"/>
  <c r="AH40" i="10"/>
  <c r="AK135" i="10"/>
  <c r="M135" i="10"/>
  <c r="H130" i="7"/>
  <c r="L85" i="7"/>
  <c r="G34" i="10"/>
  <c r="AE34" i="10"/>
  <c r="K28" i="7"/>
  <c r="J143" i="7"/>
  <c r="G42" i="10"/>
  <c r="AE42" i="10"/>
  <c r="I89" i="7"/>
  <c r="M169" i="7"/>
  <c r="I40" i="10"/>
  <c r="AG40" i="10"/>
  <c r="H98" i="10"/>
  <c r="AF98" i="10"/>
  <c r="J69" i="7"/>
  <c r="AH126" i="10"/>
  <c r="J126" i="10"/>
  <c r="K98" i="7"/>
  <c r="K89" i="7"/>
  <c r="I116" i="10"/>
  <c r="AG116" i="10"/>
  <c r="H22" i="7"/>
  <c r="H146" i="10"/>
  <c r="AF146" i="10"/>
  <c r="G103" i="10"/>
  <c r="AE103" i="10"/>
  <c r="H88" i="7"/>
  <c r="M161" i="10"/>
  <c r="AK161" i="10"/>
  <c r="AH94" i="10"/>
  <c r="J94" i="10"/>
  <c r="AK144" i="10"/>
  <c r="M144" i="10"/>
  <c r="I138" i="10"/>
  <c r="AG138" i="10"/>
  <c r="J27" i="7"/>
  <c r="L99" i="7"/>
  <c r="L160" i="7"/>
  <c r="H37" i="7"/>
  <c r="H101" i="7"/>
  <c r="AK167" i="10"/>
  <c r="M167" i="10"/>
  <c r="M57" i="10"/>
  <c r="AK57" i="10"/>
  <c r="G83" i="7"/>
  <c r="J10" i="7"/>
  <c r="AF80" i="10"/>
  <c r="H80" i="10"/>
  <c r="M197" i="11"/>
  <c r="AK197" i="11"/>
  <c r="G22" i="7"/>
  <c r="J125" i="7"/>
  <c r="G141" i="10"/>
  <c r="AE141" i="10"/>
  <c r="K133" i="7"/>
  <c r="J187" i="10"/>
  <c r="AH187" i="10"/>
  <c r="G156" i="7"/>
  <c r="H165" i="7"/>
  <c r="H83" i="7"/>
  <c r="AG130" i="10"/>
  <c r="I130" i="10"/>
  <c r="H45" i="7"/>
  <c r="H144" i="7"/>
  <c r="J133" i="7"/>
  <c r="G74" i="7"/>
  <c r="L113" i="7"/>
  <c r="G67" i="7"/>
  <c r="AJ118" i="10"/>
  <c r="L118" i="10"/>
  <c r="H99" i="7"/>
  <c r="AI101" i="10"/>
  <c r="K101" i="10"/>
  <c r="K43" i="7"/>
  <c r="G121" i="10"/>
  <c r="AE121" i="10"/>
  <c r="H25" i="7"/>
  <c r="AG198" i="10"/>
  <c r="I198" i="10"/>
  <c r="H165" i="10"/>
  <c r="AF165" i="10"/>
  <c r="G89" i="7"/>
  <c r="L40" i="7"/>
  <c r="L30" i="7"/>
  <c r="M120" i="10"/>
  <c r="AK120" i="10"/>
  <c r="G123" i="7"/>
  <c r="H32" i="7"/>
  <c r="G186" i="10"/>
  <c r="AE186" i="10"/>
  <c r="K161" i="7"/>
  <c r="I132" i="7"/>
  <c r="J75" i="7"/>
  <c r="M126" i="7"/>
  <c r="AI98" i="10"/>
  <c r="K98" i="10"/>
  <c r="H86" i="7"/>
  <c r="AG25" i="10"/>
  <c r="I25" i="10"/>
  <c r="K119" i="7"/>
  <c r="AH120" i="10"/>
  <c r="J120" i="10"/>
  <c r="AH110" i="10"/>
  <c r="J110" i="10"/>
  <c r="I125" i="10"/>
  <c r="AG125" i="10"/>
  <c r="J93" i="7"/>
  <c r="I52" i="10"/>
  <c r="AG52" i="10"/>
  <c r="H186" i="10"/>
  <c r="AF186" i="10"/>
  <c r="AE49" i="10"/>
  <c r="G49" i="10"/>
  <c r="AG44" i="10"/>
  <c r="I44" i="10"/>
  <c r="M106" i="7"/>
  <c r="L107" i="7"/>
  <c r="AE97" i="10"/>
  <c r="G97" i="10"/>
  <c r="H146" i="13"/>
  <c r="J146" i="13" s="1"/>
  <c r="AF146" i="13"/>
  <c r="AH190" i="10"/>
  <c r="J190" i="10"/>
  <c r="K71" i="7"/>
  <c r="AI104" i="10"/>
  <c r="K104" i="10"/>
  <c r="I22" i="7"/>
  <c r="J45" i="10"/>
  <c r="AH45" i="10"/>
  <c r="M169" i="10"/>
  <c r="AK169" i="10"/>
  <c r="I140" i="7"/>
  <c r="AI148" i="10"/>
  <c r="K148" i="10"/>
  <c r="AG156" i="10"/>
  <c r="I156" i="10"/>
  <c r="G198" i="10"/>
  <c r="AE198" i="10"/>
  <c r="L36" i="7"/>
  <c r="I99" i="7"/>
  <c r="I30" i="7"/>
  <c r="I193" i="10"/>
  <c r="AG193" i="10"/>
  <c r="K132" i="10"/>
  <c r="AI132" i="10"/>
  <c r="AE155" i="10"/>
  <c r="G155" i="10"/>
  <c r="I45" i="7"/>
  <c r="H129" i="10"/>
  <c r="AF129" i="10"/>
  <c r="AF120" i="10"/>
  <c r="H120" i="10"/>
  <c r="I65" i="7"/>
  <c r="K47" i="10"/>
  <c r="AI47" i="10"/>
  <c r="AI118" i="10"/>
  <c r="K118" i="10"/>
  <c r="AG50" i="10"/>
  <c r="I50" i="10"/>
  <c r="H166" i="7"/>
  <c r="G27" i="7"/>
  <c r="J32" i="7"/>
  <c r="G109" i="7"/>
  <c r="H43" i="7"/>
  <c r="J45" i="7"/>
  <c r="K140" i="10"/>
  <c r="AI140" i="10"/>
  <c r="AI161" i="10"/>
  <c r="K161" i="10"/>
  <c r="L76" i="10"/>
  <c r="AJ76" i="10"/>
  <c r="AG133" i="10"/>
  <c r="I133" i="10"/>
  <c r="G166" i="10"/>
  <c r="AE166" i="10"/>
  <c r="G103" i="7"/>
  <c r="L8" i="7"/>
  <c r="K30" i="7"/>
  <c r="I43" i="7"/>
  <c r="K114" i="10"/>
  <c r="AI114" i="10"/>
  <c r="J153" i="7"/>
  <c r="AF153" i="10"/>
  <c r="H153" i="10"/>
  <c r="L17" i="7"/>
  <c r="J53" i="10"/>
  <c r="AH53" i="10"/>
  <c r="M149" i="7"/>
  <c r="J160" i="7"/>
  <c r="J114" i="7"/>
  <c r="AJ25" i="10"/>
  <c r="L25" i="10"/>
  <c r="AJ167" i="10"/>
  <c r="L167" i="10"/>
  <c r="AH193" i="10"/>
  <c r="J193" i="10"/>
  <c r="H56" i="7"/>
  <c r="AE169" i="10"/>
  <c r="G169" i="10"/>
  <c r="J40" i="7"/>
  <c r="G29" i="7"/>
  <c r="AG64" i="12"/>
  <c r="I64" i="12"/>
  <c r="K64" i="12" s="1"/>
  <c r="M64" i="12" s="1"/>
  <c r="AJ128" i="11"/>
  <c r="L128" i="11"/>
  <c r="L81" i="7"/>
  <c r="G192" i="13"/>
  <c r="I192" i="13" s="1"/>
  <c r="K192" i="13" s="1"/>
  <c r="M192" i="13" s="1"/>
  <c r="AE192" i="13"/>
  <c r="L180" i="10"/>
  <c r="AJ180" i="10"/>
  <c r="L142" i="7"/>
  <c r="G106" i="10"/>
  <c r="AE106" i="10"/>
  <c r="I143" i="7"/>
  <c r="AK147" i="11"/>
  <c r="M147" i="11"/>
  <c r="M96" i="7"/>
  <c r="M21" i="7"/>
  <c r="G19" i="10"/>
  <c r="AE19" i="10"/>
  <c r="AI33" i="10"/>
  <c r="K33" i="10"/>
  <c r="L109" i="7"/>
  <c r="K25" i="10"/>
  <c r="AI25" i="10"/>
  <c r="J103" i="7"/>
  <c r="J137" i="7"/>
  <c r="J181" i="10"/>
  <c r="AH181" i="10"/>
  <c r="L127" i="10"/>
  <c r="AJ127" i="10"/>
  <c r="AF149" i="10"/>
  <c r="H149" i="10"/>
  <c r="AG107" i="10"/>
  <c r="I107" i="10"/>
  <c r="H105" i="7"/>
  <c r="K159" i="10"/>
  <c r="AI159" i="10"/>
  <c r="G71" i="7"/>
  <c r="M17" i="7"/>
  <c r="J127" i="7"/>
  <c r="M133" i="10"/>
  <c r="AK133" i="10"/>
  <c r="J82" i="7"/>
  <c r="AG115" i="10"/>
  <c r="I115" i="10"/>
  <c r="L21" i="7"/>
  <c r="J112" i="10"/>
  <c r="AH112" i="10"/>
  <c r="AE131" i="10"/>
  <c r="G131" i="10"/>
  <c r="AG109" i="10"/>
  <c r="I109" i="10"/>
  <c r="J50" i="7"/>
  <c r="I47" i="7"/>
  <c r="K12" i="7"/>
  <c r="AF56" i="10"/>
  <c r="H56" i="10"/>
  <c r="AG48" i="10"/>
  <c r="I48" i="10"/>
  <c r="I59" i="7"/>
  <c r="J26" i="7"/>
  <c r="K17" i="7"/>
  <c r="K34" i="7"/>
  <c r="K134" i="7"/>
  <c r="M99" i="7"/>
  <c r="AK10" i="10"/>
  <c r="M10" i="10"/>
  <c r="G72" i="10"/>
  <c r="AE72" i="10"/>
  <c r="M52" i="7"/>
  <c r="J173" i="10"/>
  <c r="AH173" i="10"/>
  <c r="AE150" i="10"/>
  <c r="G150" i="10"/>
  <c r="K130" i="7"/>
  <c r="H64" i="12"/>
  <c r="J64" i="12" s="1"/>
  <c r="L64" i="12" s="1"/>
  <c r="AF64" i="12"/>
  <c r="K83" i="7"/>
  <c r="L182" i="10"/>
  <c r="AJ182" i="10"/>
  <c r="G101" i="7"/>
  <c r="H49" i="10"/>
  <c r="AF49" i="10"/>
  <c r="G171" i="10"/>
  <c r="AE171" i="10"/>
  <c r="AF158" i="10"/>
  <c r="H158" i="10"/>
  <c r="J145" i="10"/>
  <c r="AH145" i="10"/>
  <c r="AE43" i="10"/>
  <c r="G43" i="10"/>
  <c r="H124" i="10"/>
  <c r="AF124" i="10"/>
  <c r="K37" i="7"/>
  <c r="AE180" i="10"/>
  <c r="G180" i="10"/>
  <c r="AI19" i="10"/>
  <c r="K19" i="10"/>
  <c r="G175" i="7"/>
  <c r="I99" i="10"/>
  <c r="AG99" i="10"/>
  <c r="AJ126" i="10"/>
  <c r="L126" i="10"/>
  <c r="AJ184" i="10"/>
  <c r="L184" i="10"/>
  <c r="G41" i="10"/>
  <c r="AE41" i="10"/>
  <c r="G144" i="7"/>
  <c r="G161" i="7"/>
  <c r="AE172" i="10"/>
  <c r="G172" i="10"/>
  <c r="AJ97" i="10"/>
  <c r="L97" i="10"/>
  <c r="G117" i="7"/>
  <c r="H26" i="7"/>
  <c r="I118" i="10"/>
  <c r="AG118" i="10"/>
  <c r="G46" i="7"/>
  <c r="G98" i="10"/>
  <c r="AE98" i="10"/>
  <c r="AK117" i="10"/>
  <c r="M117" i="10"/>
  <c r="J26" i="10"/>
  <c r="AH26" i="10"/>
  <c r="H94" i="7"/>
  <c r="K107" i="7"/>
  <c r="M10" i="7"/>
  <c r="I67" i="7"/>
  <c r="J84" i="7"/>
  <c r="M8" i="10"/>
  <c r="AK8" i="10"/>
  <c r="J78" i="7"/>
  <c r="H114" i="7"/>
  <c r="J14" i="7"/>
  <c r="H103" i="7"/>
  <c r="L128" i="7"/>
  <c r="K70" i="7"/>
  <c r="G37" i="7"/>
  <c r="AJ46" i="10"/>
  <c r="L46" i="10"/>
  <c r="M16" i="7"/>
  <c r="H124" i="7"/>
  <c r="I18" i="7"/>
  <c r="K22" i="10"/>
  <c r="AI22" i="10"/>
  <c r="AF173" i="10"/>
  <c r="H173" i="10"/>
  <c r="K149" i="7"/>
  <c r="H34" i="10"/>
  <c r="AF34" i="10"/>
  <c r="I113" i="10"/>
  <c r="AG113" i="10"/>
  <c r="K165" i="7"/>
  <c r="I123" i="7"/>
  <c r="AJ170" i="11"/>
  <c r="L170" i="11"/>
  <c r="H12" i="7"/>
  <c r="L171" i="10"/>
  <c r="AJ171" i="10"/>
  <c r="G146" i="7"/>
  <c r="M124" i="7"/>
  <c r="J72" i="7"/>
  <c r="L73" i="7"/>
  <c r="AE25" i="10"/>
  <c r="G25" i="10"/>
  <c r="AG56" i="10"/>
  <c r="I56" i="10"/>
  <c r="I117" i="7"/>
  <c r="I155" i="7"/>
  <c r="AK141" i="10"/>
  <c r="M141" i="10"/>
  <c r="AJ151" i="10"/>
  <c r="L151" i="10"/>
  <c r="L11" i="7"/>
  <c r="G159" i="10"/>
  <c r="AE159" i="10"/>
  <c r="M98" i="7"/>
  <c r="AI57" i="12"/>
  <c r="L80" i="10"/>
  <c r="AJ80" i="10"/>
  <c r="K123" i="7"/>
  <c r="G92" i="7"/>
  <c r="J129" i="7"/>
  <c r="L9" i="10"/>
  <c r="AJ9" i="10"/>
  <c r="J169" i="7"/>
  <c r="M78" i="7"/>
  <c r="M193" i="10"/>
  <c r="AK193" i="10"/>
  <c r="L25" i="7"/>
  <c r="AE182" i="10"/>
  <c r="G182" i="10"/>
  <c r="K190" i="10"/>
  <c r="AI190" i="10"/>
  <c r="AJ14" i="10"/>
  <c r="L14" i="10"/>
  <c r="M14" i="7"/>
  <c r="I144" i="10"/>
  <c r="AG144" i="10"/>
  <c r="K56" i="7"/>
  <c r="AF138" i="10"/>
  <c r="H138" i="10"/>
  <c r="AH18" i="10"/>
  <c r="J18" i="10"/>
  <c r="H71" i="7"/>
  <c r="AF114" i="10"/>
  <c r="H114" i="10"/>
  <c r="AI116" i="10"/>
  <c r="K116" i="10"/>
  <c r="AE39" i="10"/>
  <c r="G39" i="10"/>
  <c r="K18" i="10"/>
  <c r="AI18" i="10"/>
  <c r="K105" i="7"/>
  <c r="K189" i="10"/>
  <c r="AI189" i="10"/>
  <c r="I171" i="7"/>
  <c r="K96" i="10"/>
  <c r="AI96" i="10"/>
  <c r="L122" i="10"/>
  <c r="AJ122" i="10"/>
  <c r="AH171" i="10"/>
  <c r="J171" i="10"/>
  <c r="K142" i="7"/>
  <c r="I87" i="10"/>
  <c r="AG87" i="10"/>
  <c r="L65" i="7"/>
  <c r="J58" i="7"/>
  <c r="AH72" i="10"/>
  <c r="J72" i="10"/>
  <c r="AH130" i="10"/>
  <c r="J130" i="10"/>
  <c r="G85" i="7"/>
  <c r="I95" i="10"/>
  <c r="AG95" i="10"/>
  <c r="AH57" i="12"/>
  <c r="AJ215" i="11"/>
  <c r="L215" i="11"/>
  <c r="K179" i="10"/>
  <c r="AI179" i="10"/>
  <c r="H52" i="7"/>
  <c r="H84" i="7"/>
  <c r="H131" i="10"/>
  <c r="AF131" i="10"/>
  <c r="AG46" i="10"/>
  <c r="I46" i="10"/>
  <c r="H92" i="7"/>
  <c r="I13" i="7"/>
  <c r="M92" i="7"/>
  <c r="L16" i="7"/>
  <c r="M187" i="10"/>
  <c r="AK187" i="10"/>
  <c r="I111" i="10"/>
  <c r="AG111" i="10"/>
  <c r="L102" i="7"/>
  <c r="K152" i="10"/>
  <c r="AI152" i="10"/>
  <c r="M115" i="7"/>
  <c r="L78" i="7"/>
  <c r="AH127" i="10"/>
  <c r="J127" i="10"/>
  <c r="K173" i="10"/>
  <c r="AI173" i="10"/>
  <c r="J177" i="10"/>
  <c r="AH177" i="10"/>
  <c r="I161" i="7"/>
  <c r="L134" i="10"/>
  <c r="AJ134" i="10"/>
  <c r="G102" i="7"/>
  <c r="AF97" i="10"/>
  <c r="H97" i="10"/>
  <c r="AF96" i="10"/>
  <c r="H96" i="10"/>
  <c r="AF115" i="10"/>
  <c r="H115" i="10"/>
  <c r="K146" i="10"/>
  <c r="AI146" i="10"/>
  <c r="I117" i="10"/>
  <c r="AG117" i="10"/>
  <c r="K43" i="10"/>
  <c r="AI43" i="10"/>
  <c r="AJ28" i="10"/>
  <c r="L28" i="10"/>
  <c r="J81" i="7"/>
  <c r="M175" i="10"/>
  <c r="AK175" i="10"/>
  <c r="L140" i="10"/>
  <c r="AJ140" i="10"/>
  <c r="G111" i="7"/>
  <c r="K164" i="7"/>
  <c r="G30" i="7"/>
  <c r="H98" i="7"/>
  <c r="G141" i="7"/>
  <c r="K51" i="7"/>
  <c r="K132" i="7"/>
  <c r="I170" i="7"/>
  <c r="I185" i="10"/>
  <c r="AG185" i="10"/>
  <c r="AK149" i="11"/>
  <c r="M149" i="11"/>
  <c r="J90" i="7"/>
  <c r="G98" i="7"/>
  <c r="AG28" i="10"/>
  <c r="I28" i="10"/>
  <c r="AH83" i="10"/>
  <c r="J83" i="10"/>
  <c r="J113" i="7"/>
  <c r="G169" i="7"/>
  <c r="AK111" i="10"/>
  <c r="M111" i="10"/>
  <c r="L113" i="10"/>
  <c r="AJ113" i="10"/>
  <c r="J185" i="10"/>
  <c r="AH185" i="10"/>
  <c r="AG112" i="10"/>
  <c r="I112" i="10"/>
  <c r="L155" i="7"/>
  <c r="M146" i="7"/>
  <c r="J28" i="7"/>
  <c r="AH101" i="10"/>
  <c r="J101" i="10"/>
  <c r="AJ190" i="10"/>
  <c r="L190" i="10"/>
  <c r="M159" i="10"/>
  <c r="AK159" i="10"/>
  <c r="I104" i="10"/>
  <c r="AG104" i="10"/>
  <c r="AK11" i="10"/>
  <c r="M11" i="10"/>
  <c r="H55" i="10"/>
  <c r="AF55" i="10"/>
  <c r="AK110" i="10"/>
  <c r="M110" i="10"/>
  <c r="AI171" i="10"/>
  <c r="K171" i="10"/>
  <c r="H102" i="10"/>
  <c r="AF102" i="10"/>
  <c r="AE170" i="10"/>
  <c r="G170" i="10"/>
  <c r="AK92" i="10"/>
  <c r="M92" i="10"/>
  <c r="G41" i="7"/>
  <c r="AE149" i="10"/>
  <c r="G149" i="10"/>
  <c r="AG190" i="10"/>
  <c r="I190" i="10"/>
  <c r="I56" i="7"/>
  <c r="I154" i="7"/>
  <c r="K105" i="10"/>
  <c r="AI105" i="10"/>
  <c r="AH10" i="10"/>
  <c r="J10" i="10"/>
  <c r="AI8" i="10"/>
  <c r="K8" i="10"/>
  <c r="J154" i="7"/>
  <c r="J135" i="7"/>
  <c r="I98" i="10"/>
  <c r="AG98" i="10"/>
  <c r="AH133" i="10"/>
  <c r="J133" i="10"/>
  <c r="AJ13" i="10"/>
  <c r="L13" i="10"/>
  <c r="AJ175" i="10"/>
  <c r="L175" i="10"/>
  <c r="AE134" i="10"/>
  <c r="G134" i="10"/>
  <c r="M62" i="10"/>
  <c r="AK62" i="10"/>
  <c r="AG159" i="10"/>
  <c r="I159" i="10"/>
  <c r="H183" i="10"/>
  <c r="AF183" i="10"/>
  <c r="G158" i="7"/>
  <c r="K97" i="7"/>
  <c r="J155" i="7"/>
  <c r="G139" i="10"/>
  <c r="AE139" i="10"/>
  <c r="M83" i="7"/>
  <c r="L48" i="10"/>
  <c r="AJ48" i="10"/>
  <c r="L90" i="11"/>
  <c r="AJ90" i="11"/>
  <c r="H18" i="7"/>
  <c r="H130" i="10"/>
  <c r="AF130" i="10"/>
  <c r="M159" i="7"/>
  <c r="M151" i="7"/>
  <c r="L175" i="7"/>
  <c r="G170" i="7"/>
  <c r="I91" i="7"/>
  <c r="AK103" i="10"/>
  <c r="M103" i="10"/>
  <c r="K145" i="7"/>
  <c r="L118" i="7"/>
  <c r="AI117" i="10"/>
  <c r="K117" i="10"/>
  <c r="K123" i="10"/>
  <c r="AI123" i="10"/>
  <c r="AJ124" i="10"/>
  <c r="L124" i="10"/>
  <c r="G21" i="7"/>
  <c r="J74" i="7"/>
  <c r="I72" i="7"/>
  <c r="AG124" i="10"/>
  <c r="I124" i="10"/>
  <c r="K134" i="10"/>
  <c r="AI134" i="10"/>
  <c r="AH25" i="10"/>
  <c r="J25" i="10"/>
  <c r="L120" i="10"/>
  <c r="AJ120" i="10"/>
  <c r="AF144" i="10"/>
  <c r="H144" i="10"/>
  <c r="L154" i="10"/>
  <c r="AJ154" i="10"/>
  <c r="H104" i="10"/>
  <c r="AF104" i="10"/>
  <c r="AK95" i="10"/>
  <c r="M95" i="10"/>
  <c r="M184" i="11"/>
  <c r="AK184" i="11"/>
  <c r="H117" i="7"/>
  <c r="M129" i="10"/>
  <c r="AK129" i="10"/>
  <c r="AI125" i="10"/>
  <c r="K125" i="10"/>
  <c r="I128" i="7"/>
  <c r="AF152" i="10"/>
  <c r="H152" i="10"/>
  <c r="AI133" i="10"/>
  <c r="K133" i="10"/>
  <c r="M166" i="7"/>
  <c r="K81" i="7"/>
  <c r="H30" i="7"/>
  <c r="L79" i="7"/>
  <c r="M162" i="7"/>
  <c r="AF125" i="10"/>
  <c r="H125" i="10"/>
  <c r="L74" i="7"/>
  <c r="I31" i="7"/>
  <c r="K170" i="7"/>
  <c r="K157" i="7"/>
  <c r="G43" i="7"/>
  <c r="AH103" i="10"/>
  <c r="J103" i="10"/>
  <c r="G160" i="7"/>
  <c r="AH117" i="10"/>
  <c r="J117" i="10"/>
  <c r="G90" i="7"/>
  <c r="G34" i="7"/>
  <c r="AF185" i="10"/>
  <c r="H185" i="10"/>
  <c r="J38" i="7"/>
  <c r="G32" i="10"/>
  <c r="AE32" i="10"/>
  <c r="AE111" i="10"/>
  <c r="G111" i="10"/>
  <c r="H110" i="7"/>
  <c r="I16" i="7"/>
  <c r="G13" i="10"/>
  <c r="AE13" i="10"/>
  <c r="K150" i="7"/>
  <c r="L133" i="7"/>
  <c r="H145" i="7"/>
  <c r="L91" i="7"/>
  <c r="G59" i="7"/>
  <c r="AE9" i="10"/>
  <c r="G9" i="10"/>
  <c r="K108" i="10"/>
  <c r="AI108" i="10"/>
  <c r="K127" i="10"/>
  <c r="AI127" i="10"/>
  <c r="K92" i="7"/>
  <c r="G18" i="7"/>
  <c r="L121" i="10"/>
  <c r="AJ121" i="10"/>
  <c r="K100" i="7"/>
  <c r="J29" i="7"/>
  <c r="G124" i="7"/>
  <c r="M121" i="7"/>
  <c r="H163" i="10"/>
  <c r="AF163" i="10"/>
  <c r="J106" i="7"/>
  <c r="AE129" i="10"/>
  <c r="G129" i="10"/>
  <c r="K77" i="7"/>
  <c r="L88" i="10"/>
  <c r="AJ88" i="10"/>
  <c r="I115" i="7"/>
  <c r="J146" i="7"/>
  <c r="I184" i="10"/>
  <c r="AG184" i="10"/>
  <c r="M109" i="7"/>
  <c r="K40" i="7"/>
  <c r="J124" i="7"/>
  <c r="M167" i="7"/>
  <c r="J50" i="10"/>
  <c r="AH50" i="10"/>
  <c r="K55" i="10"/>
  <c r="AI55" i="10"/>
  <c r="H27" i="7"/>
  <c r="M102" i="10"/>
  <c r="AK102" i="10"/>
  <c r="J171" i="7"/>
  <c r="L27" i="7"/>
  <c r="G112" i="7"/>
  <c r="J80" i="7"/>
  <c r="J167" i="7"/>
  <c r="AI110" i="10"/>
  <c r="K110" i="10"/>
  <c r="L97" i="7"/>
  <c r="AH119" i="10"/>
  <c r="J119" i="10"/>
  <c r="J20" i="10"/>
  <c r="AH20" i="10"/>
  <c r="L74" i="11"/>
  <c r="AJ74" i="11"/>
  <c r="I103" i="7"/>
  <c r="AK205" i="11"/>
  <c r="M205" i="11"/>
  <c r="M163" i="7"/>
  <c r="G23" i="7"/>
  <c r="L149" i="7"/>
  <c r="M73" i="7"/>
  <c r="AG43" i="10"/>
  <c r="I43" i="10"/>
  <c r="G147" i="7"/>
  <c r="K60" i="7"/>
  <c r="I80" i="10"/>
  <c r="AG80" i="10"/>
  <c r="L58" i="7"/>
  <c r="K51" i="10"/>
  <c r="AI51" i="10"/>
  <c r="G114" i="10"/>
  <c r="AE114" i="10"/>
  <c r="G149" i="7"/>
  <c r="I105" i="10"/>
  <c r="AG105" i="10"/>
  <c r="L119" i="10"/>
  <c r="AJ119" i="10"/>
  <c r="I70" i="7"/>
  <c r="K124" i="7"/>
  <c r="AI21" i="10"/>
  <c r="K21" i="10"/>
  <c r="J107" i="7"/>
  <c r="G35" i="7"/>
  <c r="L111" i="7"/>
  <c r="J128" i="7"/>
  <c r="I71" i="7"/>
  <c r="L87" i="7"/>
  <c r="AK87" i="10"/>
  <c r="M87" i="10"/>
  <c r="AJ198" i="10"/>
  <c r="L198" i="10"/>
  <c r="G167" i="7"/>
  <c r="H159" i="10"/>
  <c r="AF159" i="10"/>
  <c r="AG173" i="10"/>
  <c r="I173" i="10"/>
  <c r="L40" i="10"/>
  <c r="AJ40" i="10"/>
  <c r="L20" i="7"/>
  <c r="H128" i="7"/>
  <c r="H41" i="10"/>
  <c r="AF41" i="10"/>
  <c r="L13" i="7"/>
  <c r="AE52" i="10"/>
  <c r="G52" i="10"/>
  <c r="G147" i="10"/>
  <c r="AE147" i="10"/>
  <c r="AH47" i="10"/>
  <c r="J47" i="10"/>
  <c r="G76" i="7"/>
  <c r="AE44" i="10"/>
  <c r="G44" i="10"/>
  <c r="I195" i="10"/>
  <c r="AG195" i="10"/>
  <c r="AI156" i="10"/>
  <c r="K156" i="10"/>
  <c r="M186" i="10"/>
  <c r="AK186" i="10"/>
  <c r="K109" i="7"/>
  <c r="G155" i="7"/>
  <c r="AH167" i="10"/>
  <c r="J167" i="10"/>
  <c r="AE96" i="10"/>
  <c r="G96" i="10"/>
  <c r="AJ146" i="10"/>
  <c r="L146" i="10"/>
  <c r="L89" i="7"/>
  <c r="G109" i="10"/>
  <c r="AE109" i="10"/>
  <c r="AF161" i="10"/>
  <c r="H161" i="10"/>
  <c r="M84" i="7"/>
  <c r="K18" i="7"/>
  <c r="AJ189" i="10"/>
  <c r="L189" i="10"/>
  <c r="M146" i="10"/>
  <c r="AK146" i="10"/>
  <c r="AF92" i="10"/>
  <c r="H92" i="10"/>
  <c r="AH154" i="10"/>
  <c r="J154" i="10"/>
  <c r="I148" i="7"/>
  <c r="H138" i="7"/>
  <c r="H32" i="10"/>
  <c r="AF32" i="10"/>
  <c r="K36" i="7"/>
  <c r="G166" i="7"/>
  <c r="AF25" i="10"/>
  <c r="H25" i="10"/>
  <c r="AK41" i="10"/>
  <c r="M41" i="10"/>
  <c r="I142" i="7"/>
  <c r="AK38" i="11"/>
  <c r="M38" i="11"/>
  <c r="AE40" i="10"/>
  <c r="G40" i="10"/>
  <c r="AH51" i="10"/>
  <c r="J51" i="10"/>
  <c r="G136" i="10"/>
  <c r="AE136" i="10"/>
  <c r="G121" i="7"/>
  <c r="H46" i="10"/>
  <c r="AF46" i="10"/>
  <c r="AG121" i="10"/>
  <c r="I121" i="10"/>
  <c r="AG164" i="10"/>
  <c r="I164" i="10"/>
  <c r="AE161" i="10"/>
  <c r="G161" i="10"/>
  <c r="AG92" i="10"/>
  <c r="I92" i="10"/>
  <c r="AH164" i="10"/>
  <c r="J164" i="10"/>
  <c r="M86" i="7"/>
  <c r="AF175" i="10"/>
  <c r="H175" i="10"/>
  <c r="L90" i="7"/>
  <c r="H140" i="7"/>
  <c r="G157" i="7"/>
  <c r="K45" i="10"/>
  <c r="AI45" i="10"/>
  <c r="AI164" i="10"/>
  <c r="K164" i="10"/>
  <c r="M12" i="7"/>
  <c r="K128" i="10"/>
  <c r="AI128" i="10"/>
  <c r="L105" i="7"/>
  <c r="H146" i="7"/>
  <c r="AI92" i="10"/>
  <c r="K92" i="10"/>
  <c r="G26" i="7"/>
  <c r="J115" i="7"/>
  <c r="H127" i="7"/>
  <c r="L100" i="10"/>
  <c r="AJ100" i="10"/>
  <c r="I83" i="10"/>
  <c r="AG83" i="10"/>
  <c r="M35" i="7"/>
  <c r="M80" i="10"/>
  <c r="AK80" i="10"/>
  <c r="J20" i="7"/>
  <c r="L92" i="10"/>
  <c r="AJ92" i="10"/>
  <c r="I167" i="7"/>
  <c r="AI170" i="10"/>
  <c r="K170" i="10"/>
  <c r="J110" i="7"/>
  <c r="AE46" i="10"/>
  <c r="G46" i="10"/>
  <c r="AK118" i="10"/>
  <c r="M118" i="10"/>
  <c r="AE173" i="10"/>
  <c r="G173" i="10"/>
  <c r="AK154" i="10"/>
  <c r="M154" i="10"/>
  <c r="H8" i="7"/>
  <c r="I141" i="7"/>
  <c r="J132" i="7"/>
  <c r="M24" i="10"/>
  <c r="AK24" i="10"/>
  <c r="G172" i="7"/>
  <c r="G48" i="10"/>
  <c r="AE48" i="10"/>
  <c r="AF147" i="10"/>
  <c r="H147" i="10"/>
  <c r="AF62" i="10"/>
  <c r="H62" i="10"/>
  <c r="AJ170" i="10"/>
  <c r="L170" i="10"/>
  <c r="AG170" i="10"/>
  <c r="I170" i="10"/>
  <c r="M88" i="7"/>
  <c r="J49" i="10"/>
  <c r="AH49" i="10"/>
  <c r="AH33" i="10"/>
  <c r="J33" i="10"/>
  <c r="G19" i="7"/>
  <c r="K16" i="7"/>
  <c r="K131" i="7"/>
  <c r="L96" i="7"/>
  <c r="AH180" i="10"/>
  <c r="J180" i="10"/>
  <c r="I164" i="7"/>
  <c r="K110" i="7"/>
  <c r="J65" i="7"/>
  <c r="K8" i="7"/>
  <c r="K37" i="10"/>
  <c r="AI37" i="10"/>
  <c r="G134" i="7"/>
  <c r="K154" i="7"/>
  <c r="J112" i="7"/>
  <c r="G78" i="7"/>
  <c r="G106" i="7"/>
  <c r="L14" i="7"/>
  <c r="I153" i="7"/>
  <c r="G52" i="7"/>
  <c r="J30" i="11"/>
  <c r="AH30" i="11"/>
  <c r="AI153" i="10"/>
  <c r="K153" i="10"/>
  <c r="M17" i="11"/>
  <c r="AK17" i="11"/>
  <c r="G135" i="7"/>
  <c r="H23" i="10"/>
  <c r="AF23" i="10"/>
  <c r="K131" i="10"/>
  <c r="AI131" i="10"/>
  <c r="M80" i="7"/>
  <c r="J70" i="7"/>
  <c r="AH158" i="10"/>
  <c r="J158" i="10"/>
  <c r="J117" i="7"/>
  <c r="L63" i="7"/>
  <c r="K94" i="7"/>
  <c r="I101" i="7"/>
  <c r="I169" i="7"/>
  <c r="H155" i="7"/>
  <c r="K103" i="10"/>
  <c r="AI103" i="10"/>
  <c r="AG57" i="12"/>
  <c r="J101" i="7"/>
  <c r="AK109" i="10"/>
  <c r="M109" i="10"/>
  <c r="AI195" i="10"/>
  <c r="K195" i="10"/>
  <c r="K155" i="7"/>
  <c r="M71" i="7"/>
  <c r="L163" i="7"/>
  <c r="K34" i="10"/>
  <c r="AI34" i="10"/>
  <c r="AG135" i="10"/>
  <c r="I135" i="10"/>
  <c r="AF113" i="10"/>
  <c r="H113" i="10"/>
  <c r="I105" i="7"/>
  <c r="J140" i="7"/>
  <c r="AJ26" i="11"/>
  <c r="L26" i="11"/>
  <c r="L37" i="7"/>
  <c r="M99" i="10"/>
  <c r="AK99" i="10"/>
  <c r="J41" i="7"/>
  <c r="AF57" i="12"/>
  <c r="H57" i="12"/>
  <c r="J57" i="12" s="1"/>
  <c r="L57" i="12" s="1"/>
  <c r="AE83" i="10"/>
  <c r="G83" i="10"/>
  <c r="J94" i="7"/>
  <c r="AE195" i="10"/>
  <c r="G195" i="10"/>
  <c r="L161" i="7"/>
  <c r="K80" i="7"/>
  <c r="AJ34" i="10"/>
  <c r="L34" i="10"/>
  <c r="K52" i="10"/>
  <c r="AI52" i="10"/>
  <c r="H103" i="10"/>
  <c r="AF103" i="10"/>
  <c r="J100" i="10"/>
  <c r="AH100" i="10"/>
  <c r="K128" i="7"/>
  <c r="AF60" i="10"/>
  <c r="H60" i="10"/>
  <c r="G132" i="7"/>
  <c r="AE105" i="10"/>
  <c r="G105" i="10"/>
  <c r="M160" i="7"/>
  <c r="I111" i="7"/>
  <c r="K136" i="7"/>
  <c r="G65" i="7"/>
  <c r="AF43" i="10"/>
  <c r="H43" i="10"/>
  <c r="H15" i="7"/>
  <c r="H195" i="10"/>
  <c r="AF195" i="10"/>
  <c r="L82" i="7"/>
  <c r="AE122" i="10"/>
  <c r="G122" i="10"/>
  <c r="AI144" i="10"/>
  <c r="K144" i="10"/>
  <c r="AG131" i="10"/>
  <c r="I131" i="10"/>
  <c r="J163" i="7"/>
  <c r="I131" i="7"/>
  <c r="J130" i="7"/>
  <c r="L135" i="7"/>
  <c r="G11" i="7"/>
  <c r="H65" i="7"/>
  <c r="L45" i="7"/>
  <c r="AF116" i="10"/>
  <c r="H116" i="10"/>
  <c r="G165" i="7"/>
  <c r="H47" i="7"/>
  <c r="L171" i="7"/>
  <c r="L164" i="7"/>
  <c r="AJ45" i="10"/>
  <c r="L45" i="10"/>
  <c r="H189" i="10"/>
  <c r="AF189" i="10"/>
  <c r="AI126" i="10"/>
  <c r="K126" i="10"/>
  <c r="L98" i="10"/>
  <c r="AJ98" i="10"/>
  <c r="AI39" i="10"/>
  <c r="K39" i="10"/>
  <c r="L9" i="7"/>
  <c r="I98" i="7"/>
  <c r="M171" i="7"/>
  <c r="M105" i="7"/>
  <c r="M104" i="7"/>
  <c r="I121" i="7"/>
  <c r="G162" i="10"/>
  <c r="AE162" i="10"/>
  <c r="J131" i="7"/>
  <c r="J34" i="7"/>
  <c r="L158" i="10"/>
  <c r="AJ158" i="10"/>
  <c r="M28" i="10"/>
  <c r="AK28" i="10"/>
  <c r="K35" i="7"/>
  <c r="G162" i="7"/>
  <c r="AE167" i="10"/>
  <c r="G167" i="10"/>
  <c r="AF42" i="10"/>
  <c r="H42" i="10"/>
  <c r="H175" i="7"/>
  <c r="AG153" i="10"/>
  <c r="I153" i="10"/>
  <c r="AI188" i="10"/>
  <c r="K188" i="10"/>
  <c r="I87" i="7"/>
  <c r="K153" i="7"/>
  <c r="H169" i="7"/>
  <c r="M50" i="10"/>
  <c r="AK50" i="10"/>
  <c r="I90" i="7"/>
  <c r="AH144" i="10"/>
  <c r="J144" i="10"/>
  <c r="L108" i="7"/>
  <c r="J155" i="10"/>
  <c r="AH155" i="10"/>
  <c r="K67" i="7"/>
  <c r="J66" i="7"/>
  <c r="AH192" i="10"/>
  <c r="J192" i="10"/>
  <c r="J43" i="10"/>
  <c r="AH43" i="10"/>
  <c r="AH179" i="10"/>
  <c r="J179" i="10"/>
  <c r="AE57" i="12"/>
  <c r="G57" i="12"/>
  <c r="I57" i="12" s="1"/>
  <c r="K57" i="12" s="1"/>
  <c r="M57" i="12" s="1"/>
  <c r="I75" i="7"/>
  <c r="K75" i="7"/>
  <c r="M51" i="10"/>
  <c r="AK51" i="10"/>
  <c r="I110" i="7"/>
  <c r="L157" i="7"/>
  <c r="L130" i="7"/>
  <c r="M79" i="7"/>
  <c r="K122" i="7"/>
  <c r="L166" i="7"/>
  <c r="H11" i="7"/>
  <c r="G86" i="7"/>
  <c r="K101" i="7"/>
  <c r="AK45" i="10"/>
  <c r="M45" i="10"/>
  <c r="I154" i="10"/>
  <c r="AG154" i="10"/>
  <c r="L39" i="10"/>
  <c r="AJ39" i="10"/>
  <c r="AI172" i="10"/>
  <c r="K172" i="10"/>
  <c r="K191" i="10"/>
  <c r="AI191" i="10"/>
  <c r="K39" i="7"/>
  <c r="H16" i="7"/>
  <c r="AF176" i="10"/>
  <c r="H176" i="10"/>
  <c r="J97" i="7"/>
  <c r="I88" i="7"/>
  <c r="AF182" i="10"/>
  <c r="H182" i="10"/>
  <c r="K112" i="7"/>
  <c r="M137" i="7"/>
  <c r="J142" i="7"/>
  <c r="J11" i="7"/>
  <c r="K106" i="7"/>
  <c r="J25" i="7"/>
  <c r="M119" i="7"/>
  <c r="L170" i="7"/>
  <c r="G33" i="7"/>
  <c r="H192" i="13"/>
  <c r="J192" i="13" s="1"/>
  <c r="L192" i="13" s="1"/>
  <c r="AF192" i="13"/>
  <c r="AG129" i="10"/>
  <c r="I129" i="10"/>
  <c r="M40" i="7"/>
  <c r="H85" i="7"/>
  <c r="AE120" i="10"/>
  <c r="G120" i="10"/>
  <c r="K147" i="7"/>
  <c r="K29" i="7"/>
  <c r="J109" i="7"/>
  <c r="L99" i="10"/>
  <c r="AJ99" i="10"/>
  <c r="J158" i="7"/>
  <c r="L168" i="10"/>
  <c r="AJ168" i="10"/>
  <c r="AF111" i="10"/>
  <c r="H111" i="10"/>
  <c r="K141" i="7"/>
  <c r="H33" i="10"/>
  <c r="AF33" i="10"/>
  <c r="H156" i="7"/>
  <c r="M155" i="7"/>
  <c r="AH118" i="10"/>
  <c r="J118" i="10"/>
  <c r="K23" i="10"/>
  <c r="AI23" i="10"/>
  <c r="AG19" i="10"/>
  <c r="I19" i="10"/>
  <c r="K57" i="10"/>
  <c r="AI57" i="10"/>
  <c r="L122" i="7"/>
  <c r="H107" i="7"/>
  <c r="AK74" i="11"/>
  <c r="M74" i="11"/>
  <c r="J56" i="7"/>
  <c r="L72" i="7"/>
  <c r="G142" i="7"/>
  <c r="I35" i="7"/>
  <c r="G28" i="10"/>
  <c r="AE28" i="10"/>
  <c r="L115" i="7"/>
  <c r="AI64" i="12"/>
  <c r="H80" i="7"/>
  <c r="K83" i="10"/>
  <c r="AI83" i="10"/>
  <c r="I123" i="10"/>
  <c r="AG123" i="10"/>
  <c r="K21" i="7"/>
  <c r="J98" i="10"/>
  <c r="AH98" i="10"/>
  <c r="H36" i="7"/>
  <c r="H141" i="10"/>
  <c r="AF141" i="10"/>
  <c r="H9" i="10"/>
  <c r="AF9" i="10"/>
  <c r="J122" i="10"/>
  <c r="AH122" i="10"/>
  <c r="H21" i="10"/>
  <c r="AF21" i="10"/>
  <c r="AK124" i="10"/>
  <c r="M124" i="10"/>
  <c r="AH172" i="10"/>
  <c r="J172" i="10"/>
  <c r="M176" i="10"/>
  <c r="AK176" i="10"/>
  <c r="M125" i="7"/>
  <c r="G140" i="7"/>
  <c r="AK182" i="10"/>
  <c r="M182" i="10"/>
  <c r="J44" i="10"/>
  <c r="AH44" i="10"/>
  <c r="I120" i="10"/>
  <c r="AG120" i="10"/>
  <c r="L76" i="7"/>
  <c r="AF169" i="10"/>
  <c r="H169" i="10"/>
  <c r="M77" i="7"/>
  <c r="H102" i="7"/>
  <c r="AE94" i="10"/>
  <c r="G94" i="10"/>
  <c r="G100" i="10"/>
  <c r="AE100" i="10"/>
  <c r="AJ154" i="11"/>
  <c r="L154" i="11"/>
  <c r="AG136" i="10"/>
  <c r="I136" i="10"/>
  <c r="G47" i="7"/>
  <c r="K167" i="10"/>
  <c r="AI167" i="10"/>
  <c r="I101" i="10"/>
  <c r="AG101" i="10"/>
  <c r="G18" i="10"/>
  <c r="AE18" i="10"/>
  <c r="AK198" i="10"/>
  <c r="M198" i="10"/>
  <c r="M158" i="7"/>
  <c r="I138" i="7"/>
  <c r="G176" i="10"/>
  <c r="AE176" i="10"/>
  <c r="H151" i="7"/>
  <c r="K72" i="10"/>
  <c r="AI72" i="10"/>
  <c r="AG39" i="10"/>
  <c r="I39" i="10"/>
  <c r="M41" i="7"/>
  <c r="H57" i="10"/>
  <c r="AF57" i="10"/>
  <c r="K154" i="10"/>
  <c r="AI154" i="10"/>
  <c r="K171" i="7"/>
  <c r="H109" i="7"/>
  <c r="L140" i="7"/>
  <c r="L126" i="7"/>
  <c r="AK37" i="11"/>
  <c r="M37" i="11"/>
  <c r="M97" i="7"/>
  <c r="I166" i="7"/>
  <c r="AJ101" i="10"/>
  <c r="L101" i="10"/>
  <c r="K91" i="7"/>
  <c r="I32" i="7"/>
  <c r="G142" i="10"/>
  <c r="AE142" i="10"/>
  <c r="AH64" i="12"/>
  <c r="L104" i="7"/>
  <c r="H11" i="10"/>
  <c r="AF11" i="10"/>
  <c r="AJ57" i="10"/>
  <c r="L57" i="10"/>
  <c r="I127" i="7"/>
  <c r="I57" i="10"/>
  <c r="AG57" i="10"/>
  <c r="AI87" i="10"/>
  <c r="K87" i="10"/>
  <c r="H167" i="11"/>
  <c r="AF167" i="11"/>
  <c r="J129" i="10"/>
  <c r="AH129" i="10"/>
  <c r="J138" i="10"/>
  <c r="AH138" i="10"/>
  <c r="G113" i="7"/>
  <c r="M121" i="10"/>
  <c r="AK121" i="10"/>
  <c r="J88" i="10"/>
  <c r="AH88" i="10"/>
  <c r="L114" i="7"/>
  <c r="G131" i="7"/>
  <c r="K72" i="7"/>
  <c r="L185" i="10"/>
  <c r="AJ185" i="10"/>
  <c r="J99" i="10"/>
  <c r="AH99" i="10"/>
  <c r="L77" i="7"/>
  <c r="AH148" i="10"/>
  <c r="J148" i="10"/>
  <c r="I83" i="7"/>
  <c r="M172" i="7"/>
  <c r="I73" i="7"/>
  <c r="I80" i="7"/>
  <c r="AF190" i="10"/>
  <c r="H190" i="10"/>
  <c r="J136" i="7"/>
  <c r="G126" i="10"/>
  <c r="AE126" i="10"/>
  <c r="K108" i="7"/>
  <c r="K125" i="7"/>
  <c r="J182" i="10"/>
  <c r="AH182" i="10"/>
  <c r="AH104" i="10"/>
  <c r="J104" i="10"/>
  <c r="AK37" i="10"/>
  <c r="M37" i="10"/>
  <c r="AG53" i="10"/>
  <c r="I53" i="10"/>
  <c r="AE108" i="10"/>
  <c r="G108" i="10"/>
  <c r="AJ24" i="10"/>
  <c r="L24" i="10"/>
  <c r="H9" i="7"/>
  <c r="H29" i="7"/>
  <c r="I96" i="7"/>
  <c r="I28" i="7"/>
  <c r="L126" i="11"/>
  <c r="AJ126" i="11"/>
  <c r="I20" i="10"/>
  <c r="AG20" i="10"/>
  <c r="AH56" i="10"/>
  <c r="J56" i="10"/>
  <c r="AH186" i="10"/>
  <c r="J186" i="10"/>
  <c r="H137" i="7"/>
  <c r="I177" i="10"/>
  <c r="AG177" i="10"/>
  <c r="AI76" i="10"/>
  <c r="K76" i="10"/>
  <c r="I181" i="10"/>
  <c r="AG181" i="10"/>
  <c r="I157" i="7"/>
  <c r="I12" i="7"/>
  <c r="G12" i="7"/>
  <c r="M132" i="7"/>
  <c r="I29" i="7"/>
  <c r="G118" i="10"/>
  <c r="AE118" i="10"/>
  <c r="L169" i="7"/>
  <c r="K146" i="7"/>
  <c r="K124" i="10"/>
  <c r="AI124" i="10"/>
  <c r="H170" i="10"/>
  <c r="AF170" i="10"/>
  <c r="L158" i="7"/>
  <c r="K148" i="7"/>
  <c r="J144" i="7"/>
  <c r="AK127" i="10"/>
  <c r="M127" i="10"/>
  <c r="J80" i="10"/>
  <c r="AH80" i="10"/>
  <c r="M75" i="7"/>
  <c r="AF133" i="10"/>
  <c r="H133" i="10"/>
  <c r="J85" i="7"/>
  <c r="K115" i="7"/>
  <c r="M32" i="7"/>
  <c r="I104" i="7"/>
  <c r="H171" i="10"/>
  <c r="AF171" i="10"/>
  <c r="J73" i="7"/>
  <c r="I176" i="10"/>
  <c r="AG176" i="10"/>
  <c r="L191" i="10"/>
  <c r="AJ191" i="10"/>
  <c r="J134" i="7"/>
  <c r="J150" i="7"/>
  <c r="G153" i="7"/>
  <c r="I20" i="7"/>
  <c r="L169" i="10"/>
  <c r="AJ169" i="10"/>
  <c r="K15" i="7"/>
  <c r="H62" i="7"/>
  <c r="G45" i="10"/>
  <c r="AE45" i="10"/>
  <c r="I40" i="7"/>
  <c r="J18" i="7"/>
  <c r="K14" i="7"/>
  <c r="H19" i="7"/>
  <c r="AF142" i="10"/>
  <c r="H142" i="10"/>
  <c r="H95" i="7"/>
  <c r="M122" i="7"/>
  <c r="J49" i="7"/>
  <c r="I136" i="7"/>
  <c r="L133" i="10"/>
  <c r="AJ133" i="10"/>
  <c r="J91" i="7"/>
  <c r="H129" i="7"/>
  <c r="H150" i="10"/>
  <c r="AF150" i="10"/>
  <c r="L34" i="7"/>
  <c r="G58" i="7"/>
  <c r="L69" i="7"/>
  <c r="I26" i="7"/>
  <c r="AG119" i="10"/>
  <c r="I119" i="10"/>
  <c r="J108" i="10"/>
  <c r="AH108" i="10"/>
  <c r="J120" i="7"/>
  <c r="M123" i="7"/>
  <c r="AF37" i="10"/>
  <c r="H37" i="10"/>
  <c r="J116" i="7"/>
  <c r="G122" i="7"/>
  <c r="G133" i="7"/>
  <c r="AJ146" i="11"/>
  <c r="L146" i="11"/>
  <c r="H10" i="7"/>
  <c r="H136" i="10"/>
  <c r="AF136" i="10"/>
  <c r="AH97" i="10"/>
  <c r="J97" i="10"/>
  <c r="L75" i="7"/>
  <c r="J175" i="7"/>
  <c r="L156" i="7"/>
  <c r="I125" i="7"/>
  <c r="AH76" i="10"/>
  <c r="J76" i="10"/>
  <c r="H192" i="10"/>
  <c r="AF192" i="10"/>
  <c r="AE184" i="10"/>
  <c r="G184" i="10"/>
  <c r="H67" i="7"/>
  <c r="G15" i="7"/>
  <c r="H39" i="7"/>
  <c r="K76" i="7"/>
  <c r="K120" i="7"/>
  <c r="H139" i="10"/>
  <c r="AF139" i="10"/>
  <c r="G94" i="7"/>
  <c r="AI14" i="10"/>
  <c r="K14" i="10"/>
  <c r="H42" i="7"/>
  <c r="G88" i="10"/>
  <c r="AE88" i="10"/>
  <c r="M38" i="7"/>
  <c r="AF14" i="10"/>
  <c r="H14" i="10"/>
  <c r="AG179" i="10"/>
  <c r="I179" i="10"/>
  <c r="G132" i="10"/>
  <c r="AE132" i="10"/>
  <c r="AI135" i="10"/>
  <c r="K135" i="10"/>
  <c r="AH34" i="10"/>
  <c r="J34" i="10"/>
  <c r="M103" i="7"/>
  <c r="H90" i="7"/>
  <c r="AH87" i="10"/>
  <c r="J87" i="10"/>
  <c r="J88" i="7"/>
  <c r="K85" i="7"/>
  <c r="I69" i="7"/>
  <c r="L88" i="7"/>
  <c r="H23" i="7"/>
  <c r="AG76" i="10"/>
  <c r="I76" i="10"/>
  <c r="G14" i="7"/>
  <c r="AJ142" i="10"/>
  <c r="L142" i="10"/>
  <c r="I109" i="7"/>
  <c r="AH139" i="10"/>
  <c r="J139" i="10"/>
  <c r="H44" i="7"/>
  <c r="I171" i="10"/>
  <c r="AG171" i="10"/>
  <c r="J92" i="7"/>
  <c r="M69" i="7"/>
  <c r="G138" i="7"/>
  <c r="I58" i="7"/>
  <c r="AF154" i="10"/>
  <c r="H154" i="10"/>
  <c r="AJ129" i="11"/>
  <c r="L129" i="11"/>
  <c r="L162" i="7"/>
  <c r="J55" i="10"/>
  <c r="AH55" i="10"/>
  <c r="G135" i="10"/>
  <c r="AE135" i="10"/>
  <c r="AG34" i="10"/>
  <c r="I34" i="10"/>
  <c r="J22" i="7"/>
  <c r="AI20" i="10"/>
  <c r="K20" i="10"/>
  <c r="I97" i="7"/>
  <c r="H118" i="10"/>
  <c r="AF118" i="10"/>
  <c r="AF127" i="10"/>
  <c r="H127" i="10"/>
  <c r="I180" i="10"/>
  <c r="AG180" i="10"/>
  <c r="G31" i="7"/>
  <c r="G75" i="7"/>
  <c r="H119" i="7"/>
  <c r="I141" i="10"/>
  <c r="AG141" i="10"/>
  <c r="H143" i="7"/>
  <c r="H94" i="10"/>
  <c r="AF94" i="10"/>
  <c r="I84" i="7"/>
  <c r="H122" i="7"/>
  <c r="I46" i="7"/>
  <c r="H46" i="7"/>
  <c r="H125" i="7"/>
  <c r="I34" i="7"/>
  <c r="J141" i="7"/>
  <c r="H60" i="7"/>
  <c r="I139" i="10"/>
  <c r="AG139" i="10"/>
  <c r="M133" i="7"/>
  <c r="AK55" i="10"/>
  <c r="M55" i="10"/>
  <c r="H187" i="10"/>
  <c r="AF187" i="10"/>
  <c r="AG14" i="10"/>
  <c r="I14" i="10"/>
  <c r="AF188" i="10"/>
  <c r="H188" i="10"/>
  <c r="AJ22" i="11"/>
  <c r="L22" i="11"/>
  <c r="K73" i="7"/>
  <c r="H76" i="10"/>
  <c r="AF76" i="10"/>
  <c r="I102" i="10"/>
  <c r="AG102" i="10"/>
  <c r="H95" i="10"/>
  <c r="AF95" i="10"/>
  <c r="AG140" i="10"/>
  <c r="I140" i="10"/>
  <c r="M76" i="7"/>
  <c r="M39" i="10"/>
  <c r="AK39" i="10"/>
  <c r="K175" i="7"/>
  <c r="H72" i="7"/>
  <c r="G123" i="10"/>
  <c r="AE123" i="10"/>
  <c r="H79" i="7"/>
  <c r="J170" i="7"/>
  <c r="AI151" i="10"/>
  <c r="K151" i="10"/>
  <c r="J165" i="7"/>
  <c r="K162" i="7"/>
  <c r="AI50" i="10"/>
  <c r="K50" i="10"/>
  <c r="G70" i="7"/>
  <c r="AE20" i="10"/>
  <c r="G20" i="10"/>
  <c r="AF26" i="10"/>
  <c r="H26" i="10"/>
  <c r="M192" i="10"/>
  <c r="AK192" i="10"/>
  <c r="AF88" i="10"/>
  <c r="H88" i="10"/>
  <c r="H57" i="7"/>
  <c r="M211" i="11"/>
  <c r="AK211" i="11"/>
  <c r="M158" i="10"/>
  <c r="AK158" i="10"/>
  <c r="L177" i="10"/>
  <c r="AJ177" i="10"/>
  <c r="J62" i="10"/>
  <c r="AH62" i="10"/>
  <c r="G193" i="10"/>
  <c r="AE193" i="10"/>
  <c r="I129" i="7"/>
  <c r="AK106" i="10"/>
  <c r="M106" i="10"/>
  <c r="G127" i="10"/>
  <c r="AE127" i="10"/>
  <c r="G154" i="7"/>
  <c r="G87" i="7"/>
  <c r="I106" i="7"/>
  <c r="M122" i="10"/>
  <c r="AK122" i="10"/>
  <c r="AH8" i="10"/>
  <c r="J8" i="10"/>
  <c r="L39" i="7"/>
  <c r="G44" i="7"/>
  <c r="H167" i="10"/>
  <c r="AF167" i="10"/>
  <c r="M95" i="11"/>
  <c r="AK95" i="11"/>
  <c r="AH176" i="10"/>
  <c r="J176" i="10"/>
  <c r="AK22" i="10"/>
  <c r="M22" i="10"/>
  <c r="J37" i="10"/>
  <c r="AH37" i="10"/>
  <c r="M97" i="10"/>
  <c r="AK97" i="10"/>
  <c r="AF184" i="10"/>
  <c r="H184" i="10"/>
  <c r="G91" i="7"/>
  <c r="AH92" i="10"/>
  <c r="J92" i="10"/>
  <c r="AH156" i="10"/>
  <c r="J156" i="10"/>
  <c r="AG114" i="10"/>
  <c r="I114" i="10"/>
  <c r="J161" i="10"/>
  <c r="AH161" i="10"/>
  <c r="M81" i="7"/>
  <c r="H167" i="7"/>
  <c r="J22" i="10"/>
  <c r="AH22" i="10"/>
  <c r="L98" i="7"/>
  <c r="H120" i="7"/>
  <c r="G97" i="7"/>
  <c r="K69" i="7"/>
  <c r="K26" i="7"/>
  <c r="L106" i="10"/>
  <c r="AJ106" i="10"/>
  <c r="M85" i="7"/>
  <c r="AJ176" i="10"/>
  <c r="L176" i="10"/>
  <c r="AJ164" i="10"/>
  <c r="L164" i="10"/>
  <c r="G28" i="7"/>
  <c r="L165" i="7"/>
  <c r="G188" i="10"/>
  <c r="AE188" i="10"/>
  <c r="J77" i="7"/>
  <c r="I163" i="10"/>
  <c r="AG163" i="10"/>
  <c r="H135" i="10"/>
  <c r="AF135" i="10"/>
  <c r="AE133" i="10"/>
  <c r="G133" i="10"/>
  <c r="K41" i="7"/>
  <c r="G181" i="10"/>
  <c r="AE181" i="10"/>
  <c r="I93" i="7"/>
  <c r="G185" i="10"/>
  <c r="AE185" i="10"/>
  <c r="J21" i="10"/>
  <c r="AH21" i="10"/>
  <c r="H83" i="10"/>
  <c r="AF83" i="10"/>
  <c r="AI107" i="10"/>
  <c r="K107" i="10"/>
  <c r="H126" i="7"/>
  <c r="M82" i="7"/>
  <c r="M141" i="7"/>
  <c r="AH96" i="10"/>
  <c r="J96" i="10"/>
  <c r="AG142" i="10"/>
  <c r="I142" i="10"/>
  <c r="AH116" i="10"/>
  <c r="J116" i="10"/>
  <c r="AI168" i="10"/>
  <c r="K168" i="10"/>
  <c r="H153" i="7"/>
  <c r="AI99" i="10"/>
  <c r="K99" i="10"/>
  <c r="M54" i="7"/>
  <c r="H39" i="10"/>
  <c r="AF39" i="10"/>
  <c r="AI106" i="10"/>
  <c r="K106" i="10"/>
  <c r="L55" i="10"/>
  <c r="AJ55" i="10"/>
  <c r="AF117" i="10"/>
  <c r="H117" i="10"/>
  <c r="H28" i="10"/>
  <c r="AF28" i="10"/>
  <c r="AJ8" i="10"/>
  <c r="L8" i="10"/>
  <c r="H126" i="10"/>
  <c r="AF126" i="10"/>
  <c r="AK46" i="10"/>
  <c r="M46" i="10"/>
  <c r="I86" i="7"/>
  <c r="J9" i="10"/>
  <c r="AH9" i="10"/>
  <c r="AJ37" i="10"/>
  <c r="L37" i="10"/>
  <c r="AF122" i="10"/>
  <c r="H122" i="10"/>
  <c r="H18" i="10"/>
  <c r="AF18" i="10"/>
  <c r="M139" i="10"/>
  <c r="AK139" i="10"/>
  <c r="AG151" i="10"/>
  <c r="I151" i="10"/>
  <c r="AF30" i="11"/>
  <c r="H30" i="11"/>
  <c r="AK48" i="10"/>
  <c r="M48" i="10"/>
  <c r="G120" i="7"/>
  <c r="J39" i="7"/>
  <c r="M37" i="7"/>
  <c r="M130" i="7"/>
  <c r="G100" i="7"/>
  <c r="J111" i="10"/>
  <c r="AH111" i="10"/>
  <c r="AG55" i="10"/>
  <c r="I55" i="10"/>
  <c r="AJ173" i="10"/>
  <c r="L173" i="10"/>
  <c r="I82" i="7"/>
  <c r="AF123" i="10"/>
  <c r="H123" i="10"/>
  <c r="L149" i="10"/>
  <c r="AJ149" i="10"/>
  <c r="I52" i="7"/>
  <c r="G105" i="7"/>
  <c r="G129" i="7"/>
  <c r="J95" i="10"/>
  <c r="AH95" i="10"/>
  <c r="AG132" i="10"/>
  <c r="I132" i="10"/>
  <c r="I124" i="7"/>
  <c r="I24" i="10"/>
  <c r="AG24" i="10"/>
  <c r="AE110" i="10"/>
  <c r="G110" i="10"/>
  <c r="K53" i="10"/>
  <c r="AI53" i="10"/>
  <c r="L144" i="10"/>
  <c r="AJ144" i="10"/>
  <c r="K118" i="7"/>
  <c r="J179" i="11"/>
  <c r="AH179" i="11"/>
  <c r="J151" i="10"/>
  <c r="AH151" i="10"/>
  <c r="G26" i="10"/>
  <c r="AE26" i="10"/>
  <c r="H147" i="7"/>
  <c r="H136" i="7"/>
  <c r="I25" i="7"/>
  <c r="G73" i="7"/>
  <c r="AK49" i="10"/>
  <c r="M49" i="10"/>
  <c r="I144" i="7"/>
  <c r="H38" i="7"/>
  <c r="I106" i="10"/>
  <c r="AG106" i="10"/>
  <c r="M53" i="10"/>
  <c r="AK53" i="10"/>
  <c r="AK18" i="10"/>
  <c r="M18" i="10"/>
  <c r="AH107" i="10"/>
  <c r="J107" i="10"/>
  <c r="J172" i="7"/>
  <c r="H101" i="10"/>
  <c r="AF101" i="10"/>
  <c r="AE14" i="10"/>
  <c r="G14" i="10"/>
  <c r="J180" i="11"/>
  <c r="AH180" i="11"/>
  <c r="AI62" i="10"/>
  <c r="K62" i="10"/>
  <c r="I37" i="7"/>
  <c r="AH165" i="10"/>
  <c r="J165" i="10"/>
  <c r="G25" i="7"/>
  <c r="J134" i="10"/>
  <c r="AH134" i="10"/>
  <c r="J36" i="7"/>
  <c r="K56" i="10"/>
  <c r="AI56" i="10"/>
  <c r="L116" i="7"/>
  <c r="AJ94" i="10"/>
  <c r="L94" i="10"/>
  <c r="AE104" i="10"/>
  <c r="G104" i="10"/>
  <c r="G127" i="7"/>
  <c r="AG192" i="10"/>
  <c r="I192" i="10"/>
  <c r="J145" i="7"/>
  <c r="J105" i="7"/>
  <c r="AH115" i="10"/>
  <c r="J115" i="10"/>
  <c r="AI176" i="10"/>
  <c r="K176" i="10"/>
  <c r="J55" i="7"/>
  <c r="I47" i="10"/>
  <c r="AG47" i="10"/>
  <c r="K113" i="7"/>
  <c r="AH13" i="10"/>
  <c r="J13" i="10"/>
  <c r="AG103" i="10"/>
  <c r="I103" i="10"/>
  <c r="L153" i="7"/>
  <c r="M149" i="10"/>
  <c r="AK149" i="10"/>
  <c r="H91" i="7"/>
  <c r="K13" i="7"/>
  <c r="AG169" i="10"/>
  <c r="I169" i="10"/>
  <c r="G57" i="10"/>
  <c r="AE57" i="10"/>
  <c r="J138" i="7"/>
  <c r="J48" i="10"/>
  <c r="AH48" i="10"/>
  <c r="H156" i="10"/>
  <c r="AF156" i="10"/>
  <c r="M23" i="7"/>
  <c r="L47" i="10"/>
  <c r="AJ47" i="10"/>
  <c r="AK191" i="10"/>
  <c r="M191" i="10"/>
  <c r="AH132" i="10"/>
  <c r="J132" i="10"/>
  <c r="AJ123" i="10"/>
  <c r="L123" i="10"/>
  <c r="M164" i="7"/>
  <c r="AE76" i="10"/>
  <c r="G76" i="10"/>
  <c r="AG183" i="10"/>
  <c r="I183" i="10"/>
  <c r="I36" i="7"/>
  <c r="K169" i="7"/>
  <c r="I8" i="7"/>
  <c r="I60" i="7"/>
  <c r="M185" i="10"/>
  <c r="AK185" i="10"/>
  <c r="G179" i="10"/>
  <c r="AE179" i="10"/>
  <c r="K104" i="7"/>
  <c r="H172" i="10"/>
  <c r="AF172" i="10"/>
  <c r="AH153" i="10"/>
  <c r="J153" i="10"/>
  <c r="H112" i="7"/>
  <c r="M107" i="10"/>
  <c r="AK107" i="10"/>
  <c r="H100" i="7"/>
  <c r="AG30" i="11"/>
  <c r="I30" i="11"/>
  <c r="AE125" i="10"/>
  <c r="G125" i="10"/>
  <c r="I54" i="7"/>
  <c r="J62" i="11"/>
  <c r="AH62" i="11"/>
  <c r="K111" i="7"/>
  <c r="J104" i="7"/>
  <c r="H148" i="7"/>
  <c r="G143" i="7"/>
  <c r="H70" i="7"/>
  <c r="AE137" i="10"/>
  <c r="G137" i="10"/>
  <c r="G190" i="10"/>
  <c r="AE190" i="10"/>
  <c r="H82" i="7"/>
  <c r="G117" i="10"/>
  <c r="AE117" i="10"/>
  <c r="K25" i="7"/>
  <c r="J170" i="10"/>
  <c r="AH170" i="10"/>
  <c r="AI24" i="10"/>
  <c r="K24" i="10"/>
  <c r="K100" i="10"/>
  <c r="AI100" i="10"/>
  <c r="K93" i="7"/>
  <c r="I165" i="10"/>
  <c r="AG165" i="10"/>
  <c r="G119" i="10"/>
  <c r="AE119" i="10"/>
  <c r="L138" i="7"/>
  <c r="K11" i="10"/>
  <c r="AI11" i="10"/>
  <c r="K23" i="7"/>
  <c r="AJ20" i="10"/>
  <c r="L20" i="10"/>
  <c r="AK123" i="10"/>
  <c r="M123" i="10"/>
  <c r="AE116" i="10"/>
  <c r="G116" i="10"/>
  <c r="H164" i="7"/>
  <c r="L10" i="7"/>
  <c r="AF140" i="10"/>
  <c r="H140" i="10"/>
  <c r="K114" i="7"/>
  <c r="L87" i="10"/>
  <c r="AJ87" i="10"/>
  <c r="G72" i="7"/>
  <c r="J126" i="7"/>
  <c r="AJ188" i="10"/>
  <c r="L188" i="10"/>
  <c r="L141" i="7"/>
  <c r="I175" i="7"/>
  <c r="H121" i="10"/>
  <c r="AF121" i="10"/>
  <c r="AI138" i="10"/>
  <c r="K138" i="10"/>
  <c r="AE192" i="10"/>
  <c r="G192" i="10"/>
  <c r="G150" i="7"/>
  <c r="G119" i="7"/>
  <c r="AJ193" i="10"/>
  <c r="L193" i="10"/>
  <c r="L172" i="10"/>
  <c r="AJ172" i="10"/>
  <c r="J23" i="7"/>
  <c r="AI40" i="10"/>
  <c r="K40" i="10"/>
  <c r="AJ107" i="10"/>
  <c r="L107" i="10"/>
  <c r="M117" i="7"/>
  <c r="I23" i="7"/>
  <c r="M47" i="10"/>
  <c r="AK47" i="10"/>
  <c r="J119" i="7"/>
  <c r="H31" i="7"/>
  <c r="J83" i="7"/>
  <c r="G104" i="7"/>
  <c r="AH57" i="10"/>
  <c r="J57" i="10"/>
  <c r="AE55" i="10"/>
  <c r="G55" i="10"/>
  <c r="J128" i="10"/>
  <c r="AH128" i="10"/>
  <c r="AH146" i="10"/>
  <c r="J146" i="10"/>
  <c r="AI180" i="10"/>
  <c r="K180" i="10"/>
  <c r="I114" i="7"/>
  <c r="H233" i="13"/>
  <c r="J233" i="13" s="1"/>
  <c r="AF233" i="13"/>
  <c r="I134" i="10"/>
  <c r="AG134" i="10"/>
  <c r="L186" i="10"/>
  <c r="AJ186" i="10"/>
  <c r="AJ21" i="10"/>
  <c r="L21" i="10"/>
  <c r="G102" i="10"/>
  <c r="AE102" i="10"/>
  <c r="H104" i="7"/>
  <c r="I135" i="7"/>
  <c r="I108" i="7"/>
  <c r="J41" i="10"/>
  <c r="AH41" i="10"/>
  <c r="AJ33" i="10"/>
  <c r="L33" i="10"/>
  <c r="AI80" i="10"/>
  <c r="K80" i="10"/>
  <c r="G148" i="10"/>
  <c r="AE148" i="10"/>
  <c r="J109" i="10"/>
  <c r="AH109" i="10"/>
  <c r="G10" i="7"/>
  <c r="H111" i="7"/>
  <c r="H119" i="10"/>
  <c r="AF119" i="10"/>
  <c r="G45" i="7"/>
  <c r="J198" i="10"/>
  <c r="AH198" i="10"/>
  <c r="AG149" i="10"/>
  <c r="I149" i="10"/>
  <c r="AF162" i="10"/>
  <c r="H162" i="10"/>
  <c r="G47" i="10"/>
  <c r="AE47" i="10"/>
  <c r="I79" i="7"/>
  <c r="AH39" i="10"/>
  <c r="J39" i="10"/>
  <c r="AE99" i="10"/>
  <c r="G99" i="10"/>
  <c r="K182" i="11"/>
  <c r="AI182" i="11"/>
  <c r="I21" i="7"/>
  <c r="H121" i="7"/>
  <c r="AE51" i="10"/>
  <c r="G51" i="10"/>
  <c r="J149" i="7"/>
  <c r="K102" i="10"/>
  <c r="AI102" i="10"/>
  <c r="H20" i="7"/>
  <c r="AJ166" i="10"/>
  <c r="L166" i="10"/>
  <c r="H69" i="7"/>
  <c r="L147" i="7"/>
  <c r="AJ108" i="10"/>
  <c r="L108" i="10"/>
  <c r="I146" i="7"/>
  <c r="I191" i="10"/>
  <c r="AG191" i="10"/>
  <c r="K116" i="7"/>
  <c r="AE156" i="10"/>
  <c r="G156" i="10"/>
  <c r="AJ56" i="11"/>
  <c r="L56" i="11"/>
  <c r="L155" i="10"/>
  <c r="AJ155" i="10"/>
  <c r="M170" i="10"/>
  <c r="AK170" i="10"/>
  <c r="H10" i="10"/>
  <c r="AF10" i="10"/>
  <c r="K11" i="7"/>
  <c r="AG147" i="10"/>
  <c r="I147" i="10"/>
  <c r="H87" i="7"/>
  <c r="AI115" i="10"/>
  <c r="K115" i="10"/>
  <c r="AG166" i="10"/>
  <c r="I166" i="10"/>
  <c r="AG97" i="10"/>
  <c r="I97" i="10"/>
  <c r="J184" i="10"/>
  <c r="AH184" i="10"/>
  <c r="I14" i="7"/>
  <c r="K155" i="10"/>
  <c r="AI155" i="10"/>
  <c r="I165" i="7"/>
  <c r="M56" i="7"/>
  <c r="M44" i="7"/>
  <c r="H81" i="7"/>
  <c r="J15" i="7"/>
  <c r="AG33" i="10"/>
  <c r="I33" i="10"/>
  <c r="K119" i="10"/>
  <c r="AI119" i="10"/>
  <c r="H14" i="7"/>
  <c r="I32" i="10"/>
  <c r="AG32" i="10"/>
  <c r="H108" i="10"/>
  <c r="AF108" i="10"/>
  <c r="J125" i="10"/>
  <c r="AH125" i="10"/>
  <c r="AJ50" i="10"/>
  <c r="L50" i="10"/>
  <c r="G42" i="7"/>
  <c r="I159" i="7"/>
  <c r="H48" i="10"/>
  <c r="AF48" i="10"/>
  <c r="G107" i="7"/>
  <c r="I126" i="10"/>
  <c r="AG126" i="10"/>
  <c r="H106" i="7"/>
  <c r="U228" i="12" a="1"/>
  <c r="U117" i="12" a="1"/>
  <c r="W173" i="12" a="1"/>
  <c r="Z147" i="12" a="1"/>
  <c r="T34" i="13" a="1"/>
  <c r="V54" i="12" a="1"/>
  <c r="W32" i="12" a="1"/>
  <c r="U207" i="12" a="1"/>
  <c r="X210" i="12" a="1"/>
  <c r="T107" i="12" a="1"/>
  <c r="T29" i="12" a="1"/>
  <c r="U124" i="12" a="1"/>
  <c r="U168" i="12" a="1"/>
  <c r="T190" i="12" a="1"/>
  <c r="U61" i="12" a="1"/>
  <c r="X222" i="12" a="1"/>
  <c r="Z126" i="12" a="1"/>
  <c r="W213" i="12" a="1"/>
  <c r="X35" i="12" a="1"/>
  <c r="Y177" i="12" a="1"/>
  <c r="U169" i="12" a="1"/>
  <c r="T142" i="12" a="1"/>
  <c r="T114" i="12" a="1"/>
  <c r="V60" i="12" a="1"/>
  <c r="T124" i="12" a="1"/>
  <c r="V129" i="12" a="1"/>
  <c r="X27" i="12" a="1"/>
  <c r="U43" i="12" a="1"/>
  <c r="Y21" i="12" a="1"/>
  <c r="Y233" i="13" a="1"/>
  <c r="V138" i="12" a="1"/>
  <c r="Z185" i="12" a="1"/>
  <c r="V115" i="12" a="1"/>
  <c r="X144" i="12" a="1"/>
  <c r="X156" i="12" a="1"/>
  <c r="Y102" i="12" a="1"/>
  <c r="Z101" i="12" a="1"/>
  <c r="Y219" i="12" a="1"/>
  <c r="V107" i="12" a="1"/>
  <c r="Z32" i="12" a="1"/>
  <c r="X121" i="12" a="1"/>
  <c r="W117" i="12" a="1"/>
  <c r="Y184" i="12" a="1"/>
  <c r="Z80" i="13" a="1"/>
  <c r="V141" i="12" a="1"/>
  <c r="Y119" i="12" a="1"/>
  <c r="W212" i="12" a="1"/>
  <c r="U156" i="12" a="1"/>
  <c r="U163" i="12" a="1"/>
  <c r="V164" i="12" a="1"/>
  <c r="Z143" i="12" a="1"/>
  <c r="Y190" i="12" a="1"/>
  <c r="Y63" i="12" a="1"/>
  <c r="W131" i="12" a="1"/>
  <c r="V124" i="12" a="1"/>
  <c r="W20" i="12" a="1"/>
  <c r="Z125" i="12" a="1"/>
  <c r="Z144" i="12" a="1"/>
  <c r="W169" i="12" a="1"/>
  <c r="X140" i="12" a="1"/>
  <c r="U84" i="9" a="1"/>
  <c r="V158" i="9" a="1"/>
  <c r="X55" i="9" a="1"/>
  <c r="W57" i="9" a="1"/>
  <c r="X36" i="9" a="1"/>
  <c r="Z34" i="9" a="1"/>
  <c r="V118" i="9" a="1"/>
  <c r="V163" i="9" a="1"/>
  <c r="X100" i="9" a="1"/>
  <c r="T83" i="9" a="1"/>
  <c r="Z32" i="9" a="1"/>
  <c r="U101" i="9" a="1"/>
  <c r="Z42" i="9" a="1"/>
  <c r="U19" i="9" a="1"/>
  <c r="Y76" i="9" a="1"/>
  <c r="U170" i="9" a="1"/>
  <c r="Z71" i="9" a="1"/>
  <c r="X94" i="9" a="1"/>
  <c r="X127" i="9" a="1"/>
  <c r="X110" i="9" a="1"/>
  <c r="W95" i="9" a="1"/>
  <c r="X128" i="9" a="1"/>
  <c r="Y22" i="9" a="1"/>
  <c r="Y170" i="9" a="1"/>
  <c r="Y41" i="9" a="1"/>
  <c r="Y168" i="9" a="1"/>
  <c r="W170" i="9" a="1"/>
  <c r="Z109" i="9" a="1"/>
  <c r="X39" i="9" a="1"/>
  <c r="V92" i="9" a="1"/>
  <c r="V81" i="9" a="1"/>
  <c r="X126" i="9" a="1"/>
  <c r="V93" i="9" a="1"/>
  <c r="W28" i="9" a="1"/>
  <c r="U91" i="9" a="1"/>
  <c r="Y78" i="9" a="1"/>
  <c r="T136" i="9" a="1"/>
  <c r="Z178" i="9" a="1"/>
  <c r="X129" i="9" a="1"/>
  <c r="U9" i="9" a="1"/>
  <c r="T13" i="9" a="1"/>
  <c r="X17" i="9" a="1"/>
  <c r="U133" i="9" a="1"/>
  <c r="V129" i="9" a="1"/>
  <c r="X82" i="9" a="1"/>
  <c r="Z43" i="9" a="1"/>
  <c r="U95" i="9" a="1"/>
  <c r="W97" i="9" a="1"/>
  <c r="W148" i="9" a="1"/>
  <c r="T102" i="9" a="1"/>
  <c r="T31" i="9" a="1"/>
  <c r="X15" i="9" a="1"/>
  <c r="U159" i="9" a="1"/>
  <c r="W44" i="9" a="1"/>
  <c r="W178" i="9" a="1"/>
  <c r="T28" i="9" a="1"/>
  <c r="T131" i="9" a="1"/>
  <c r="X14" i="9" a="1"/>
  <c r="V40" i="9" a="1"/>
  <c r="V59" i="9" a="1"/>
  <c r="W89" i="9" a="1"/>
  <c r="V42" i="9" a="1"/>
  <c r="V141" i="9" a="1"/>
  <c r="T10" i="9" a="1"/>
  <c r="U87" i="9" a="1"/>
  <c r="U111" i="9" a="1"/>
  <c r="U154" i="9" a="1"/>
  <c r="T123" i="9" a="1"/>
  <c r="Y83" i="9" a="1"/>
  <c r="X50" i="9" a="1"/>
  <c r="V140" i="9" a="1"/>
  <c r="X47" i="9" a="1"/>
  <c r="T30" i="9" a="1"/>
  <c r="T32" i="9" a="1"/>
  <c r="V176" i="9" a="1"/>
  <c r="T38" i="9" a="1"/>
  <c r="T154" i="9" a="1"/>
  <c r="V159" i="9" a="1"/>
  <c r="W36" i="9" a="1"/>
  <c r="V150" i="9" a="1"/>
  <c r="W31" i="9" a="1"/>
  <c r="U34" i="9" a="1"/>
  <c r="V155" i="9" a="1"/>
  <c r="T46" i="12" a="1"/>
  <c r="V190" i="12" a="1"/>
  <c r="T122" i="9" a="1"/>
  <c r="Y129" i="9" a="1"/>
  <c r="X149" i="9" a="1"/>
  <c r="Y113" i="9" a="1"/>
  <c r="U21" i="9" a="1"/>
  <c r="X122" i="9" a="1"/>
  <c r="U35" i="9" a="1"/>
  <c r="Y153" i="12" a="1"/>
  <c r="Y153" i="9" a="1"/>
  <c r="X90" i="9" a="1"/>
  <c r="V61" i="9" a="1"/>
  <c r="X97" i="9" a="1"/>
  <c r="Z93" i="9" a="1"/>
  <c r="W225" i="12" a="1"/>
  <c r="V59" i="12" a="1"/>
  <c r="Y185" i="12" a="1"/>
  <c r="T16" i="12" a="1"/>
  <c r="Z115" i="12" a="1"/>
  <c r="W135" i="12" a="1"/>
  <c r="W35" i="12" a="1"/>
  <c r="V193" i="12" a="1"/>
  <c r="V216" i="12" a="1"/>
  <c r="T60" i="12" a="1"/>
  <c r="V16" i="12" a="1"/>
  <c r="X134" i="12" a="1"/>
  <c r="V184" i="12" a="1"/>
  <c r="W159" i="12" a="1"/>
  <c r="Y70" i="12" a="1"/>
  <c r="Z176" i="12" a="1"/>
  <c r="T191" i="12" a="1"/>
  <c r="U160" i="12" a="1"/>
  <c r="T168" i="12" a="1"/>
  <c r="T121" i="12" a="1"/>
  <c r="V228" i="12" a="1"/>
  <c r="W220" i="12" a="1"/>
  <c r="X164" i="12" a="1"/>
  <c r="Z158" i="13" a="1"/>
  <c r="V58" i="12" a="1"/>
  <c r="V116" i="12" a="1"/>
  <c r="V134" i="12" a="1"/>
  <c r="V167" i="12" a="1"/>
  <c r="X207" i="12" a="1"/>
  <c r="X52" i="12" a="1"/>
  <c r="V122" i="12" a="1"/>
  <c r="W156" i="12" a="1"/>
  <c r="Y146" i="12" a="1"/>
  <c r="U147" i="12" a="1"/>
  <c r="W60" i="12" a="1"/>
  <c r="Y228" i="12" a="1"/>
  <c r="Z169" i="12" a="1"/>
  <c r="W190" i="12" a="1"/>
  <c r="T58" i="12" a="1"/>
  <c r="T123" i="12" a="1"/>
  <c r="Z35" i="12" a="1"/>
  <c r="X199" i="12" a="1"/>
  <c r="T35" i="12" a="1"/>
  <c r="U195" i="12" a="1"/>
  <c r="W122" i="12" a="1"/>
  <c r="U197" i="12" a="1"/>
  <c r="X21" i="12" a="1"/>
  <c r="U139" i="12" a="1"/>
  <c r="W11" i="12" a="1"/>
  <c r="T218" i="12" a="1"/>
  <c r="U138" i="12" a="1"/>
  <c r="V63" i="12" a="1"/>
  <c r="Z62" i="12" a="1"/>
  <c r="V121" i="12" a="1"/>
  <c r="V34" i="13" a="1"/>
  <c r="T137" i="12" a="1"/>
  <c r="X208" i="12" a="1"/>
  <c r="T116" i="12" a="1"/>
  <c r="V41" i="12" a="1"/>
  <c r="Z47" i="9" a="1"/>
  <c r="V100" i="9" a="1"/>
  <c r="W138" i="9" a="1"/>
  <c r="Z155" i="9" a="1"/>
  <c r="T22" i="9" a="1"/>
  <c r="T8" i="9" a="1"/>
  <c r="W107" i="9" a="1"/>
  <c r="Z9" i="9" a="1"/>
  <c r="W9" i="9" a="1"/>
  <c r="W59" i="9" a="1"/>
  <c r="Y59" i="9" a="1"/>
  <c r="T166" i="9" a="1"/>
  <c r="W116" i="9" a="1"/>
  <c r="T132" i="9" a="1"/>
  <c r="Y137" i="9" a="1"/>
  <c r="Y105" i="9" a="1"/>
  <c r="V152" i="9" a="1"/>
  <c r="U160" i="9" a="1"/>
  <c r="Y61" i="9" a="1"/>
  <c r="T19" i="9" a="1"/>
  <c r="W39" i="9" a="1"/>
  <c r="Y89" i="9" a="1"/>
  <c r="U39" i="9" a="1"/>
  <c r="U141" i="9" a="1"/>
  <c r="V117" i="9" a="1"/>
  <c r="U37" i="9" a="1"/>
  <c r="T170" i="9" a="1"/>
  <c r="Y36" i="9" a="1"/>
  <c r="V94" i="9" a="1"/>
  <c r="U106" i="9" a="1"/>
  <c r="T24" i="9" a="1"/>
  <c r="U89" i="9" a="1"/>
  <c r="T73" i="9" a="1"/>
  <c r="U36" i="9" a="1"/>
  <c r="U138" i="9" a="1"/>
  <c r="V147" i="9" a="1"/>
  <c r="U47" i="9" a="1"/>
  <c r="T108" i="9" a="1"/>
  <c r="Y19" i="9" a="1"/>
  <c r="Y87" i="9" a="1"/>
  <c r="Z101" i="9" a="1"/>
  <c r="W143" i="9" a="1"/>
  <c r="T77" i="9" a="1"/>
  <c r="X89" i="9" a="1"/>
  <c r="T121" i="9" a="1"/>
  <c r="U99" i="9" a="1"/>
  <c r="U42" i="9" a="1"/>
  <c r="Z18" i="9" a="1"/>
  <c r="Z128" i="9" a="1"/>
  <c r="V14" i="9" a="1"/>
  <c r="Z119" i="9" a="1"/>
  <c r="T107" i="9" a="1"/>
  <c r="U103" i="9" a="1"/>
  <c r="V160" i="9" a="1"/>
  <c r="T165" i="9" a="1"/>
  <c r="U20" i="9" a="1"/>
  <c r="W80" i="9" a="1"/>
  <c r="V132" i="9" a="1"/>
  <c r="Z169" i="9" a="1"/>
  <c r="U152" i="9" a="1"/>
  <c r="T20" i="9" a="1"/>
  <c r="W111" i="9" a="1"/>
  <c r="Z114" i="9" a="1"/>
  <c r="Y102" i="9" a="1"/>
  <c r="T25" i="9" a="1"/>
  <c r="Y63" i="9" a="1"/>
  <c r="Y92" i="9" a="1"/>
  <c r="T82" i="9" a="1"/>
  <c r="X20" i="9" a="1"/>
  <c r="T164" i="9" a="1"/>
  <c r="T178" i="9" a="1"/>
  <c r="V171" i="9" a="1"/>
  <c r="W117" i="9" a="1"/>
  <c r="Z15" i="9" a="1"/>
  <c r="Y109" i="9" a="1"/>
  <c r="V133" i="9" a="1"/>
  <c r="W156" i="9" a="1"/>
  <c r="Z75" i="9" a="1"/>
  <c r="U66" i="9" a="1"/>
  <c r="W172" i="9" a="1"/>
  <c r="X75" i="9" a="1"/>
  <c r="Z41" i="9" a="1"/>
  <c r="V151" i="9" a="1"/>
  <c r="X175" i="9" a="1"/>
  <c r="X98" i="9" a="1"/>
  <c r="T109" i="9" a="1"/>
  <c r="U116" i="9" a="1"/>
  <c r="V153" i="9" a="1"/>
  <c r="V25" i="9" a="1"/>
  <c r="V166" i="9" a="1"/>
  <c r="Z22" i="9" a="1"/>
  <c r="V52" i="9" a="1"/>
  <c r="W118" i="9" a="1"/>
  <c r="X176" i="9" a="1"/>
  <c r="X96" i="9" a="1"/>
  <c r="U93" i="9" a="1"/>
  <c r="T41" i="9" a="1"/>
  <c r="X171" i="9" a="1"/>
  <c r="W115" i="9" a="1"/>
  <c r="V212" i="12" a="1"/>
  <c r="T129" i="12" a="1"/>
  <c r="V173" i="12" a="1"/>
  <c r="Y50" i="9" a="1"/>
  <c r="Y42" i="9" a="1"/>
  <c r="Y163" i="9" a="1"/>
  <c r="U124" i="9" a="1"/>
  <c r="U30" i="12" a="1"/>
  <c r="V156" i="9" a="1"/>
  <c r="U23" i="9" a="1"/>
  <c r="V170" i="9" a="1"/>
  <c r="U172" i="9" a="1"/>
  <c r="Y23" i="9" a="1"/>
  <c r="T153" i="9" a="1"/>
  <c r="U144" i="9" a="1"/>
  <c r="W154" i="12" a="1"/>
  <c r="V109" i="12" a="1"/>
  <c r="U155" i="12" a="1"/>
  <c r="Z10" i="12" a="1"/>
  <c r="X153" i="12" a="1"/>
  <c r="Z220" i="12" a="1"/>
  <c r="V30" i="12" a="1"/>
  <c r="Y187" i="12" a="1"/>
  <c r="V168" i="12" a="1"/>
  <c r="V50" i="13" a="1"/>
  <c r="X152" i="12" a="1"/>
  <c r="Z182" i="12" a="1"/>
  <c r="Y59" i="12" a="1"/>
  <c r="U181" i="12" a="1"/>
  <c r="Z43" i="12" a="1"/>
  <c r="W160" i="12" a="1"/>
  <c r="V199" i="12" a="1"/>
  <c r="T119" i="12" a="1"/>
  <c r="Z187" i="12" a="1"/>
  <c r="U191" i="12" a="1"/>
  <c r="X122" i="12" a="1"/>
  <c r="X187" i="12" a="1"/>
  <c r="T27" i="12" a="1"/>
  <c r="Y149" i="12" a="1"/>
  <c r="Y183" i="13" a="1"/>
  <c r="U154" i="12" a="1"/>
  <c r="Y35" i="12" a="1"/>
  <c r="Z16" i="12" a="1"/>
  <c r="Y20" i="12" a="1"/>
  <c r="V146" i="12" a="1"/>
  <c r="W121" i="12" a="1"/>
  <c r="X63" i="12" a="1"/>
  <c r="U185" i="12" a="1"/>
  <c r="U107" i="12" a="1"/>
  <c r="U204" i="12" a="1"/>
  <c r="Y196" i="12" a="1"/>
  <c r="Z129" i="12" a="1"/>
  <c r="U52" i="12" a="1"/>
  <c r="U50" i="12" a="1"/>
  <c r="U205" i="12" a="1"/>
  <c r="T109" i="12" a="1"/>
  <c r="U16" i="12" a="1"/>
  <c r="Z46" i="12" a="1"/>
  <c r="V205" i="12" a="1"/>
  <c r="U21" i="12" a="1"/>
  <c r="U150" i="12" a="1"/>
  <c r="T144" i="12" a="1"/>
  <c r="Z102" i="13" a="1"/>
  <c r="V189" i="12" a="1"/>
  <c r="U35" i="12" a="1"/>
  <c r="Y201" i="12" a="1"/>
  <c r="Z26" i="12" a="1"/>
  <c r="Z173" i="12" a="1"/>
  <c r="T147" i="12" a="1"/>
  <c r="U164" i="12" a="1"/>
  <c r="V157" i="12" a="1"/>
  <c r="X195" i="13" a="1"/>
  <c r="U126" i="12" a="1"/>
  <c r="U118" i="9" a="1"/>
  <c r="Z78" i="9" a="1"/>
  <c r="X138" i="9" a="1"/>
  <c r="U166" i="9" a="1"/>
  <c r="X10" i="9" a="1"/>
  <c r="T59" i="9" a="1"/>
  <c r="X141" i="9" a="1"/>
  <c r="W168" i="9" a="1"/>
  <c r="X144" i="9" a="1"/>
  <c r="Z150" i="9" a="1"/>
  <c r="W122" i="9" a="1"/>
  <c r="W41" i="9" a="1"/>
  <c r="Y43" i="9" a="1"/>
  <c r="V143" i="9" a="1"/>
  <c r="U98" i="9" a="1"/>
  <c r="X163" i="9" a="1"/>
  <c r="X108" i="9" a="1"/>
  <c r="W113" i="9" a="1"/>
  <c r="T104" i="9" a="1"/>
  <c r="Y77" i="9" a="1"/>
  <c r="U140" i="9" a="1"/>
  <c r="Y15" i="9" a="1"/>
  <c r="Y150" i="9" a="1"/>
  <c r="U169" i="9" a="1"/>
  <c r="Z132" i="9" a="1"/>
  <c r="T42" i="9" a="1"/>
  <c r="V65" i="9" a="1"/>
  <c r="T97" i="9" a="1"/>
  <c r="Y71" i="9" a="1"/>
  <c r="T103" i="9" a="1"/>
  <c r="W22" i="9" a="1"/>
  <c r="X86" i="9" a="1"/>
  <c r="T137" i="9" a="1"/>
  <c r="U17" i="9" a="1"/>
  <c r="V136" i="9" a="1"/>
  <c r="T172" i="9" a="1"/>
  <c r="V125" i="9" a="1"/>
  <c r="T169" i="9" a="1"/>
  <c r="X159" i="9" a="1"/>
  <c r="X73" i="9" a="1"/>
  <c r="X81" i="9" a="1"/>
  <c r="Y173" i="9" a="1"/>
  <c r="Z123" i="9" a="1"/>
  <c r="T149" i="9" a="1"/>
  <c r="X78" i="9" a="1"/>
  <c r="V79" i="9" a="1"/>
  <c r="U32" i="9" a="1"/>
  <c r="U143" i="9" a="1"/>
  <c r="Z137" i="9" a="1"/>
  <c r="Y165" i="9" a="1"/>
  <c r="W91" i="9" a="1"/>
  <c r="U68" i="9" a="1"/>
  <c r="U100" i="9" a="1"/>
  <c r="W124" i="9" a="1"/>
  <c r="U10" i="9" a="1"/>
  <c r="X124" i="9" a="1"/>
  <c r="T16" i="9" a="1"/>
  <c r="V90" i="9" a="1"/>
  <c r="Y172" i="9" a="1"/>
  <c r="Z88" i="9" a="1"/>
  <c r="V128" i="9" a="1"/>
  <c r="X118" i="9" a="1"/>
  <c r="T78" i="9" a="1"/>
  <c r="V113" i="9" a="1"/>
  <c r="V85" i="9" a="1"/>
  <c r="W17" i="9" a="1"/>
  <c r="U171" i="9" a="1"/>
  <c r="X120" i="9" a="1"/>
  <c r="W142" i="9" a="1"/>
  <c r="X93" i="9" a="1"/>
  <c r="T168" i="9" a="1"/>
  <c r="V108" i="9" a="1"/>
  <c r="W11" i="9" a="1"/>
  <c r="U114" i="9" a="1"/>
  <c r="Y107" i="9" a="1"/>
  <c r="W174" i="9" a="1"/>
  <c r="T140" i="9" a="1"/>
  <c r="U107" i="9" a="1"/>
  <c r="Y160" i="12" a="1"/>
  <c r="Z212" i="12" a="1"/>
  <c r="Z44" i="9" a="1"/>
  <c r="Z110" i="9" a="1"/>
  <c r="X113" i="9" a="1"/>
  <c r="V111" i="9" a="1"/>
  <c r="W60" i="9" a="1"/>
  <c r="X195" i="12" a="1"/>
  <c r="W8" i="9" a="1"/>
  <c r="W108" i="9" a="1"/>
  <c r="Y139" i="9" a="1"/>
  <c r="U153" i="9" a="1"/>
  <c r="V88" i="9" a="1"/>
  <c r="X133" i="12" a="1"/>
  <c r="V181" i="12" a="1"/>
  <c r="Z190" i="12" a="1"/>
  <c r="Z233" i="13" a="1"/>
  <c r="Y34" i="13" a="1"/>
  <c r="T167" i="12" a="1"/>
  <c r="Y218" i="13" a="1"/>
  <c r="Z53" i="12" a="1"/>
  <c r="T134" i="12" a="1"/>
  <c r="Z172" i="12" a="1"/>
  <c r="T136" i="12" a="1"/>
  <c r="U208" i="12" a="1"/>
  <c r="V187" i="12" a="1"/>
  <c r="U32" i="12" a="1"/>
  <c r="Y62" i="12" a="1"/>
  <c r="X175" i="12" a="1"/>
  <c r="Z149" i="12" a="1"/>
  <c r="T153" i="12" a="1"/>
  <c r="W165" i="12" a="1"/>
  <c r="W109" i="12" a="1"/>
  <c r="Z141" i="12" a="1"/>
  <c r="W54" i="12" a="1"/>
  <c r="V156" i="12" a="1"/>
  <c r="X42" i="12" a="1"/>
  <c r="W201" i="12" a="1"/>
  <c r="T49" i="12" a="1"/>
  <c r="Y197" i="12" a="1"/>
  <c r="W26" i="12" a="1"/>
  <c r="V56" i="12" a="1"/>
  <c r="Z204" i="12" a="1"/>
  <c r="U63" i="12" a="1"/>
  <c r="Y204" i="12" a="1"/>
  <c r="X157" i="12" a="1"/>
  <c r="W138" i="12" a="1"/>
  <c r="Z120" i="12" a="1"/>
  <c r="V201" i="12" a="1"/>
  <c r="W180" i="12" a="1"/>
  <c r="X54" i="12" a="1"/>
  <c r="V196" i="12" a="1"/>
  <c r="X225" i="12" a="1"/>
  <c r="U225" i="12" a="1"/>
  <c r="V179" i="12" a="1"/>
  <c r="U212" i="12" a="1"/>
  <c r="V144" i="12" a="1"/>
  <c r="T117" i="12" a="1"/>
  <c r="Y65" i="12" a="1"/>
  <c r="T126" i="12" a="1"/>
  <c r="Y195" i="12" a="1"/>
  <c r="V207" i="12" a="1"/>
  <c r="V208" i="12" a="1"/>
  <c r="X176" i="12" a="1"/>
  <c r="W205" i="12" a="1"/>
  <c r="U158" i="12" a="1"/>
  <c r="Y11" i="12" a="1"/>
  <c r="U144" i="12" a="1"/>
  <c r="W125" i="12" a="1"/>
  <c r="V195" i="12" a="1"/>
  <c r="W68" i="13" a="1"/>
  <c r="Y101" i="12" a="1"/>
  <c r="Y216" i="12" a="1"/>
  <c r="X120" i="12" a="1"/>
  <c r="W147" i="12" a="1"/>
  <c r="Z147" i="9" a="1"/>
  <c r="X88" i="9" a="1"/>
  <c r="Y125" i="9" a="1"/>
  <c r="Z149" i="9" a="1"/>
  <c r="T45" i="9" a="1"/>
  <c r="X59" i="9" a="1"/>
  <c r="Z66" i="9" a="1"/>
  <c r="W49" i="9" a="1"/>
  <c r="W23" i="9" a="1"/>
  <c r="U102" i="9" a="1"/>
  <c r="T75" i="9" a="1"/>
  <c r="V99" i="9" a="1"/>
  <c r="V157" i="9" a="1"/>
  <c r="Y166" i="9" a="1"/>
  <c r="V69" i="9" a="1"/>
  <c r="X158" i="9" a="1"/>
  <c r="U122" i="9" a="1"/>
  <c r="U38" i="9" a="1"/>
  <c r="Y57" i="9" a="1"/>
  <c r="V43" i="9" a="1"/>
  <c r="W173" i="9" a="1"/>
  <c r="Y25" i="9" a="1"/>
  <c r="T142" i="9" a="1"/>
  <c r="Y39" i="9" a="1"/>
  <c r="Z40" i="9" a="1"/>
  <c r="W13" i="9" a="1"/>
  <c r="U134" i="9" a="1"/>
  <c r="Z175" i="9" a="1"/>
  <c r="W129" i="9" a="1"/>
  <c r="W50" i="9" a="1"/>
  <c r="Y8" i="9" a="1"/>
  <c r="U61" i="9" a="1"/>
  <c r="Z23" i="9" a="1"/>
  <c r="Z19" i="9" a="1"/>
  <c r="U29" i="9" a="1"/>
  <c r="X112" i="9" a="1"/>
  <c r="W16" i="9" a="1"/>
  <c r="U128" i="9" a="1"/>
  <c r="X172" i="9" a="1"/>
  <c r="W78" i="9" a="1"/>
  <c r="Z97" i="9" a="1"/>
  <c r="Y84" i="9" a="1"/>
  <c r="W87" i="9" a="1"/>
  <c r="T148" i="9" a="1"/>
  <c r="X102" i="9" a="1"/>
  <c r="X152" i="9" a="1"/>
  <c r="V78" i="9" a="1"/>
  <c r="T167" i="9" a="1"/>
  <c r="Y96" i="9" a="1"/>
  <c r="X45" i="9" a="1"/>
  <c r="W177" i="9" a="1"/>
  <c r="Y156" i="9" a="1"/>
  <c r="U132" i="9" a="1"/>
  <c r="X40" i="9" a="1"/>
  <c r="T29" i="9" a="1"/>
  <c r="X115" i="9" a="1"/>
  <c r="T84" i="9" a="1"/>
  <c r="W121" i="9" a="1"/>
  <c r="Y176" i="9" a="1"/>
  <c r="X23" i="9" a="1"/>
  <c r="Z165" i="9" a="1"/>
  <c r="Z102" i="9" a="1"/>
  <c r="X119" i="9" a="1"/>
  <c r="V8" i="9" a="1"/>
  <c r="U88" i="9" a="1"/>
  <c r="X29" i="9" a="1"/>
  <c r="V98" i="9" a="1"/>
  <c r="Z59" i="9" a="1"/>
  <c r="U43" i="9" a="1"/>
  <c r="W40" i="9" a="1"/>
  <c r="U117" i="9" a="1"/>
  <c r="W130" i="9" a="1"/>
  <c r="Z121" i="9" a="1"/>
  <c r="X11" i="9" a="1"/>
  <c r="V63" i="9" a="1"/>
  <c r="T105" i="9" a="1"/>
  <c r="V66" i="9" a="1"/>
  <c r="U40" i="9" a="1"/>
  <c r="Y104" i="9" a="1"/>
  <c r="Z111" i="9" a="1"/>
  <c r="Y114" i="9" a="1"/>
  <c r="T116" i="9" a="1"/>
  <c r="X87" i="9" a="1"/>
  <c r="Z83" i="9" a="1"/>
  <c r="U53" i="9" a="1"/>
  <c r="T175" i="9" a="1"/>
  <c r="W153" i="9" a="1"/>
  <c r="W137" i="9" a="1"/>
  <c r="Y112" i="12" a="1"/>
  <c r="Z124" i="12" a="1"/>
  <c r="T88" i="9" a="1"/>
  <c r="X150" i="9" a="1"/>
  <c r="W102" i="9" a="1"/>
  <c r="Z81" i="9" a="1"/>
  <c r="U25" i="9" a="1"/>
  <c r="W176" i="9" a="1"/>
  <c r="Z25" i="9" a="1"/>
  <c r="Y154" i="9" a="1"/>
  <c r="Z134" i="12" a="1"/>
  <c r="Y13" i="9" a="1"/>
  <c r="T36" i="9" a="1"/>
  <c r="T130" i="9" a="1"/>
  <c r="T127" i="9" a="1"/>
  <c r="Z90" i="9" a="1"/>
  <c r="U162" i="9" a="1"/>
  <c r="Y49" i="12" a="1"/>
  <c r="X114" i="12" a="1"/>
  <c r="Z153" i="12" a="1"/>
  <c r="X13" i="12" a="1"/>
  <c r="V204" i="12" a="1"/>
  <c r="Z48" i="13" a="1"/>
  <c r="X160" i="12" a="1"/>
  <c r="Y152" i="12" a="1"/>
  <c r="Y26" i="12" a="1"/>
  <c r="V29" i="12" a="1"/>
  <c r="U116" i="12" a="1"/>
  <c r="U11" i="12" a="1"/>
  <c r="X228" i="12" a="1"/>
  <c r="X20" i="12" a="1"/>
  <c r="Z140" i="12" a="1"/>
  <c r="Y53" i="12" a="1"/>
  <c r="Z201" i="13" a="1"/>
  <c r="Y216" i="13" a="1"/>
  <c r="Z167" i="12" a="1"/>
  <c r="T216" i="12" a="1"/>
  <c r="Z195" i="12" a="1"/>
  <c r="X135" i="12" a="1"/>
  <c r="T175" i="12" a="1"/>
  <c r="T199" i="12" a="1"/>
  <c r="U135" i="12" a="1"/>
  <c r="Z217" i="12" a="1"/>
  <c r="Y164" i="12" a="1"/>
  <c r="Z130" i="12" a="1"/>
  <c r="T157" i="12" a="1"/>
  <c r="U215" i="12" a="1"/>
  <c r="X130" i="12" a="1"/>
  <c r="Y48" i="12" a="1"/>
  <c r="U41" i="12" a="1"/>
  <c r="X190" i="12" a="1"/>
  <c r="W59" i="12" a="1"/>
  <c r="X43" i="12" a="1"/>
  <c r="T143" i="12" a="1"/>
  <c r="X218" i="12" a="1"/>
  <c r="V152" i="12" a="1"/>
  <c r="W115" i="12" a="1"/>
  <c r="Y165" i="13" a="1"/>
  <c r="V65" i="12" a="1"/>
  <c r="Y32" i="12" a="1"/>
  <c r="T54" i="12" a="1"/>
  <c r="T155" i="12" a="1"/>
  <c r="V165" i="12" a="1"/>
  <c r="X60" i="12" a="1"/>
  <c r="Z30" i="12" a="1"/>
  <c r="T156" i="12" a="1"/>
  <c r="U149" i="12" a="1"/>
  <c r="Y173" i="12" a="1"/>
  <c r="U119" i="12" a="1"/>
  <c r="T65" i="12" a="1"/>
  <c r="T160" i="12" a="1"/>
  <c r="Y218" i="12" a="1"/>
  <c r="Y29" i="12" a="1"/>
  <c r="Y126" i="12" a="1"/>
  <c r="Y60" i="12" a="1"/>
  <c r="T101" i="9" a="1"/>
  <c r="Y155" i="9" a="1"/>
  <c r="V80" i="9" a="1"/>
  <c r="Z142" i="9" a="1"/>
  <c r="Y127" i="9" a="1"/>
  <c r="T177" i="9" a="1"/>
  <c r="T143" i="9" a="1"/>
  <c r="W94" i="9" a="1"/>
  <c r="X107" i="9" a="1"/>
  <c r="Z181" i="9" a="1"/>
  <c r="W82" i="9" a="1"/>
  <c r="V107" i="9" a="1"/>
  <c r="X166" i="9" a="1"/>
  <c r="V178" i="9" a="1"/>
  <c r="W158" i="9" a="1"/>
  <c r="Y143" i="9" a="1"/>
  <c r="X51" i="9" a="1"/>
  <c r="U136" i="9" a="1"/>
  <c r="V122" i="9" a="1"/>
  <c r="W35" i="9" a="1"/>
  <c r="Y79" i="9" a="1"/>
  <c r="W133" i="9" a="1"/>
  <c r="U77" i="9" a="1"/>
  <c r="V177" i="9" a="1"/>
  <c r="W63" i="9" a="1"/>
  <c r="X56" i="9" a="1"/>
  <c r="X105" i="9" a="1"/>
  <c r="W106" i="9" a="1"/>
  <c r="W15" i="9" a="1"/>
  <c r="W134" i="9" a="1"/>
  <c r="U52" i="9" a="1"/>
  <c r="U175" i="9" a="1"/>
  <c r="W72" i="9" a="1"/>
  <c r="U11" i="9" a="1"/>
  <c r="X117" i="9" a="1"/>
  <c r="X154" i="9" a="1"/>
  <c r="X148" i="9" a="1"/>
  <c r="V39" i="9" a="1"/>
  <c r="V86" i="9" a="1"/>
  <c r="V101" i="9" a="1"/>
  <c r="V32" i="9" a="1"/>
  <c r="X155" i="9" a="1"/>
  <c r="W140" i="9" a="1"/>
  <c r="Z126" i="9" a="1"/>
  <c r="Y38" i="9" a="1"/>
  <c r="Z127" i="9" a="1"/>
  <c r="W93" i="9" a="1"/>
  <c r="T144" i="9" a="1"/>
  <c r="T35" i="9" a="1"/>
  <c r="U126" i="9" a="1"/>
  <c r="X79" i="9" a="1"/>
  <c r="X181" i="9" a="1"/>
  <c r="X169" i="9" a="1"/>
  <c r="U62" i="9" a="1"/>
  <c r="Y44" i="9" a="1"/>
  <c r="Z87" i="9" a="1"/>
  <c r="Z148" i="9" a="1"/>
  <c r="Z134" i="9" a="1"/>
  <c r="W152" i="9" a="1"/>
  <c r="X116" i="9" a="1"/>
  <c r="T157" i="9" a="1"/>
  <c r="V16" i="9" a="1"/>
  <c r="T46" i="9" a="1"/>
  <c r="T81" i="9" a="1"/>
  <c r="U174" i="9" a="1"/>
  <c r="W144" i="9" a="1"/>
  <c r="W10" i="9" a="1"/>
  <c r="V24" i="9" a="1"/>
  <c r="X38" i="9" a="1"/>
  <c r="W160" i="9" a="1"/>
  <c r="V119" i="9" a="1"/>
  <c r="U158" i="9" a="1"/>
  <c r="U168" i="9" a="1"/>
  <c r="X140" i="9" a="1"/>
  <c r="Z125" i="9" a="1"/>
  <c r="T57" i="9" a="1"/>
  <c r="Y147" i="9" a="1"/>
  <c r="X213" i="12" a="1"/>
  <c r="V120" i="12" a="1"/>
  <c r="Y97" i="9" a="1"/>
  <c r="V139" i="9" a="1"/>
  <c r="V123" i="9" a="1"/>
  <c r="T71" i="9" a="1"/>
  <c r="W79" i="9" a="1"/>
  <c r="V38" i="9" a="1"/>
  <c r="U96" i="9" a="1"/>
  <c r="V46" i="9" a="1"/>
  <c r="X103" i="9" a="1"/>
  <c r="W84" i="9" a="1"/>
  <c r="Z170" i="9" a="1"/>
  <c r="U130" i="9" a="1"/>
  <c r="Y182" i="12" a="1"/>
  <c r="U210" i="12" a="1"/>
  <c r="V13" i="12" a="1"/>
  <c r="Z205" i="13" a="1"/>
  <c r="V130" i="12" a="1"/>
  <c r="W195" i="12" a="1"/>
  <c r="T193" i="12" a="1"/>
  <c r="U222" i="12" a="1"/>
  <c r="U60" i="12" a="1"/>
  <c r="W61" i="12" a="1"/>
  <c r="V143" i="12" a="1"/>
  <c r="U54" i="12" a="1"/>
  <c r="Y138" i="12" a="1"/>
  <c r="X143" i="12" a="1"/>
  <c r="W177" i="12" a="1"/>
  <c r="U53" i="12" a="1"/>
  <c r="T146" i="12" a="1"/>
  <c r="X115" i="12" a="1"/>
  <c r="X172" i="12" a="1"/>
  <c r="U179" i="12" a="1"/>
  <c r="W210" i="12" a="1"/>
  <c r="Y114" i="12" a="1"/>
  <c r="Z165" i="12" a="1"/>
  <c r="X137" i="12" a="1"/>
  <c r="V131" i="12" a="1"/>
  <c r="V215" i="12" a="1"/>
  <c r="X197" i="12" a="1"/>
  <c r="Z70" i="12" a="1"/>
  <c r="Y141" i="12" a="1"/>
  <c r="T41" i="12" a="1"/>
  <c r="W140" i="12" a="1"/>
  <c r="U49" i="12" a="1"/>
  <c r="X107" i="12" a="1"/>
  <c r="W42" i="12" a="1"/>
  <c r="V158" i="12" a="1"/>
  <c r="X167" i="12" a="1"/>
  <c r="Z60" i="12" a="1"/>
  <c r="T141" i="12" a="1"/>
  <c r="U165" i="12" a="1"/>
  <c r="V159" i="12" a="1"/>
  <c r="U180" i="13" a="1"/>
  <c r="Y134" i="13" a="1"/>
  <c r="Y156" i="12" a="1"/>
  <c r="X158" i="12" a="1"/>
  <c r="U109" i="12" a="1"/>
  <c r="W46" i="12" a="1"/>
  <c r="T210" i="12" a="1"/>
  <c r="Z56" i="12" a="1"/>
  <c r="W112" i="12" a="1"/>
  <c r="T21" i="12" a="1"/>
  <c r="W58" i="12" a="1"/>
  <c r="T220" i="12" a="1"/>
  <c r="U142" i="12" a="1"/>
  <c r="T120" i="12" a="1"/>
  <c r="T182" i="12" a="1"/>
  <c r="U58" i="12" a="1"/>
  <c r="X178" i="9" a="1"/>
  <c r="T85" i="9" a="1"/>
  <c r="V11" i="9" a="1"/>
  <c r="X143" i="9" a="1"/>
  <c r="Z80" i="9" a="1"/>
  <c r="W169" i="9" a="1"/>
  <c r="T40" i="9" a="1"/>
  <c r="W73" i="9" a="1"/>
  <c r="T66" i="9" a="1"/>
  <c r="Z152" i="9" a="1"/>
  <c r="V169" i="9" a="1"/>
  <c r="W77" i="9" a="1"/>
  <c r="T158" i="9" a="1"/>
  <c r="W47" i="9" a="1"/>
  <c r="W85" i="9" a="1"/>
  <c r="Z30" i="9" a="1"/>
  <c r="U94" i="9" a="1"/>
  <c r="Z141" i="9" a="1"/>
  <c r="U165" i="9" a="1"/>
  <c r="U81" i="9" a="1"/>
  <c r="U14" i="9" a="1"/>
  <c r="V49" i="9" a="1"/>
  <c r="V91" i="9" a="1"/>
  <c r="X125" i="9" a="1"/>
  <c r="Y91" i="9" a="1"/>
  <c r="U24" i="9" a="1"/>
  <c r="U50" i="9" a="1"/>
  <c r="U104" i="9" a="1"/>
  <c r="T94" i="9" a="1"/>
  <c r="X168" i="9" a="1"/>
  <c r="X123" i="9" a="1"/>
  <c r="X77" i="9" a="1"/>
  <c r="X34" i="9" a="1"/>
  <c r="Z156" i="9" a="1"/>
  <c r="W131" i="9" a="1"/>
  <c r="W29" i="9" a="1"/>
  <c r="Z57" i="9" a="1"/>
  <c r="T106" i="9" a="1"/>
  <c r="X41" i="9" a="1"/>
  <c r="Z10" i="9" a="1"/>
  <c r="U108" i="9" a="1"/>
  <c r="V20" i="9" a="1"/>
  <c r="V127" i="9" a="1"/>
  <c r="Y11" i="9" a="1"/>
  <c r="U57" i="9" a="1"/>
  <c r="Y18" i="9" a="1"/>
  <c r="W162" i="9" a="1"/>
  <c r="Z166" i="9" a="1"/>
  <c r="Y122" i="9" a="1"/>
  <c r="Y80" i="9" a="1"/>
  <c r="U115" i="9" a="1"/>
  <c r="T65" i="9" a="1"/>
  <c r="X83" i="9" a="1"/>
  <c r="W128" i="9" a="1"/>
  <c r="Y30" i="9" a="1"/>
  <c r="Z79" i="9" a="1"/>
  <c r="W112" i="9" a="1"/>
  <c r="T173" i="9" a="1"/>
  <c r="W119" i="9" a="1"/>
  <c r="T21" i="9" a="1"/>
  <c r="W71" i="9" a="1"/>
  <c r="T111" i="9" a="1"/>
  <c r="T141" i="9" a="1"/>
  <c r="Y69" i="9" a="1"/>
  <c r="Y88" i="9" a="1"/>
  <c r="T37" i="9" a="1"/>
  <c r="Y82" i="9" a="1"/>
  <c r="V144" i="9" a="1"/>
  <c r="V173" i="9" a="1"/>
  <c r="W109" i="9" a="1"/>
  <c r="W151" i="9" a="1"/>
  <c r="Z36" i="9" a="1"/>
  <c r="W157" i="9" a="1"/>
  <c r="V45" i="9" a="1"/>
  <c r="W54" i="9" a="1"/>
  <c r="T63" i="9" a="1"/>
  <c r="T99" i="9" a="1"/>
  <c r="X91" i="9" a="1"/>
  <c r="V114" i="9" a="1"/>
  <c r="W24" i="9" a="1"/>
  <c r="V51" i="9" a="1"/>
  <c r="U78" i="9" a="1"/>
  <c r="T49" i="9" a="1"/>
  <c r="T50" i="9" a="1"/>
  <c r="X31" i="9" a="1"/>
  <c r="Y34" i="9" a="1"/>
  <c r="X76" i="9" a="1"/>
  <c r="U121" i="9" a="1"/>
  <c r="V22" i="9" a="1"/>
  <c r="V23" i="9" a="1"/>
  <c r="V104" i="9" a="1"/>
  <c r="X134" i="9" a="1"/>
  <c r="X157" i="9" a="1"/>
  <c r="Y101" i="9" a="1"/>
  <c r="T147" i="9" a="1"/>
  <c r="T213" i="12" a="1"/>
  <c r="U34" i="13" a="1"/>
  <c r="Z95" i="9" a="1"/>
  <c r="Z77" i="9" a="1"/>
  <c r="X111" i="9" a="1"/>
  <c r="V89" i="9" a="1"/>
  <c r="Y169" i="9" a="1"/>
  <c r="Z49" i="9" a="1"/>
  <c r="W218" i="12" a="1"/>
  <c r="V84" i="9" a="1"/>
  <c r="U177" i="9" a="1"/>
  <c r="X35" i="9" a="1"/>
  <c r="U41" i="9" a="1"/>
  <c r="Z104" i="9" a="1"/>
  <c r="U30" i="9" a="1"/>
  <c r="X160" i="9" a="1"/>
  <c r="X142" i="12" a="1"/>
  <c r="X53" i="12" a="1"/>
  <c r="U123" i="12" a="1"/>
  <c r="Y147" i="12" a="1"/>
  <c r="T184" i="12" a="1"/>
  <c r="V175" i="12" a="1"/>
  <c r="Z207" i="12" a="1"/>
  <c r="T11" i="12" a="1"/>
  <c r="V11" i="12" a="1"/>
  <c r="Z219" i="12" a="1"/>
  <c r="Y52" i="12" a="1"/>
  <c r="Z154" i="13" a="1"/>
  <c r="X34" i="13" a="1"/>
  <c r="U27" i="12" a="1"/>
  <c r="Z181" i="12" a="1"/>
  <c r="Y120" i="12" a="1"/>
  <c r="W21" i="12" a="1"/>
  <c r="Z109" i="12" a="1"/>
  <c r="W48" i="12" a="1"/>
  <c r="Z192" i="12" a="1"/>
  <c r="V182" i="12" a="1"/>
  <c r="W62" i="12" a="1"/>
  <c r="Y150" i="12" a="1"/>
  <c r="Y212" i="12" a="1"/>
  <c r="V139" i="12" a="1"/>
  <c r="Y176" i="12" a="1"/>
  <c r="X177" i="12" a="1"/>
  <c r="Z160" i="13" a="1"/>
  <c r="U120" i="12" a="1"/>
  <c r="V185" i="12" a="1"/>
  <c r="U167" i="12" a="1"/>
  <c r="T131" i="12" a="1"/>
  <c r="T61" i="12" a="1"/>
  <c r="Z49" i="12" a="1"/>
  <c r="Y117" i="12" a="1"/>
  <c r="W208" i="12" a="1"/>
  <c r="U134" i="12" a="1"/>
  <c r="V154" i="12" a="1"/>
  <c r="W167" i="12" a="1"/>
  <c r="Y116" i="12" a="1"/>
  <c r="U13" i="12" a="1"/>
  <c r="V119" i="12" a="1"/>
  <c r="W152" i="12" a="1"/>
  <c r="U175" i="12" a="1"/>
  <c r="W43" i="12" a="1"/>
  <c r="V163" i="12" a="1"/>
  <c r="U33" i="12" a="1"/>
  <c r="Z114" i="12" a="1"/>
  <c r="T215" i="12" a="1"/>
  <c r="W13" i="12" a="1"/>
  <c r="V155" i="12" a="1"/>
  <c r="W193" i="13" a="1"/>
  <c r="U182" i="12" a="1"/>
  <c r="T138" i="12" a="1"/>
  <c r="W49" i="12" a="1"/>
  <c r="Y61" i="13" a="1"/>
  <c r="V149" i="12" a="1"/>
  <c r="V120" i="9" a="1"/>
  <c r="X46" i="9" a="1"/>
  <c r="V165" i="9" a="1"/>
  <c r="T129" i="9" a="1"/>
  <c r="Y115" i="9" a="1"/>
  <c r="T155" i="9" a="1"/>
  <c r="V17" i="9" a="1"/>
  <c r="V134" i="9" a="1"/>
  <c r="U63" i="9" a="1"/>
  <c r="Y178" i="9" a="1"/>
  <c r="X104" i="9" a="1"/>
  <c r="Y152" i="9" a="1"/>
  <c r="T100" i="9" a="1"/>
  <c r="X174" i="9" a="1"/>
  <c r="X21" i="9" a="1"/>
  <c r="X170" i="9" a="1"/>
  <c r="U149" i="9" a="1"/>
  <c r="Z112" i="9" a="1"/>
  <c r="X71" i="9" a="1"/>
  <c r="Z106" i="9" a="1"/>
  <c r="X173" i="9" a="1"/>
  <c r="Z92" i="9" a="1"/>
  <c r="X165" i="9" a="1"/>
  <c r="V47" i="9" a="1"/>
  <c r="X99" i="9" a="1"/>
  <c r="Z167" i="9" a="1"/>
  <c r="Y141" i="9" a="1"/>
  <c r="Y177" i="9" a="1"/>
  <c r="Y9" i="9" a="1"/>
  <c r="W136" i="9" a="1"/>
  <c r="V115" i="9" a="1"/>
  <c r="T138" i="9" a="1"/>
  <c r="X44" i="9" a="1"/>
  <c r="Z143" i="9" a="1"/>
  <c r="X32" i="9" a="1"/>
  <c r="Y126" i="9" a="1"/>
  <c r="X177" i="9" a="1"/>
  <c r="T118" i="9" a="1"/>
  <c r="V31" i="9" a="1"/>
  <c r="Z139" i="9" a="1"/>
  <c r="W83" i="9" a="1"/>
  <c r="V57" i="9" a="1"/>
  <c r="W110" i="9" a="1"/>
  <c r="U22" i="9" a="1"/>
  <c r="W81" i="9" a="1"/>
  <c r="U13" i="9" a="1"/>
  <c r="Z153" i="9" a="1"/>
  <c r="W86" i="9" a="1"/>
  <c r="W126" i="9" a="1"/>
  <c r="X13" i="9" a="1"/>
  <c r="X156" i="9" a="1"/>
  <c r="W141" i="9" a="1"/>
  <c r="W132" i="9" a="1"/>
  <c r="U86" i="9" a="1"/>
  <c r="Z203" i="13" a="1"/>
  <c r="W133" i="12" a="1"/>
  <c r="X30" i="12" a="1"/>
  <c r="T212" i="12" a="1"/>
  <c r="U136" i="12" a="1"/>
  <c r="Z121" i="12" a="1"/>
  <c r="U189" i="12" a="1"/>
  <c r="T201" i="12" a="1"/>
  <c r="X180" i="12" a="1"/>
  <c r="U196" i="12" a="1"/>
  <c r="Y124" i="12" a="1"/>
  <c r="X16" i="12" a="1"/>
  <c r="X181" i="12" a="1"/>
  <c r="U79" i="9" a="1"/>
  <c r="Y158" i="9" a="1"/>
  <c r="Z45" i="9" a="1"/>
  <c r="V13" i="9" a="1"/>
  <c r="W96" i="9" a="1"/>
  <c r="Z108" i="9" a="1"/>
  <c r="T79" i="9" a="1"/>
  <c r="X109" i="9" a="1"/>
  <c r="Y217" i="12" a="1"/>
  <c r="T152" i="12" a="1"/>
  <c r="X65" i="12" a="1"/>
  <c r="T149" i="12" a="1"/>
  <c r="U221" i="12" a="1"/>
  <c r="U112" i="12" a="1"/>
  <c r="Y205" i="12" a="1"/>
  <c r="Z59" i="12" a="1"/>
  <c r="T63" i="12" a="1"/>
  <c r="T98" i="9" a="1"/>
  <c r="W104" i="9" a="1"/>
  <c r="T119" i="9" a="1"/>
  <c r="T93" i="9" a="1"/>
  <c r="W125" i="9" a="1"/>
  <c r="U28" i="9" a="1"/>
  <c r="V71" i="9" a="1"/>
  <c r="V162" i="9" a="1"/>
  <c r="T162" i="9" a="1"/>
  <c r="U20" i="12" a="1"/>
  <c r="Y155" i="12" a="1"/>
  <c r="Y130" i="12" a="1"/>
  <c r="V46" i="12" a="1"/>
  <c r="Z29" i="12" a="1"/>
  <c r="T133" i="12" a="1"/>
  <c r="U125" i="12" a="1"/>
  <c r="Y121" i="12" a="1"/>
  <c r="Y131" i="12" a="1"/>
  <c r="W142" i="12" a="1"/>
  <c r="X215" i="12" a="1"/>
  <c r="X59" i="12" a="1"/>
  <c r="T177" i="12" a="1"/>
  <c r="Y138" i="13" a="1"/>
  <c r="V219" i="12" a="1"/>
  <c r="W16" i="12" a="1"/>
  <c r="Z123" i="12" a="1"/>
  <c r="Z158" i="12" a="1"/>
  <c r="Z65" i="12" a="1"/>
  <c r="W141" i="12" a="1"/>
  <c r="T228" i="12" a="1"/>
  <c r="U173" i="12" a="1"/>
  <c r="U59" i="12" a="1"/>
  <c r="T115" i="12" a="1"/>
  <c r="T185" i="12" a="1"/>
  <c r="X26" i="12" a="1"/>
  <c r="W150" i="12" a="1"/>
  <c r="V35" i="12" a="1"/>
  <c r="T196" i="12" a="1"/>
  <c r="U213" i="12" a="1"/>
  <c r="Y180" i="12" a="1"/>
  <c r="T20" i="12" a="1"/>
  <c r="Y80" i="13" a="1"/>
  <c r="T53" i="12" a="1"/>
  <c r="Z42" i="13" a="1"/>
  <c r="Z94" i="12" a="1"/>
  <c r="X46" i="12" a="1"/>
  <c r="Y31" i="13" a="1"/>
  <c r="U137" i="12" a="1"/>
  <c r="W181" i="12" a="1"/>
  <c r="Y193" i="12" a="1"/>
  <c r="W143" i="12" a="1"/>
  <c r="T26" i="12" a="1"/>
  <c r="W216" i="12" a="1"/>
  <c r="V140" i="12" a="1"/>
  <c r="W163" i="12" a="1"/>
  <c r="Z63" i="12" a="1"/>
  <c r="Z221" i="12" a="1"/>
  <c r="W107" i="12" a="1"/>
  <c r="W29" i="12" a="1"/>
  <c r="Y46" i="12" a="1"/>
  <c r="V32" i="12" a="1"/>
  <c r="W191" i="12" a="1"/>
  <c r="W155" i="12" a="1"/>
  <c r="W196" i="12" a="1"/>
  <c r="T221" i="12" a="1"/>
  <c r="Y42" i="12" a="1"/>
  <c r="Y181" i="12" a="1"/>
  <c r="Y123" i="9" a="1"/>
  <c r="Y47" i="9" a="1"/>
  <c r="U127" i="9" a="1"/>
  <c r="W101" i="9" a="1"/>
  <c r="X121" i="9" a="1"/>
  <c r="Z31" i="9" a="1"/>
  <c r="U139" i="9" a="1"/>
  <c r="V21" i="9" a="1"/>
  <c r="Y157" i="9" a="1"/>
  <c r="V44" i="9" a="1"/>
  <c r="V126" i="9" a="1"/>
  <c r="X49" i="9" a="1"/>
  <c r="X22" i="9" a="1"/>
  <c r="X147" i="9" a="1"/>
  <c r="X63" i="9" a="1"/>
  <c r="U156" i="9" a="1"/>
  <c r="U178" i="9" a="1"/>
  <c r="V112" i="9" a="1"/>
  <c r="Y142" i="9" a="1"/>
  <c r="W66" i="9" a="1"/>
  <c r="W30" i="9" a="1"/>
  <c r="T89" i="9" a="1"/>
  <c r="X139" i="9" a="1"/>
  <c r="U151" i="9" a="1"/>
  <c r="Y45" i="9" a="1"/>
  <c r="V137" i="9" a="1"/>
  <c r="V50" i="9" a="1"/>
  <c r="U173" i="9" a="1"/>
  <c r="W167" i="9" a="1"/>
  <c r="W45" i="9" a="1"/>
  <c r="Y149" i="9" a="1"/>
  <c r="W55" i="9" a="1"/>
  <c r="X19" i="9" a="1"/>
  <c r="T151" i="9" a="1"/>
  <c r="T51" i="9" a="1"/>
  <c r="V73" i="9" a="1"/>
  <c r="Y132" i="9" a="1"/>
  <c r="W175" i="9" a="1"/>
  <c r="U90" i="9" a="1"/>
  <c r="X137" i="9" a="1"/>
  <c r="Y162" i="9" a="1"/>
  <c r="T15" i="9" a="1"/>
  <c r="Z158" i="9" a="1"/>
  <c r="Z173" i="9" a="1"/>
  <c r="V35" i="9" a="1"/>
  <c r="T95" i="9" a="1"/>
  <c r="V18" i="9" a="1"/>
  <c r="W32" i="9" a="1"/>
  <c r="Z174" i="9" a="1"/>
  <c r="T117" i="9" a="1"/>
  <c r="T156" i="9" a="1"/>
  <c r="T39" i="9" a="1"/>
  <c r="T174" i="9" a="1"/>
  <c r="Y14" i="9" a="1"/>
  <c r="Y94" i="9" a="1"/>
  <c r="T125" i="9" a="1"/>
  <c r="Z138" i="9" a="1"/>
  <c r="Z13" i="9" a="1"/>
  <c r="U131" i="9" a="1"/>
  <c r="V174" i="9" a="1"/>
  <c r="U8" i="9" a="1"/>
  <c r="X18" i="9" a="1"/>
  <c r="X8" i="9" a="1"/>
  <c r="Y16" i="9" a="1"/>
  <c r="X106" i="9" a="1"/>
  <c r="T52" i="9" a="1"/>
  <c r="W75" i="9" a="1"/>
  <c r="W88" i="9" a="1"/>
  <c r="Z89" i="9" a="1"/>
  <c r="U49" i="9" a="1"/>
  <c r="Y167" i="9" a="1"/>
  <c r="T181" i="9" a="1"/>
  <c r="V149" i="9" a="1"/>
  <c r="V126" i="12" a="1"/>
  <c r="W119" i="12" a="1"/>
  <c r="X61" i="12" a="1"/>
  <c r="Z54" i="12" a="1"/>
  <c r="U220" i="12" a="1"/>
  <c r="T158" i="12" a="1"/>
  <c r="W136" i="12" a="1"/>
  <c r="W65" i="12" a="1"/>
  <c r="Z94" i="9" a="1"/>
  <c r="V9" i="9" a="1"/>
  <c r="W154" i="9" a="1"/>
  <c r="Y121" i="9" a="1"/>
  <c r="V34" i="9" a="1"/>
  <c r="X61" i="9" a="1"/>
  <c r="X132" i="9" a="1"/>
  <c r="W165" i="9" a="1"/>
  <c r="T139" i="9" a="1"/>
  <c r="T124" i="9" a="1"/>
  <c r="W25" i="9" a="1"/>
  <c r="U125" i="9" a="1"/>
  <c r="W175" i="12" a="1"/>
  <c r="Y220" i="12" a="1"/>
  <c r="Z180" i="12" a="1"/>
  <c r="V180" i="12" a="1"/>
  <c r="Z41" i="13" a="1"/>
  <c r="V43" i="12" a="1"/>
  <c r="X124" i="12" a="1"/>
  <c r="W179" i="12" a="1"/>
  <c r="V42" i="12" a="1"/>
  <c r="W127" i="9" a="1"/>
  <c r="Z163" i="9" a="1"/>
  <c r="X101" i="9" a="1"/>
  <c r="Y73" i="9" a="1"/>
  <c r="Y118" i="9" a="1"/>
  <c r="Y28" i="9" a="1"/>
  <c r="U97" i="9" a="1"/>
  <c r="V96" i="9" a="1"/>
  <c r="T47" i="9" a="1"/>
  <c r="V77" i="9" a="1"/>
  <c r="Z39" i="9" a="1"/>
  <c r="Z82" i="9" a="1"/>
  <c r="Z160" i="12" a="1"/>
  <c r="Y163" i="12" a="1"/>
  <c r="V33" i="12" a="1"/>
  <c r="W123" i="12" a="1"/>
  <c r="W219" i="12" a="1"/>
  <c r="Y158" i="12" a="1"/>
  <c r="U193" i="12" a="1"/>
  <c r="Y122" i="13" a="1"/>
  <c r="W185" i="12" a="1"/>
  <c r="Y207" i="12" a="1"/>
  <c r="W204" i="12" a="1"/>
  <c r="U157" i="12" a="1"/>
  <c r="Z20" i="12" a="1"/>
  <c r="X33" i="13" a="1"/>
  <c r="W56" i="12" a="1"/>
  <c r="Y221" i="12" a="1"/>
  <c r="T176" i="12" a="1"/>
  <c r="V20" i="12" a="1"/>
  <c r="T43" i="12" a="1"/>
  <c r="Z212" i="13" a="1"/>
  <c r="W130" i="12" a="1"/>
  <c r="V222" i="12" a="1"/>
  <c r="Y192" i="12" a="1"/>
  <c r="V125" i="12" a="1"/>
  <c r="T197" i="12" a="1"/>
  <c r="Z138" i="12" a="1"/>
  <c r="X219" i="12" a="1"/>
  <c r="X201" i="12" a="1"/>
  <c r="Z131" i="12" a="1"/>
  <c r="Z107" i="12" a="1"/>
  <c r="T163" i="12" a="1"/>
  <c r="U122" i="12" a="1"/>
  <c r="T13" i="12" a="1"/>
  <c r="Z222" i="13" a="1"/>
  <c r="V225" i="12" a="1"/>
  <c r="T48" i="12" a="1"/>
  <c r="Y107" i="12" a="1"/>
  <c r="W34" i="13" a="1"/>
  <c r="Z116" i="12" a="1"/>
  <c r="Y54" i="12" a="1"/>
  <c r="W221" i="12" a="1"/>
  <c r="U131" i="12" a="1"/>
  <c r="U29" i="12" a="1"/>
  <c r="Z228" i="12" a="1"/>
  <c r="Z142" i="12" a="1"/>
  <c r="W126" i="12" a="1"/>
  <c r="V197" i="12" a="1"/>
  <c r="Z229" i="13" a="1"/>
  <c r="W182" i="12" a="1"/>
  <c r="X125" i="12" a="1"/>
  <c r="U143" i="12" a="1"/>
  <c r="T130" i="12" a="1"/>
  <c r="W157" i="12" a="1"/>
  <c r="Y144" i="12" a="1"/>
  <c r="X32" i="12" a="1"/>
  <c r="Y222" i="12" a="1"/>
  <c r="T172" i="12" a="1"/>
  <c r="Z196" i="12" a="1"/>
  <c r="W46" i="9" a="1"/>
  <c r="Z144" i="9" a="1"/>
  <c r="W100" i="9" a="1"/>
  <c r="W92" i="9" a="1"/>
  <c r="U83" i="9" a="1"/>
  <c r="Y31" i="9" a="1"/>
  <c r="Y32" i="9" a="1"/>
  <c r="X9" i="9" a="1"/>
  <c r="X167" i="9" a="1"/>
  <c r="Y29" i="9" a="1"/>
  <c r="Y86" i="9" a="1"/>
  <c r="V130" i="9" a="1"/>
  <c r="Z8" i="9" a="1"/>
  <c r="Z63" i="9" a="1"/>
  <c r="T14" i="9" a="1"/>
  <c r="Y35" i="9" a="1"/>
  <c r="W19" i="9" a="1"/>
  <c r="U80" i="9" a="1"/>
  <c r="W103" i="9" a="1"/>
  <c r="Y40" i="9" a="1"/>
  <c r="Z103" i="9" a="1"/>
  <c r="Z16" i="9" a="1"/>
  <c r="Y116" i="9" a="1"/>
  <c r="V148" i="9" a="1"/>
  <c r="V106" i="9" a="1"/>
  <c r="V110" i="9" a="1"/>
  <c r="V116" i="9" a="1"/>
  <c r="T11" i="9" a="1"/>
  <c r="Y171" i="9" a="1"/>
  <c r="V103" i="9" a="1"/>
  <c r="W38" i="9" a="1"/>
  <c r="U181" i="9" a="1"/>
  <c r="V95" i="9" a="1"/>
  <c r="Y164" i="9" a="1"/>
  <c r="U18" i="9" a="1"/>
  <c r="W149" i="9" a="1"/>
  <c r="W114" i="9" a="1"/>
  <c r="U163" i="9" a="1"/>
  <c r="U112" i="9" a="1"/>
  <c r="Y119" i="9" a="1"/>
  <c r="V131" i="9" a="1"/>
  <c r="Y175" i="9" a="1"/>
  <c r="V109" i="9" a="1"/>
  <c r="T159" i="9" a="1"/>
  <c r="W20" i="9" a="1"/>
  <c r="V142" i="9" a="1"/>
  <c r="Y75" i="9" a="1"/>
  <c r="W120" i="9" a="1"/>
  <c r="Y81" i="9" a="1"/>
  <c r="U73" i="9" a="1"/>
  <c r="V75" i="9" a="1"/>
  <c r="U123" i="9" a="1"/>
  <c r="U51" i="9" a="1"/>
  <c r="T76" i="9" a="1"/>
  <c r="T160" i="9" a="1"/>
  <c r="T96" i="9" a="1"/>
  <c r="Z91" i="9" a="1"/>
  <c r="V138" i="9" a="1"/>
  <c r="T110" i="9" a="1"/>
  <c r="U142" i="9" a="1"/>
  <c r="Y120" i="9" a="1"/>
  <c r="Y159" i="9" a="1"/>
  <c r="Z171" i="9" a="1"/>
  <c r="U105" i="9" a="1"/>
  <c r="U155" i="9" a="1"/>
  <c r="X28" i="9" a="1"/>
  <c r="Y144" i="9" a="1"/>
  <c r="Y10" i="9" a="1"/>
  <c r="Y148" i="9" a="1"/>
  <c r="U92" i="9" a="1"/>
  <c r="V172" i="9" a="1"/>
  <c r="U16" i="9" a="1"/>
  <c r="V150" i="12" a="1"/>
  <c r="X141" i="12" a="1"/>
  <c r="Y172" i="12" a="1"/>
  <c r="V26" i="12" a="1"/>
  <c r="T189" i="12" a="1"/>
  <c r="V169" i="12" a="1"/>
  <c r="Y179" i="13" a="1"/>
  <c r="X56" i="12" a="1"/>
  <c r="W193" i="12" a="1"/>
  <c r="V117" i="12" a="1"/>
  <c r="T42" i="12" a="1"/>
  <c r="U130" i="12" a="1"/>
  <c r="T31" i="12" a="1"/>
  <c r="T219" i="12" a="1"/>
  <c r="W146" i="12" a="1"/>
  <c r="X184" i="12" a="1"/>
  <c r="V177" i="12" a="1"/>
  <c r="X162" i="13" a="1"/>
  <c r="V218" i="12" a="1"/>
  <c r="T50" i="12" a="1"/>
  <c r="T165" i="12" a="1"/>
  <c r="V147" i="12" a="1"/>
  <c r="X155" i="12" a="1"/>
  <c r="W222" i="12" a="1"/>
  <c r="X185" i="12" a="1"/>
  <c r="U184" i="12" a="1"/>
  <c r="W33" i="12" a="1"/>
  <c r="Y94" i="12" a="1"/>
  <c r="Y143" i="12" a="1"/>
  <c r="Y134" i="12" a="1"/>
  <c r="T173" i="12" a="1"/>
  <c r="Y58" i="12" a="1"/>
  <c r="Z112" i="12" a="1"/>
  <c r="X126" i="12" a="1"/>
  <c r="V52" i="12" a="1"/>
  <c r="X182" i="12" a="1"/>
  <c r="T159" i="12" a="1"/>
  <c r="X196" i="12" a="1"/>
  <c r="X179" i="12" a="1"/>
  <c r="U219" i="12" a="1"/>
  <c r="W52" i="12" a="1"/>
  <c r="U42" i="12" a="1"/>
  <c r="Z146" i="12" a="1"/>
  <c r="T205" i="12" a="1"/>
  <c r="Y215" i="12" a="1"/>
  <c r="V210" i="12" a="1"/>
  <c r="U46" i="12" a="1"/>
  <c r="U180" i="12" a="1"/>
  <c r="V21" i="12" a="1"/>
  <c r="Z184" i="12" a="1"/>
  <c r="V135" i="12" a="1"/>
  <c r="W137" i="12" a="1"/>
  <c r="U26" i="12" a="1"/>
  <c r="X62" i="12" a="1"/>
  <c r="Y109" i="12" a="1"/>
  <c r="V213" i="12" a="1"/>
  <c r="X117" i="12" a="1"/>
  <c r="Y199" i="12" a="1"/>
  <c r="W129" i="12" a="1"/>
  <c r="T9" i="9" a="1"/>
  <c r="T171" i="9" a="1"/>
  <c r="V10" i="9" a="1"/>
  <c r="T87" i="9" a="1"/>
  <c r="W105" i="9" a="1"/>
  <c r="Z11" i="9" a="1"/>
  <c r="Y49" i="9" a="1"/>
  <c r="W18" i="9" a="1"/>
  <c r="U120" i="9" a="1"/>
  <c r="W155" i="9" a="1"/>
  <c r="T61" i="9" a="1"/>
  <c r="X92" i="9" a="1"/>
  <c r="X57" i="9" a="1"/>
  <c r="X80" i="9" a="1"/>
  <c r="X85" i="9" a="1"/>
  <c r="W34" i="9" a="1"/>
  <c r="T44" i="9" a="1"/>
  <c r="U157" i="9" a="1"/>
  <c r="W164" i="9" a="1"/>
  <c r="V87" i="9" a="1"/>
  <c r="Y174" i="9" a="1"/>
  <c r="W139" i="9" a="1"/>
  <c r="W42" i="9" a="1"/>
  <c r="W90" i="9" a="1"/>
  <c r="Y181" i="9" a="1"/>
  <c r="T128" i="9" a="1"/>
  <c r="X136" i="9" a="1"/>
  <c r="Z129" i="9" a="1"/>
  <c r="T92" i="9" a="1"/>
  <c r="W150" i="9" a="1"/>
  <c r="Y112" i="9" a="1"/>
  <c r="U110" i="9" a="1"/>
  <c r="V121" i="9" a="1"/>
  <c r="T176" i="9" a="1"/>
  <c r="X66" i="9" a="1"/>
  <c r="Y95" i="9" a="1"/>
  <c r="Z86" i="9" a="1"/>
  <c r="V31" i="12" a="1"/>
  <c r="W124" i="12" a="1"/>
  <c r="W158" i="12" a="1"/>
  <c r="W27" i="12" a="1"/>
  <c r="U129" i="12" a="1"/>
  <c r="X216" i="12" a="1"/>
  <c r="W134" i="12" a="1"/>
  <c r="Y16" i="12" a="1"/>
  <c r="T169" i="12" a="1"/>
  <c r="W149" i="12" a="1"/>
  <c r="Y139" i="12" a="1"/>
  <c r="T59" i="12" a="1"/>
  <c r="U141" i="12" a="1"/>
  <c r="Y136" i="13" a="1"/>
  <c r="U146" i="12" a="1"/>
  <c r="V112" i="12" a="1"/>
  <c r="Y140" i="12" a="1"/>
  <c r="X154" i="12" a="1"/>
  <c r="V27" i="12" a="1"/>
  <c r="W114" i="12" a="1"/>
  <c r="U199" i="12" a="1"/>
  <c r="T113" i="9" a="1"/>
  <c r="X84" i="9" a="1"/>
  <c r="Z116" i="9" a="1"/>
  <c r="W166" i="9" a="1"/>
  <c r="W61" i="9" a="1"/>
  <c r="X25" i="9" a="1"/>
  <c r="U109" i="9" a="1"/>
  <c r="X212" i="12" a="1"/>
  <c r="X49" i="12" a="1"/>
  <c r="T164" i="12" a="1"/>
  <c r="T30" i="12" a="1"/>
  <c r="T32" i="12" a="1"/>
  <c r="W164" i="12" a="1"/>
  <c r="X131" i="12" a="1"/>
  <c r="Z164" i="12" a="1"/>
  <c r="Z177" i="12" a="1"/>
  <c r="V137" i="12" a="1"/>
  <c r="X119" i="12" a="1"/>
  <c r="V53" i="12" a="1"/>
  <c r="X139" i="12" a="1"/>
  <c r="Y208" i="12" a="1"/>
  <c r="T154" i="12" a="1"/>
  <c r="T208" i="12" a="1"/>
  <c r="U201" i="12" a="1"/>
  <c r="X220" i="12" a="1"/>
  <c r="X169" i="12" a="1"/>
  <c r="X11" i="12" a="1"/>
  <c r="X138" i="12" a="1"/>
  <c r="U177" i="12" a="1"/>
  <c r="X29" i="12" a="1"/>
  <c r="U187" i="12" a="1"/>
  <c r="T187" i="12" a="1"/>
  <c r="W184" i="12" a="1"/>
  <c r="U121" i="12" a="1"/>
  <c r="W53" i="12" a="1"/>
  <c r="Z150" i="12" a="1"/>
  <c r="T150" i="12" a="1"/>
  <c r="Z58" i="12" a="1"/>
  <c r="X205" i="12" a="1"/>
  <c r="T90" i="9" a="1"/>
  <c r="Y160" i="9" a="1"/>
  <c r="X95" i="9" a="1"/>
  <c r="W51" i="9" a="1"/>
  <c r="Z50" i="9" a="1"/>
  <c r="V19" i="9" a="1"/>
  <c r="W98" i="9" a="1"/>
  <c r="Y85" i="9" a="1"/>
  <c r="U147" i="9" a="1"/>
  <c r="Y130" i="9" a="1"/>
  <c r="X221" i="12" a="1"/>
  <c r="X41" i="12" a="1"/>
  <c r="X173" i="12" a="1"/>
  <c r="Y165" i="12" a="1"/>
  <c r="Z117" i="12" a="1"/>
  <c r="U48" i="12" a="1"/>
  <c r="X109" i="12" a="1"/>
  <c r="T112" i="12" a="1"/>
  <c r="V49" i="12" a="1"/>
  <c r="Y123" i="12" a="1"/>
  <c r="W31" i="12" a="1"/>
  <c r="W41" i="12" a="1"/>
  <c r="V160" i="12" a="1"/>
  <c r="X172" i="13" a="1"/>
  <c r="T180" i="12" a="1"/>
  <c r="X204" i="12" a="1"/>
  <c r="Z119" i="12" a="1"/>
  <c r="X165" i="12" a="1"/>
  <c r="Y41" i="12" a="1"/>
  <c r="V48" i="12" a="1"/>
  <c r="V61" i="12" a="1"/>
  <c r="T181" i="12" a="1"/>
  <c r="T195" i="12" a="1"/>
  <c r="Z156" i="12" a="1"/>
  <c r="W168" i="12" a="1"/>
  <c r="Z11" i="12" a="1"/>
  <c r="Y13" i="12" a="1"/>
  <c r="W197" i="12" a="1"/>
  <c r="Y157" i="12" a="1"/>
  <c r="W215" i="12" a="1"/>
  <c r="V220" i="12" a="1"/>
  <c r="Y97" i="13" a="1"/>
  <c r="Z197" i="13" a="1"/>
  <c r="X150" i="12" a="1"/>
  <c r="T135" i="12" a="1"/>
  <c r="Z216" i="12" a="1"/>
  <c r="U56" i="12" a="1"/>
  <c r="T56" i="12" a="1"/>
  <c r="Z21" i="13" a="1"/>
  <c r="T225" i="12" a="1"/>
  <c r="X149" i="12" a="1"/>
  <c r="W207" i="12" a="1"/>
  <c r="W139" i="12" a="1"/>
  <c r="W199" i="12" a="1"/>
  <c r="W116" i="12" a="1"/>
  <c r="T139" i="12" a="1"/>
  <c r="Y157" i="13" a="1"/>
  <c r="Y137" i="13" a="1"/>
  <c r="U218" i="12" a="1"/>
  <c r="W187" i="12" a="1"/>
  <c r="X193" i="12" a="1"/>
  <c r="Z163" i="12" a="1"/>
  <c r="Y167" i="12" a="1"/>
  <c r="T122" i="12" a="1"/>
  <c r="Z215" i="12" a="1"/>
  <c r="V191" i="12" a="1"/>
  <c r="X48" i="12" a="1"/>
  <c r="U140" i="12" a="1"/>
  <c r="X136" i="12" a="1"/>
  <c r="U137" i="9" a="1"/>
  <c r="X30" i="9" a="1"/>
  <c r="Y90" i="9" a="1"/>
  <c r="Y111" i="9" a="1"/>
  <c r="V83" i="9" a="1"/>
  <c r="T18" i="9" a="1"/>
  <c r="Z20" i="9" a="1"/>
  <c r="Y108" i="9" a="1"/>
  <c r="U148" i="9" a="1"/>
  <c r="V124" i="9" a="1"/>
  <c r="W21" i="9" a="1"/>
  <c r="X43" i="9" a="1"/>
  <c r="W14" i="9" a="1"/>
  <c r="T115" i="9" a="1"/>
  <c r="U82" i="9" a="1"/>
  <c r="T120" i="9" a="1"/>
  <c r="Z160" i="9" a="1"/>
  <c r="V97" i="9" a="1"/>
  <c r="U31" i="9" a="1"/>
  <c r="T152" i="9" a="1"/>
  <c r="Y66" i="9" a="1"/>
  <c r="Z84" i="9" a="1"/>
  <c r="T91" i="9" a="1"/>
  <c r="V168" i="9" a="1"/>
  <c r="Y110" i="9" a="1"/>
  <c r="X162" i="9" a="1"/>
  <c r="W147" i="9" a="1"/>
  <c r="W99" i="9" a="1"/>
  <c r="X142" i="9" a="1"/>
  <c r="U71" i="9" a="1"/>
  <c r="Z177" i="9" a="1"/>
  <c r="Y134" i="9" a="1"/>
  <c r="Z162" i="9" a="1"/>
  <c r="V36" i="9" a="1"/>
  <c r="V164" i="9" a="1"/>
  <c r="X153" i="9" a="1"/>
  <c r="X16" i="9" a="1"/>
  <c r="V29" i="9" a="1"/>
  <c r="T126" i="9" a="1"/>
  <c r="W181" i="9" a="1"/>
  <c r="T17" i="9" a="1"/>
  <c r="U46" i="9" a="1"/>
  <c r="Y93" i="9" a="1"/>
  <c r="V102" i="9" a="1"/>
  <c r="U129" i="9" a="1"/>
  <c r="U85" i="9" a="1"/>
  <c r="Y103" i="9" a="1"/>
  <c r="T133" i="9" a="1"/>
  <c r="V28" i="9" a="1"/>
  <c r="V41" i="9" a="1"/>
  <c r="T150" i="9" a="1"/>
  <c r="V181" i="9" a="1"/>
  <c r="W123" i="9" a="1"/>
  <c r="U75" i="9" a="1"/>
  <c r="Z61" i="9" a="1"/>
  <c r="T112" i="9" a="1"/>
  <c r="U190" i="12" a="1"/>
  <c r="T204" i="12" a="1"/>
  <c r="U172" i="12" a="1"/>
  <c r="X163" i="12" a="1"/>
  <c r="X129" i="12" a="1"/>
  <c r="Z34" i="13" a="1"/>
  <c r="W120" i="12" a="1"/>
  <c r="Y30" i="12" a="1"/>
  <c r="T125" i="12" a="1"/>
  <c r="Z52" i="13" a="1"/>
  <c r="U133" i="12" a="1"/>
  <c r="X112" i="12" a="1"/>
  <c r="X58" i="12" a="1"/>
  <c r="Y129" i="12" a="1"/>
  <c r="W144" i="12" a="1"/>
  <c r="T179" i="12" a="1"/>
  <c r="Y225" i="12" a="1"/>
  <c r="U115" i="12" a="1"/>
  <c r="V153" i="12" a="1"/>
  <c r="U216" i="12" a="1"/>
  <c r="U152" i="12" a="1"/>
  <c r="V136" i="12" a="1"/>
  <c r="T52" i="12" a="1"/>
  <c r="Y56" i="12" a="1"/>
  <c r="Z222" i="12" a="1"/>
  <c r="W153" i="12" a="1"/>
  <c r="U114" i="12" a="1"/>
  <c r="V133" i="12" a="1"/>
  <c r="X123" i="12" a="1"/>
  <c r="U153" i="12" a="1"/>
  <c r="Z152" i="12" a="1"/>
  <c r="Y142" i="12" a="1"/>
  <c r="V123" i="12" a="1"/>
  <c r="Y169" i="12" a="1"/>
  <c r="V142" i="12" a="1"/>
  <c r="Z139" i="12" a="1"/>
  <c r="U31" i="12" a="1"/>
  <c r="Y43" i="12" a="1"/>
  <c r="Y115" i="12" a="1"/>
  <c r="X31" i="12" a="1"/>
  <c r="Z205" i="12" a="1"/>
  <c r="U65" i="12" a="1"/>
  <c r="W172" i="12" a="1"/>
  <c r="X146" i="12" a="1"/>
  <c r="U159" i="12" a="1"/>
  <c r="W63" i="12" a="1"/>
  <c r="Y27" i="13" a="1"/>
  <c r="T222" i="12" a="1"/>
  <c r="W30" i="12" a="1"/>
  <c r="X116" i="12" a="1"/>
  <c r="V176" i="12" a="1"/>
  <c r="W176" i="12" a="1"/>
  <c r="V221" i="12" a="1"/>
  <c r="T207" i="12" a="1"/>
  <c r="T140" i="12" a="1"/>
  <c r="Y125" i="12" a="1"/>
  <c r="W228" i="12" a="1"/>
  <c r="V114" i="12" a="1"/>
  <c r="V154" i="9" a="1"/>
  <c r="V82" i="9" a="1"/>
  <c r="U164" i="9" a="1"/>
  <c r="V15" i="9" a="1"/>
  <c r="V105" i="9" a="1"/>
  <c r="U119" i="9" a="1"/>
  <c r="Y128" i="9" a="1"/>
  <c r="U113" i="9" a="1"/>
  <c r="Y138" i="9" a="1"/>
  <c r="T86" i="9" a="1"/>
  <c r="X130" i="9" a="1"/>
  <c r="Y106" i="9" a="1"/>
  <c r="U45" i="9" a="1"/>
  <c r="W163" i="9" a="1"/>
  <c r="U15" i="9" a="1"/>
  <c r="U59" i="9" a="1"/>
  <c r="T43" i="9" a="1"/>
  <c r="Y20" i="9" a="1"/>
  <c r="U167" i="9" a="1"/>
  <c r="V30" i="9" a="1"/>
  <c r="Z73" i="9" a="1"/>
  <c r="W171" i="9" a="1"/>
  <c r="T134" i="9" a="1"/>
  <c r="T163" i="9" a="1"/>
  <c r="T80" i="9" a="1"/>
  <c r="Z130" i="9" a="1"/>
  <c r="W159" i="9" a="1"/>
  <c r="X164" i="9" a="1"/>
  <c r="X114" i="9" a="1"/>
  <c r="V175" i="9" a="1"/>
  <c r="U76" i="9" a="1"/>
  <c r="V172" i="12" a="1"/>
  <c r="X147" i="12" a="1"/>
  <c r="T33" i="12" a="1"/>
  <c r="U176" i="9" a="1"/>
  <c r="Z107" i="9" a="1"/>
  <c r="Z85" i="9" a="1"/>
  <c r="U44" i="9" a="1"/>
  <c r="U150" i="9" a="1"/>
  <c r="X42" i="9" a="1"/>
  <c r="Z13" i="12" a="1"/>
  <c r="Z105" i="9" a="1"/>
  <c r="V167" i="9" a="1"/>
  <c r="T114" i="9" a="1"/>
  <c r="T34" i="9" a="1"/>
  <c r="T23" i="9" a="1"/>
  <c r="W43" i="9" a="1"/>
  <c r="V76" i="9" a="1"/>
  <c r="W76" i="9" a="1"/>
  <c r="W76" i="9" l="1"/>
  <c r="J76" i="9" s="1"/>
  <c r="V76" i="9"/>
  <c r="I76" i="9" s="1"/>
  <c r="W43" i="9"/>
  <c r="J43" i="9" s="1"/>
  <c r="T23" i="9"/>
  <c r="G23" i="9" s="1"/>
  <c r="T34" i="9"/>
  <c r="G34" i="9" s="1"/>
  <c r="T114" i="9"/>
  <c r="G114" i="9" s="1"/>
  <c r="V167" i="9"/>
  <c r="I167" i="9" s="1"/>
  <c r="Z105" i="9"/>
  <c r="M105" i="9" s="1"/>
  <c r="Z13" i="12"/>
  <c r="X42" i="9"/>
  <c r="K42" i="9" s="1"/>
  <c r="U150" i="9"/>
  <c r="H150" i="9" s="1"/>
  <c r="U44" i="9"/>
  <c r="H44" i="9" s="1"/>
  <c r="Z85" i="9"/>
  <c r="M85" i="9" s="1"/>
  <c r="Z107" i="9"/>
  <c r="M107" i="9" s="1"/>
  <c r="U176" i="9"/>
  <c r="H176" i="9" s="1"/>
  <c r="T33" i="12"/>
  <c r="X147" i="12"/>
  <c r="V172" i="12"/>
  <c r="U76" i="9"/>
  <c r="H76" i="9" s="1"/>
  <c r="V175" i="9"/>
  <c r="I175" i="9" s="1"/>
  <c r="X114" i="9"/>
  <c r="K114" i="9" s="1"/>
  <c r="X164" i="9"/>
  <c r="K164" i="9" s="1"/>
  <c r="W159" i="9"/>
  <c r="J159" i="9" s="1"/>
  <c r="Z130" i="9"/>
  <c r="M130" i="9" s="1"/>
  <c r="T80" i="9"/>
  <c r="G80" i="9" s="1"/>
  <c r="T163" i="9"/>
  <c r="G163" i="9" s="1"/>
  <c r="T134" i="9"/>
  <c r="G134" i="9" s="1"/>
  <c r="W171" i="9"/>
  <c r="J171" i="9" s="1"/>
  <c r="Z73" i="9"/>
  <c r="M73" i="9" s="1"/>
  <c r="V30" i="9"/>
  <c r="I30" i="9" s="1"/>
  <c r="U167" i="9"/>
  <c r="H167" i="9" s="1"/>
  <c r="Y20" i="9"/>
  <c r="L20" i="9" s="1"/>
  <c r="T43" i="9"/>
  <c r="G43" i="9" s="1"/>
  <c r="U59" i="9"/>
  <c r="H59" i="9" s="1"/>
  <c r="U15" i="9"/>
  <c r="H15" i="9" s="1"/>
  <c r="W163" i="9"/>
  <c r="J163" i="9" s="1"/>
  <c r="U45" i="9"/>
  <c r="H45" i="9" s="1"/>
  <c r="Y106" i="9"/>
  <c r="L106" i="9" s="1"/>
  <c r="X130" i="9"/>
  <c r="K130" i="9" s="1"/>
  <c r="T86" i="9"/>
  <c r="G86" i="9" s="1"/>
  <c r="Y138" i="9"/>
  <c r="L138" i="9" s="1"/>
  <c r="U113" i="9"/>
  <c r="H113" i="9" s="1"/>
  <c r="Y128" i="9"/>
  <c r="L128" i="9" s="1"/>
  <c r="U119" i="9"/>
  <c r="H119" i="9" s="1"/>
  <c r="V105" i="9"/>
  <c r="I105" i="9" s="1"/>
  <c r="V15" i="9"/>
  <c r="I15" i="9" s="1"/>
  <c r="U164" i="9"/>
  <c r="H164" i="9" s="1"/>
  <c r="V82" i="9"/>
  <c r="I82" i="9" s="1"/>
  <c r="V154" i="9"/>
  <c r="I154" i="9" s="1"/>
  <c r="V114" i="12"/>
  <c r="W228" i="12"/>
  <c r="Y125" i="12"/>
  <c r="T140" i="12"/>
  <c r="T207" i="12"/>
  <c r="V221" i="12"/>
  <c r="W176" i="12"/>
  <c r="V176" i="12"/>
  <c r="X116" i="12"/>
  <c r="W30" i="12"/>
  <c r="T222" i="12"/>
  <c r="Y27" i="13"/>
  <c r="AJ27" i="13" s="1"/>
  <c r="W63" i="12"/>
  <c r="U159" i="12"/>
  <c r="X146" i="12"/>
  <c r="W172" i="12"/>
  <c r="U65" i="12"/>
  <c r="Z205" i="12"/>
  <c r="X31" i="12"/>
  <c r="Y115" i="12"/>
  <c r="Y43" i="12"/>
  <c r="U31" i="12"/>
  <c r="Z139" i="12"/>
  <c r="V142" i="12"/>
  <c r="Y169" i="12"/>
  <c r="V123" i="12"/>
  <c r="Y142" i="12"/>
  <c r="Z152" i="12"/>
  <c r="U153" i="12"/>
  <c r="X123" i="12"/>
  <c r="V133" i="12"/>
  <c r="U114" i="12"/>
  <c r="W153" i="12"/>
  <c r="Z222" i="12"/>
  <c r="Y56" i="12"/>
  <c r="T52" i="12"/>
  <c r="V136" i="12"/>
  <c r="U152" i="12"/>
  <c r="U216" i="12"/>
  <c r="V153" i="12"/>
  <c r="U115" i="12"/>
  <c r="Y225" i="12"/>
  <c r="T179" i="12"/>
  <c r="W144" i="12"/>
  <c r="Y129" i="12"/>
  <c r="X58" i="12"/>
  <c r="X112" i="12"/>
  <c r="U133" i="12"/>
  <c r="Z52" i="13"/>
  <c r="AK52" i="13" s="1"/>
  <c r="T125" i="12"/>
  <c r="Y30" i="12"/>
  <c r="W120" i="12"/>
  <c r="Z34" i="13"/>
  <c r="AK34" i="13" s="1"/>
  <c r="X129" i="12"/>
  <c r="X163" i="12"/>
  <c r="U172" i="12"/>
  <c r="T204" i="12"/>
  <c r="U190" i="12"/>
  <c r="T112" i="9"/>
  <c r="G112" i="9" s="1"/>
  <c r="Z61" i="9"/>
  <c r="M61" i="9" s="1"/>
  <c r="U75" i="9"/>
  <c r="H75" i="9" s="1"/>
  <c r="W123" i="9"/>
  <c r="J123" i="9" s="1"/>
  <c r="V181" i="9"/>
  <c r="I181" i="9" s="1"/>
  <c r="T150" i="9"/>
  <c r="G150" i="9" s="1"/>
  <c r="V41" i="9"/>
  <c r="I41" i="9" s="1"/>
  <c r="V28" i="9"/>
  <c r="I28" i="9" s="1"/>
  <c r="T133" i="9"/>
  <c r="G133" i="9" s="1"/>
  <c r="Y103" i="9"/>
  <c r="L103" i="9" s="1"/>
  <c r="U85" i="9"/>
  <c r="H85" i="9" s="1"/>
  <c r="U129" i="9"/>
  <c r="H129" i="9" s="1"/>
  <c r="V102" i="9"/>
  <c r="I102" i="9" s="1"/>
  <c r="Y93" i="9"/>
  <c r="L93" i="9" s="1"/>
  <c r="U46" i="9"/>
  <c r="H46" i="9" s="1"/>
  <c r="T17" i="9"/>
  <c r="G17" i="9" s="1"/>
  <c r="W181" i="9"/>
  <c r="J181" i="9" s="1"/>
  <c r="T126" i="9"/>
  <c r="G126" i="9" s="1"/>
  <c r="V29" i="9"/>
  <c r="I29" i="9" s="1"/>
  <c r="X16" i="9"/>
  <c r="K16" i="9" s="1"/>
  <c r="X153" i="9"/>
  <c r="K153" i="9" s="1"/>
  <c r="V164" i="9"/>
  <c r="I164" i="9" s="1"/>
  <c r="V36" i="9"/>
  <c r="I36" i="9" s="1"/>
  <c r="Z162" i="9"/>
  <c r="M162" i="9" s="1"/>
  <c r="Y134" i="9"/>
  <c r="L134" i="9" s="1"/>
  <c r="Z177" i="9"/>
  <c r="M177" i="9" s="1"/>
  <c r="U71" i="9"/>
  <c r="H71" i="9" s="1"/>
  <c r="X142" i="9"/>
  <c r="K142" i="9" s="1"/>
  <c r="W99" i="9"/>
  <c r="J99" i="9" s="1"/>
  <c r="W147" i="9"/>
  <c r="J147" i="9" s="1"/>
  <c r="X162" i="9"/>
  <c r="K162" i="9" s="1"/>
  <c r="Y110" i="9"/>
  <c r="L110" i="9" s="1"/>
  <c r="V168" i="9"/>
  <c r="I168" i="9" s="1"/>
  <c r="T91" i="9"/>
  <c r="G91" i="9" s="1"/>
  <c r="Z84" i="9"/>
  <c r="M84" i="9" s="1"/>
  <c r="Y66" i="9"/>
  <c r="L66" i="9" s="1"/>
  <c r="T152" i="9"/>
  <c r="G152" i="9" s="1"/>
  <c r="U31" i="9"/>
  <c r="H31" i="9" s="1"/>
  <c r="V97" i="9"/>
  <c r="I97" i="9" s="1"/>
  <c r="Z160" i="9"/>
  <c r="M160" i="9" s="1"/>
  <c r="T120" i="9"/>
  <c r="G120" i="9" s="1"/>
  <c r="U82" i="9"/>
  <c r="H82" i="9" s="1"/>
  <c r="T115" i="9"/>
  <c r="G115" i="9" s="1"/>
  <c r="W14" i="9"/>
  <c r="J14" i="9" s="1"/>
  <c r="X43" i="9"/>
  <c r="K43" i="9" s="1"/>
  <c r="W21" i="9"/>
  <c r="J21" i="9" s="1"/>
  <c r="V124" i="9"/>
  <c r="I124" i="9" s="1"/>
  <c r="U148" i="9"/>
  <c r="H148" i="9" s="1"/>
  <c r="Y108" i="9"/>
  <c r="L108" i="9" s="1"/>
  <c r="Z20" i="9"/>
  <c r="M20" i="9" s="1"/>
  <c r="T18" i="9"/>
  <c r="G18" i="9" s="1"/>
  <c r="V83" i="9"/>
  <c r="I83" i="9" s="1"/>
  <c r="Y111" i="9"/>
  <c r="L111" i="9" s="1"/>
  <c r="Y90" i="9"/>
  <c r="L90" i="9" s="1"/>
  <c r="X30" i="9"/>
  <c r="K30" i="9" s="1"/>
  <c r="U137" i="9"/>
  <c r="H137" i="9" s="1"/>
  <c r="X136" i="12"/>
  <c r="U140" i="12"/>
  <c r="X48" i="12"/>
  <c r="V191" i="12"/>
  <c r="Z215" i="12"/>
  <c r="T122" i="12"/>
  <c r="Y167" i="12"/>
  <c r="Z163" i="12"/>
  <c r="X193" i="12"/>
  <c r="W187" i="12"/>
  <c r="U218" i="12"/>
  <c r="Y137" i="13"/>
  <c r="AJ137" i="13" s="1"/>
  <c r="Y157" i="13"/>
  <c r="AJ157" i="13" s="1"/>
  <c r="T139" i="12"/>
  <c r="W116" i="12"/>
  <c r="W199" i="12"/>
  <c r="W139" i="12"/>
  <c r="W207" i="12"/>
  <c r="X149" i="12"/>
  <c r="T225" i="12"/>
  <c r="Z21" i="13"/>
  <c r="AK21" i="13" s="1"/>
  <c r="T56" i="12"/>
  <c r="U56" i="12"/>
  <c r="Z216" i="12"/>
  <c r="T135" i="12"/>
  <c r="X150" i="12"/>
  <c r="Z197" i="13"/>
  <c r="AK197" i="13" s="1"/>
  <c r="Y97" i="13"/>
  <c r="V220" i="12"/>
  <c r="W215" i="12"/>
  <c r="Y157" i="12"/>
  <c r="W197" i="12"/>
  <c r="Y13" i="12"/>
  <c r="Z11" i="12"/>
  <c r="W168" i="12"/>
  <c r="Z156" i="12"/>
  <c r="T195" i="12"/>
  <c r="T181" i="12"/>
  <c r="V61" i="12"/>
  <c r="V48" i="12"/>
  <c r="Y41" i="12"/>
  <c r="X165" i="12"/>
  <c r="Z119" i="12"/>
  <c r="X204" i="12"/>
  <c r="T180" i="12"/>
  <c r="X172" i="13"/>
  <c r="AI172" i="13" s="1"/>
  <c r="V160" i="12"/>
  <c r="W41" i="12"/>
  <c r="W31" i="12"/>
  <c r="Y123" i="12"/>
  <c r="V49" i="12"/>
  <c r="T112" i="12"/>
  <c r="X109" i="12"/>
  <c r="U48" i="12"/>
  <c r="Z117" i="12"/>
  <c r="Y165" i="12"/>
  <c r="X173" i="12"/>
  <c r="X41" i="12"/>
  <c r="X221" i="12"/>
  <c r="Y130" i="9"/>
  <c r="L130" i="9" s="1"/>
  <c r="U147" i="9"/>
  <c r="H147" i="9" s="1"/>
  <c r="Y85" i="9"/>
  <c r="L85" i="9" s="1"/>
  <c r="W98" i="9"/>
  <c r="J98" i="9" s="1"/>
  <c r="V19" i="9"/>
  <c r="I19" i="9" s="1"/>
  <c r="Z50" i="9"/>
  <c r="M50" i="9" s="1"/>
  <c r="W51" i="9"/>
  <c r="J51" i="9" s="1"/>
  <c r="X95" i="9"/>
  <c r="K95" i="9" s="1"/>
  <c r="Y160" i="9"/>
  <c r="L160" i="9" s="1"/>
  <c r="T90" i="9"/>
  <c r="G90" i="9" s="1"/>
  <c r="X205" i="12"/>
  <c r="Z58" i="12"/>
  <c r="T150" i="12"/>
  <c r="Z150" i="12"/>
  <c r="W53" i="12"/>
  <c r="U121" i="12"/>
  <c r="W184" i="12"/>
  <c r="T187" i="12"/>
  <c r="U187" i="12"/>
  <c r="X29" i="12"/>
  <c r="U177" i="12"/>
  <c r="X138" i="12"/>
  <c r="X11" i="12"/>
  <c r="X169" i="12"/>
  <c r="X220" i="12"/>
  <c r="U201" i="12"/>
  <c r="T208" i="12"/>
  <c r="T154" i="12"/>
  <c r="Y208" i="12"/>
  <c r="X139" i="12"/>
  <c r="V53" i="12"/>
  <c r="X119" i="12"/>
  <c r="V137" i="12"/>
  <c r="Z177" i="12"/>
  <c r="Z164" i="12"/>
  <c r="X131" i="12"/>
  <c r="W164" i="12"/>
  <c r="T32" i="12"/>
  <c r="T30" i="12"/>
  <c r="T164" i="12"/>
  <c r="X49" i="12"/>
  <c r="X212" i="12"/>
  <c r="U109" i="9"/>
  <c r="H109" i="9" s="1"/>
  <c r="X25" i="9"/>
  <c r="K25" i="9" s="1"/>
  <c r="W61" i="9"/>
  <c r="J61" i="9" s="1"/>
  <c r="W166" i="9"/>
  <c r="J166" i="9" s="1"/>
  <c r="Z116" i="9"/>
  <c r="M116" i="9" s="1"/>
  <c r="X84" i="9"/>
  <c r="K84" i="9" s="1"/>
  <c r="T113" i="9"/>
  <c r="G113" i="9" s="1"/>
  <c r="U199" i="12"/>
  <c r="W114" i="12"/>
  <c r="V27" i="12"/>
  <c r="X154" i="12"/>
  <c r="Y140" i="12"/>
  <c r="V112" i="12"/>
  <c r="U146" i="12"/>
  <c r="Y136" i="13"/>
  <c r="AJ136" i="13" s="1"/>
  <c r="U141" i="12"/>
  <c r="T59" i="12"/>
  <c r="Y139" i="12"/>
  <c r="W149" i="12"/>
  <c r="T169" i="12"/>
  <c r="Y16" i="12"/>
  <c r="W134" i="12"/>
  <c r="X216" i="12"/>
  <c r="U129" i="12"/>
  <c r="W27" i="12"/>
  <c r="W158" i="12"/>
  <c r="W124" i="12"/>
  <c r="V31" i="12"/>
  <c r="Z86" i="9"/>
  <c r="M86" i="9" s="1"/>
  <c r="Y95" i="9"/>
  <c r="L95" i="9" s="1"/>
  <c r="X66" i="9"/>
  <c r="K66" i="9" s="1"/>
  <c r="T176" i="9"/>
  <c r="G176" i="9" s="1"/>
  <c r="V121" i="9"/>
  <c r="I121" i="9" s="1"/>
  <c r="U110" i="9"/>
  <c r="H110" i="9" s="1"/>
  <c r="Y112" i="9"/>
  <c r="L112" i="9" s="1"/>
  <c r="W150" i="9"/>
  <c r="J150" i="9" s="1"/>
  <c r="T92" i="9"/>
  <c r="G92" i="9" s="1"/>
  <c r="Z129" i="9"/>
  <c r="M129" i="9" s="1"/>
  <c r="X136" i="9"/>
  <c r="K136" i="9" s="1"/>
  <c r="T128" i="9"/>
  <c r="G128" i="9" s="1"/>
  <c r="Y181" i="9"/>
  <c r="L181" i="9" s="1"/>
  <c r="W90" i="9"/>
  <c r="J90" i="9" s="1"/>
  <c r="W42" i="9"/>
  <c r="J42" i="9" s="1"/>
  <c r="W139" i="9"/>
  <c r="J139" i="9" s="1"/>
  <c r="Y174" i="9"/>
  <c r="L174" i="9" s="1"/>
  <c r="V87" i="9"/>
  <c r="I87" i="9" s="1"/>
  <c r="W164" i="9"/>
  <c r="J164" i="9" s="1"/>
  <c r="U157" i="9"/>
  <c r="H157" i="9" s="1"/>
  <c r="T44" i="9"/>
  <c r="G44" i="9" s="1"/>
  <c r="W34" i="9"/>
  <c r="J34" i="9" s="1"/>
  <c r="X85" i="9"/>
  <c r="K85" i="9" s="1"/>
  <c r="X80" i="9"/>
  <c r="K80" i="9" s="1"/>
  <c r="X57" i="9"/>
  <c r="K57" i="9" s="1"/>
  <c r="X92" i="9"/>
  <c r="K92" i="9" s="1"/>
  <c r="T61" i="9"/>
  <c r="G61" i="9" s="1"/>
  <c r="W155" i="9"/>
  <c r="J155" i="9" s="1"/>
  <c r="U120" i="9"/>
  <c r="H120" i="9" s="1"/>
  <c r="W18" i="9"/>
  <c r="J18" i="9" s="1"/>
  <c r="Y49" i="9"/>
  <c r="L49" i="9" s="1"/>
  <c r="Z11" i="9"/>
  <c r="M11" i="9" s="1"/>
  <c r="W105" i="9"/>
  <c r="J105" i="9" s="1"/>
  <c r="T87" i="9"/>
  <c r="G87" i="9" s="1"/>
  <c r="V10" i="9"/>
  <c r="I10" i="9" s="1"/>
  <c r="T171" i="9"/>
  <c r="G171" i="9" s="1"/>
  <c r="T9" i="9"/>
  <c r="G9" i="9" s="1"/>
  <c r="W129" i="12"/>
  <c r="Y199" i="12"/>
  <c r="X117" i="12"/>
  <c r="V213" i="12"/>
  <c r="Y109" i="12"/>
  <c r="X62" i="12"/>
  <c r="U26" i="12"/>
  <c r="W137" i="12"/>
  <c r="V135" i="12"/>
  <c r="Z184" i="12"/>
  <c r="V21" i="12"/>
  <c r="U180" i="12"/>
  <c r="U46" i="12"/>
  <c r="V210" i="12"/>
  <c r="Y215" i="12"/>
  <c r="T205" i="12"/>
  <c r="Z146" i="12"/>
  <c r="U42" i="12"/>
  <c r="W52" i="12"/>
  <c r="U219" i="12"/>
  <c r="X179" i="12"/>
  <c r="X196" i="12"/>
  <c r="T159" i="12"/>
  <c r="X182" i="12"/>
  <c r="V52" i="12"/>
  <c r="X126" i="12"/>
  <c r="Z112" i="12"/>
  <c r="Y58" i="12"/>
  <c r="T173" i="12"/>
  <c r="Y134" i="12"/>
  <c r="Y143" i="12"/>
  <c r="Y94" i="12"/>
  <c r="W33" i="12"/>
  <c r="U184" i="12"/>
  <c r="X185" i="12"/>
  <c r="W222" i="12"/>
  <c r="X155" i="12"/>
  <c r="V147" i="12"/>
  <c r="T165" i="12"/>
  <c r="T50" i="12"/>
  <c r="V218" i="12"/>
  <c r="X162" i="13"/>
  <c r="AI162" i="13" s="1"/>
  <c r="V177" i="12"/>
  <c r="X184" i="12"/>
  <c r="W146" i="12"/>
  <c r="T219" i="12"/>
  <c r="T31" i="12"/>
  <c r="U130" i="12"/>
  <c r="T42" i="12"/>
  <c r="V117" i="12"/>
  <c r="W193" i="12"/>
  <c r="X56" i="12"/>
  <c r="Y179" i="13"/>
  <c r="AJ179" i="13" s="1"/>
  <c r="V169" i="12"/>
  <c r="T189" i="12"/>
  <c r="V26" i="12"/>
  <c r="Y172" i="12"/>
  <c r="X141" i="12"/>
  <c r="V150" i="12"/>
  <c r="U16" i="9"/>
  <c r="H16" i="9" s="1"/>
  <c r="V172" i="9"/>
  <c r="I172" i="9" s="1"/>
  <c r="U92" i="9"/>
  <c r="H92" i="9" s="1"/>
  <c r="Y148" i="9"/>
  <c r="L148" i="9" s="1"/>
  <c r="Y10" i="9"/>
  <c r="L10" i="9" s="1"/>
  <c r="Y144" i="9"/>
  <c r="L144" i="9" s="1"/>
  <c r="X28" i="9"/>
  <c r="K28" i="9" s="1"/>
  <c r="U155" i="9"/>
  <c r="H155" i="9" s="1"/>
  <c r="U105" i="9"/>
  <c r="H105" i="9" s="1"/>
  <c r="Z171" i="9"/>
  <c r="M171" i="9" s="1"/>
  <c r="Y159" i="9"/>
  <c r="L159" i="9" s="1"/>
  <c r="Y120" i="9"/>
  <c r="L120" i="9" s="1"/>
  <c r="U142" i="9"/>
  <c r="H142" i="9" s="1"/>
  <c r="T110" i="9"/>
  <c r="G110" i="9" s="1"/>
  <c r="V138" i="9"/>
  <c r="I138" i="9" s="1"/>
  <c r="Z91" i="9"/>
  <c r="M91" i="9" s="1"/>
  <c r="T96" i="9"/>
  <c r="G96" i="9" s="1"/>
  <c r="T160" i="9"/>
  <c r="G160" i="9" s="1"/>
  <c r="T76" i="9"/>
  <c r="G76" i="9" s="1"/>
  <c r="U51" i="9"/>
  <c r="H51" i="9" s="1"/>
  <c r="U123" i="9"/>
  <c r="H123" i="9" s="1"/>
  <c r="V75" i="9"/>
  <c r="I75" i="9" s="1"/>
  <c r="U73" i="9"/>
  <c r="H73" i="9" s="1"/>
  <c r="Y81" i="9"/>
  <c r="L81" i="9" s="1"/>
  <c r="W120" i="9"/>
  <c r="J120" i="9" s="1"/>
  <c r="Y75" i="9"/>
  <c r="L75" i="9" s="1"/>
  <c r="V142" i="9"/>
  <c r="I142" i="9" s="1"/>
  <c r="W20" i="9"/>
  <c r="J20" i="9" s="1"/>
  <c r="T159" i="9"/>
  <c r="G159" i="9" s="1"/>
  <c r="V109" i="9"/>
  <c r="I109" i="9" s="1"/>
  <c r="Y175" i="9"/>
  <c r="L175" i="9" s="1"/>
  <c r="V131" i="9"/>
  <c r="I131" i="9" s="1"/>
  <c r="Y119" i="9"/>
  <c r="L119" i="9" s="1"/>
  <c r="U112" i="9"/>
  <c r="H112" i="9" s="1"/>
  <c r="U163" i="9"/>
  <c r="H163" i="9" s="1"/>
  <c r="W114" i="9"/>
  <c r="J114" i="9" s="1"/>
  <c r="W149" i="9"/>
  <c r="J149" i="9" s="1"/>
  <c r="U18" i="9"/>
  <c r="H18" i="9" s="1"/>
  <c r="Y164" i="9"/>
  <c r="L164" i="9" s="1"/>
  <c r="V95" i="9"/>
  <c r="I95" i="9" s="1"/>
  <c r="U181" i="9"/>
  <c r="H181" i="9" s="1"/>
  <c r="W38" i="9"/>
  <c r="J38" i="9" s="1"/>
  <c r="V103" i="9"/>
  <c r="I103" i="9" s="1"/>
  <c r="Y171" i="9"/>
  <c r="L171" i="9" s="1"/>
  <c r="T11" i="9"/>
  <c r="G11" i="9" s="1"/>
  <c r="V116" i="9"/>
  <c r="I116" i="9" s="1"/>
  <c r="V110" i="9"/>
  <c r="I110" i="9" s="1"/>
  <c r="V106" i="9"/>
  <c r="I106" i="9" s="1"/>
  <c r="V148" i="9"/>
  <c r="I148" i="9" s="1"/>
  <c r="Y116" i="9"/>
  <c r="L116" i="9" s="1"/>
  <c r="Z16" i="9"/>
  <c r="M16" i="9" s="1"/>
  <c r="Z103" i="9"/>
  <c r="M103" i="9" s="1"/>
  <c r="Y40" i="9"/>
  <c r="L40" i="9" s="1"/>
  <c r="W103" i="9"/>
  <c r="J103" i="9" s="1"/>
  <c r="U80" i="9"/>
  <c r="H80" i="9" s="1"/>
  <c r="W19" i="9"/>
  <c r="J19" i="9" s="1"/>
  <c r="Y35" i="9"/>
  <c r="L35" i="9" s="1"/>
  <c r="T14" i="9"/>
  <c r="G14" i="9" s="1"/>
  <c r="Z63" i="9"/>
  <c r="M63" i="9" s="1"/>
  <c r="Z8" i="9"/>
  <c r="M8" i="9" s="1"/>
  <c r="V130" i="9"/>
  <c r="I130" i="9" s="1"/>
  <c r="Y86" i="9"/>
  <c r="L86" i="9" s="1"/>
  <c r="Y29" i="9"/>
  <c r="L29" i="9" s="1"/>
  <c r="X167" i="9"/>
  <c r="K167" i="9" s="1"/>
  <c r="X9" i="9"/>
  <c r="K9" i="9" s="1"/>
  <c r="Y32" i="9"/>
  <c r="L32" i="9" s="1"/>
  <c r="Y31" i="9"/>
  <c r="L31" i="9" s="1"/>
  <c r="U83" i="9"/>
  <c r="H83" i="9" s="1"/>
  <c r="W92" i="9"/>
  <c r="J92" i="9" s="1"/>
  <c r="W100" i="9"/>
  <c r="J100" i="9" s="1"/>
  <c r="Z144" i="9"/>
  <c r="M144" i="9" s="1"/>
  <c r="W46" i="9"/>
  <c r="J46" i="9" s="1"/>
  <c r="Z196" i="12"/>
  <c r="T172" i="12"/>
  <c r="Y222" i="12"/>
  <c r="X32" i="12"/>
  <c r="Y144" i="12"/>
  <c r="W157" i="12"/>
  <c r="T130" i="12"/>
  <c r="U143" i="12"/>
  <c r="X125" i="12"/>
  <c r="W182" i="12"/>
  <c r="Z229" i="13"/>
  <c r="AK229" i="13" s="1"/>
  <c r="V197" i="12"/>
  <c r="W126" i="12"/>
  <c r="Z142" i="12"/>
  <c r="Z228" i="12"/>
  <c r="U29" i="12"/>
  <c r="U131" i="12"/>
  <c r="W221" i="12"/>
  <c r="Y54" i="12"/>
  <c r="Z116" i="12"/>
  <c r="W34" i="13"/>
  <c r="AH34" i="13" s="1"/>
  <c r="Y107" i="12"/>
  <c r="T48" i="12"/>
  <c r="V225" i="12"/>
  <c r="Z222" i="13"/>
  <c r="AK222" i="13" s="1"/>
  <c r="T13" i="12"/>
  <c r="U122" i="12"/>
  <c r="T163" i="12"/>
  <c r="Z107" i="12"/>
  <c r="Z131" i="12"/>
  <c r="X201" i="12"/>
  <c r="X219" i="12"/>
  <c r="Z138" i="12"/>
  <c r="T197" i="12"/>
  <c r="V125" i="12"/>
  <c r="Y192" i="12"/>
  <c r="V222" i="12"/>
  <c r="W130" i="12"/>
  <c r="Z212" i="13"/>
  <c r="AK212" i="13" s="1"/>
  <c r="T43" i="12"/>
  <c r="V20" i="12"/>
  <c r="T176" i="12"/>
  <c r="Y221" i="12"/>
  <c r="W56" i="12"/>
  <c r="X33" i="13"/>
  <c r="AI33" i="13" s="1"/>
  <c r="Z20" i="12"/>
  <c r="U157" i="12"/>
  <c r="W204" i="12"/>
  <c r="Y207" i="12"/>
  <c r="W185" i="12"/>
  <c r="Y122" i="13"/>
  <c r="AJ122" i="13" s="1"/>
  <c r="U193" i="12"/>
  <c r="Y158" i="12"/>
  <c r="W219" i="12"/>
  <c r="W123" i="12"/>
  <c r="V33" i="12"/>
  <c r="Y163" i="12"/>
  <c r="Z160" i="12"/>
  <c r="Z82" i="9"/>
  <c r="M82" i="9" s="1"/>
  <c r="Z39" i="9"/>
  <c r="M39" i="9" s="1"/>
  <c r="V77" i="9"/>
  <c r="I77" i="9" s="1"/>
  <c r="T47" i="9"/>
  <c r="G47" i="9" s="1"/>
  <c r="V96" i="9"/>
  <c r="I96" i="9" s="1"/>
  <c r="U97" i="9"/>
  <c r="H97" i="9" s="1"/>
  <c r="Y28" i="9"/>
  <c r="L28" i="9" s="1"/>
  <c r="Y118" i="9"/>
  <c r="L118" i="9" s="1"/>
  <c r="Y73" i="9"/>
  <c r="L73" i="9" s="1"/>
  <c r="X101" i="9"/>
  <c r="K101" i="9" s="1"/>
  <c r="Z163" i="9"/>
  <c r="M163" i="9" s="1"/>
  <c r="W127" i="9"/>
  <c r="J127" i="9" s="1"/>
  <c r="V42" i="12"/>
  <c r="W179" i="12"/>
  <c r="X124" i="12"/>
  <c r="V43" i="12"/>
  <c r="Z41" i="13"/>
  <c r="AK41" i="13" s="1"/>
  <c r="V180" i="12"/>
  <c r="Z180" i="12"/>
  <c r="Y220" i="12"/>
  <c r="W175" i="12"/>
  <c r="U125" i="9"/>
  <c r="H125" i="9" s="1"/>
  <c r="W25" i="9"/>
  <c r="J25" i="9" s="1"/>
  <c r="T124" i="9"/>
  <c r="G124" i="9" s="1"/>
  <c r="T139" i="9"/>
  <c r="G139" i="9" s="1"/>
  <c r="W165" i="9"/>
  <c r="J165" i="9" s="1"/>
  <c r="X132" i="9"/>
  <c r="K132" i="9" s="1"/>
  <c r="X61" i="9"/>
  <c r="K61" i="9" s="1"/>
  <c r="V34" i="9"/>
  <c r="I34" i="9" s="1"/>
  <c r="Y121" i="9"/>
  <c r="L121" i="9" s="1"/>
  <c r="W154" i="9"/>
  <c r="J154" i="9" s="1"/>
  <c r="V9" i="9"/>
  <c r="I9" i="9" s="1"/>
  <c r="Z94" i="9"/>
  <c r="M94" i="9" s="1"/>
  <c r="W65" i="12"/>
  <c r="W136" i="12"/>
  <c r="T158" i="12"/>
  <c r="U220" i="12"/>
  <c r="Z54" i="12"/>
  <c r="X61" i="12"/>
  <c r="W119" i="12"/>
  <c r="V126" i="12"/>
  <c r="V149" i="9"/>
  <c r="I149" i="9" s="1"/>
  <c r="T181" i="9"/>
  <c r="G181" i="9" s="1"/>
  <c r="Y167" i="9"/>
  <c r="L167" i="9" s="1"/>
  <c r="U49" i="9"/>
  <c r="H49" i="9" s="1"/>
  <c r="Z89" i="9"/>
  <c r="M89" i="9" s="1"/>
  <c r="W88" i="9"/>
  <c r="J88" i="9" s="1"/>
  <c r="W75" i="9"/>
  <c r="J75" i="9" s="1"/>
  <c r="T52" i="9"/>
  <c r="G52" i="9" s="1"/>
  <c r="X106" i="9"/>
  <c r="K106" i="9" s="1"/>
  <c r="Y16" i="9"/>
  <c r="L16" i="9" s="1"/>
  <c r="X8" i="9"/>
  <c r="K8" i="9" s="1"/>
  <c r="X18" i="9"/>
  <c r="K18" i="9" s="1"/>
  <c r="U8" i="9"/>
  <c r="H8" i="9" s="1"/>
  <c r="V174" i="9"/>
  <c r="I174" i="9" s="1"/>
  <c r="U131" i="9"/>
  <c r="H131" i="9" s="1"/>
  <c r="Z13" i="9"/>
  <c r="M13" i="9" s="1"/>
  <c r="Z138" i="9"/>
  <c r="M138" i="9" s="1"/>
  <c r="T125" i="9"/>
  <c r="G125" i="9" s="1"/>
  <c r="Y94" i="9"/>
  <c r="L94" i="9" s="1"/>
  <c r="Y14" i="9"/>
  <c r="L14" i="9" s="1"/>
  <c r="T174" i="9"/>
  <c r="G174" i="9" s="1"/>
  <c r="T39" i="9"/>
  <c r="G39" i="9" s="1"/>
  <c r="T156" i="9"/>
  <c r="G156" i="9" s="1"/>
  <c r="T117" i="9"/>
  <c r="G117" i="9" s="1"/>
  <c r="Z174" i="9"/>
  <c r="M174" i="9" s="1"/>
  <c r="W32" i="9"/>
  <c r="J32" i="9" s="1"/>
  <c r="V18" i="9"/>
  <c r="I18" i="9" s="1"/>
  <c r="T95" i="9"/>
  <c r="G95" i="9" s="1"/>
  <c r="V35" i="9"/>
  <c r="I35" i="9" s="1"/>
  <c r="Z173" i="9"/>
  <c r="M173" i="9" s="1"/>
  <c r="Z158" i="9"/>
  <c r="M158" i="9" s="1"/>
  <c r="T15" i="9"/>
  <c r="G15" i="9" s="1"/>
  <c r="Y162" i="9"/>
  <c r="L162" i="9" s="1"/>
  <c r="X137" i="9"/>
  <c r="K137" i="9" s="1"/>
  <c r="U90" i="9"/>
  <c r="H90" i="9" s="1"/>
  <c r="W175" i="9"/>
  <c r="J175" i="9" s="1"/>
  <c r="Y132" i="9"/>
  <c r="L132" i="9" s="1"/>
  <c r="V73" i="9"/>
  <c r="I73" i="9" s="1"/>
  <c r="T51" i="9"/>
  <c r="G51" i="9" s="1"/>
  <c r="T151" i="9"/>
  <c r="G151" i="9" s="1"/>
  <c r="X19" i="9"/>
  <c r="K19" i="9" s="1"/>
  <c r="W55" i="9"/>
  <c r="J55" i="9" s="1"/>
  <c r="Y149" i="9"/>
  <c r="L149" i="9" s="1"/>
  <c r="W45" i="9"/>
  <c r="J45" i="9" s="1"/>
  <c r="W167" i="9"/>
  <c r="J167" i="9" s="1"/>
  <c r="U173" i="9"/>
  <c r="H173" i="9" s="1"/>
  <c r="V50" i="9"/>
  <c r="I50" i="9" s="1"/>
  <c r="V137" i="9"/>
  <c r="I137" i="9" s="1"/>
  <c r="Y45" i="9"/>
  <c r="L45" i="9" s="1"/>
  <c r="U151" i="9"/>
  <c r="H151" i="9" s="1"/>
  <c r="X139" i="9"/>
  <c r="K139" i="9" s="1"/>
  <c r="T89" i="9"/>
  <c r="G89" i="9" s="1"/>
  <c r="W30" i="9"/>
  <c r="J30" i="9" s="1"/>
  <c r="W66" i="9"/>
  <c r="J66" i="9" s="1"/>
  <c r="Y142" i="9"/>
  <c r="L142" i="9" s="1"/>
  <c r="V112" i="9"/>
  <c r="I112" i="9" s="1"/>
  <c r="U178" i="9"/>
  <c r="H178" i="9" s="1"/>
  <c r="U156" i="9"/>
  <c r="H156" i="9" s="1"/>
  <c r="X63" i="9"/>
  <c r="K63" i="9" s="1"/>
  <c r="X147" i="9"/>
  <c r="K147" i="9" s="1"/>
  <c r="X22" i="9"/>
  <c r="K22" i="9" s="1"/>
  <c r="X49" i="9"/>
  <c r="K49" i="9" s="1"/>
  <c r="V126" i="9"/>
  <c r="I126" i="9" s="1"/>
  <c r="V44" i="9"/>
  <c r="I44" i="9" s="1"/>
  <c r="Y157" i="9"/>
  <c r="L157" i="9" s="1"/>
  <c r="V21" i="9"/>
  <c r="I21" i="9" s="1"/>
  <c r="U139" i="9"/>
  <c r="H139" i="9" s="1"/>
  <c r="Z31" i="9"/>
  <c r="M31" i="9" s="1"/>
  <c r="X121" i="9"/>
  <c r="K121" i="9" s="1"/>
  <c r="W101" i="9"/>
  <c r="J101" i="9" s="1"/>
  <c r="U127" i="9"/>
  <c r="H127" i="9" s="1"/>
  <c r="Y47" i="9"/>
  <c r="L47" i="9" s="1"/>
  <c r="Y123" i="9"/>
  <c r="L123" i="9" s="1"/>
  <c r="Y181" i="12"/>
  <c r="Y42" i="12"/>
  <c r="T221" i="12"/>
  <c r="W196" i="12"/>
  <c r="W155" i="12"/>
  <c r="W191" i="12"/>
  <c r="V32" i="12"/>
  <c r="Y46" i="12"/>
  <c r="W29" i="12"/>
  <c r="W107" i="12"/>
  <c r="Z221" i="12"/>
  <c r="Z63" i="12"/>
  <c r="W163" i="12"/>
  <c r="V140" i="12"/>
  <c r="W216" i="12"/>
  <c r="T26" i="12"/>
  <c r="W143" i="12"/>
  <c r="Y193" i="12"/>
  <c r="W181" i="12"/>
  <c r="U137" i="12"/>
  <c r="Y31" i="13"/>
  <c r="AJ31" i="13" s="1"/>
  <c r="X46" i="12"/>
  <c r="Z94" i="12"/>
  <c r="Z42" i="13"/>
  <c r="AK42" i="13" s="1"/>
  <c r="T53" i="12"/>
  <c r="Y80" i="13"/>
  <c r="T20" i="12"/>
  <c r="Y180" i="12"/>
  <c r="U213" i="12"/>
  <c r="T196" i="12"/>
  <c r="V35" i="12"/>
  <c r="W150" i="12"/>
  <c r="X26" i="12"/>
  <c r="T185" i="12"/>
  <c r="T115" i="12"/>
  <c r="U59" i="12"/>
  <c r="U173" i="12"/>
  <c r="T228" i="12"/>
  <c r="W141" i="12"/>
  <c r="Z65" i="12"/>
  <c r="Z158" i="12"/>
  <c r="Z123" i="12"/>
  <c r="W16" i="12"/>
  <c r="V219" i="12"/>
  <c r="Y138" i="13"/>
  <c r="AJ138" i="13" s="1"/>
  <c r="T177" i="12"/>
  <c r="X59" i="12"/>
  <c r="X215" i="12"/>
  <c r="W142" i="12"/>
  <c r="Y131" i="12"/>
  <c r="Y121" i="12"/>
  <c r="U125" i="12"/>
  <c r="T133" i="12"/>
  <c r="Z29" i="12"/>
  <c r="V46" i="12"/>
  <c r="Y130" i="12"/>
  <c r="Y155" i="12"/>
  <c r="U20" i="12"/>
  <c r="T162" i="9"/>
  <c r="G162" i="9" s="1"/>
  <c r="V162" i="9"/>
  <c r="I162" i="9" s="1"/>
  <c r="V71" i="9"/>
  <c r="I71" i="9" s="1"/>
  <c r="U28" i="9"/>
  <c r="H28" i="9" s="1"/>
  <c r="W125" i="9"/>
  <c r="J125" i="9" s="1"/>
  <c r="T93" i="9"/>
  <c r="G93" i="9" s="1"/>
  <c r="T119" i="9"/>
  <c r="G119" i="9" s="1"/>
  <c r="W104" i="9"/>
  <c r="J104" i="9" s="1"/>
  <c r="T98" i="9"/>
  <c r="G98" i="9" s="1"/>
  <c r="T63" i="12"/>
  <c r="Z59" i="12"/>
  <c r="Y205" i="12"/>
  <c r="U112" i="12"/>
  <c r="U221" i="12"/>
  <c r="T149" i="12"/>
  <c r="X65" i="12"/>
  <c r="T152" i="12"/>
  <c r="Y217" i="12"/>
  <c r="X109" i="9"/>
  <c r="K109" i="9" s="1"/>
  <c r="T79" i="9"/>
  <c r="G79" i="9" s="1"/>
  <c r="Z108" i="9"/>
  <c r="M108" i="9" s="1"/>
  <c r="W96" i="9"/>
  <c r="J96" i="9" s="1"/>
  <c r="V13" i="9"/>
  <c r="I13" i="9" s="1"/>
  <c r="Z45" i="9"/>
  <c r="M45" i="9" s="1"/>
  <c r="Y158" i="9"/>
  <c r="L158" i="9" s="1"/>
  <c r="U79" i="9"/>
  <c r="H79" i="9" s="1"/>
  <c r="X181" i="12"/>
  <c r="X16" i="12"/>
  <c r="Y124" i="12"/>
  <c r="U196" i="12"/>
  <c r="X180" i="12"/>
  <c r="T201" i="12"/>
  <c r="U189" i="12"/>
  <c r="Z121" i="12"/>
  <c r="U136" i="12"/>
  <c r="T212" i="12"/>
  <c r="X30" i="12"/>
  <c r="W133" i="12"/>
  <c r="Z203" i="13"/>
  <c r="AK203" i="13" s="1"/>
  <c r="U86" i="9"/>
  <c r="H86" i="9" s="1"/>
  <c r="W132" i="9"/>
  <c r="J132" i="9" s="1"/>
  <c r="W141" i="9"/>
  <c r="J141" i="9" s="1"/>
  <c r="X156" i="9"/>
  <c r="K156" i="9" s="1"/>
  <c r="X13" i="9"/>
  <c r="K13" i="9" s="1"/>
  <c r="W126" i="9"/>
  <c r="J126" i="9" s="1"/>
  <c r="W86" i="9"/>
  <c r="J86" i="9" s="1"/>
  <c r="Z153" i="9"/>
  <c r="M153" i="9" s="1"/>
  <c r="U13" i="9"/>
  <c r="H13" i="9" s="1"/>
  <c r="W81" i="9"/>
  <c r="J81" i="9" s="1"/>
  <c r="U22" i="9"/>
  <c r="H22" i="9" s="1"/>
  <c r="W110" i="9"/>
  <c r="J110" i="9" s="1"/>
  <c r="V57" i="9"/>
  <c r="I57" i="9" s="1"/>
  <c r="W83" i="9"/>
  <c r="J83" i="9" s="1"/>
  <c r="Z139" i="9"/>
  <c r="M139" i="9" s="1"/>
  <c r="V31" i="9"/>
  <c r="I31" i="9" s="1"/>
  <c r="T118" i="9"/>
  <c r="G118" i="9" s="1"/>
  <c r="X177" i="9"/>
  <c r="K177" i="9" s="1"/>
  <c r="Y126" i="9"/>
  <c r="L126" i="9" s="1"/>
  <c r="X32" i="9"/>
  <c r="K32" i="9" s="1"/>
  <c r="Z143" i="9"/>
  <c r="M143" i="9" s="1"/>
  <c r="X44" i="9"/>
  <c r="K44" i="9" s="1"/>
  <c r="T138" i="9"/>
  <c r="G138" i="9" s="1"/>
  <c r="V115" i="9"/>
  <c r="I115" i="9" s="1"/>
  <c r="W136" i="9"/>
  <c r="J136" i="9" s="1"/>
  <c r="Y9" i="9"/>
  <c r="L9" i="9" s="1"/>
  <c r="Y177" i="9"/>
  <c r="L177" i="9" s="1"/>
  <c r="Y141" i="9"/>
  <c r="L141" i="9" s="1"/>
  <c r="Z167" i="9"/>
  <c r="M167" i="9" s="1"/>
  <c r="X99" i="9"/>
  <c r="K99" i="9" s="1"/>
  <c r="V47" i="9"/>
  <c r="I47" i="9" s="1"/>
  <c r="X165" i="9"/>
  <c r="K165" i="9" s="1"/>
  <c r="Z92" i="9"/>
  <c r="M92" i="9" s="1"/>
  <c r="X173" i="9"/>
  <c r="K173" i="9" s="1"/>
  <c r="Z106" i="9"/>
  <c r="M106" i="9" s="1"/>
  <c r="X71" i="9"/>
  <c r="K71" i="9" s="1"/>
  <c r="Z112" i="9"/>
  <c r="M112" i="9" s="1"/>
  <c r="U149" i="9"/>
  <c r="H149" i="9" s="1"/>
  <c r="X170" i="9"/>
  <c r="K170" i="9" s="1"/>
  <c r="X21" i="9"/>
  <c r="K21" i="9" s="1"/>
  <c r="X174" i="9"/>
  <c r="K174" i="9" s="1"/>
  <c r="T100" i="9"/>
  <c r="G100" i="9" s="1"/>
  <c r="Y152" i="9"/>
  <c r="L152" i="9" s="1"/>
  <c r="X104" i="9"/>
  <c r="K104" i="9" s="1"/>
  <c r="Y178" i="9"/>
  <c r="L178" i="9" s="1"/>
  <c r="U63" i="9"/>
  <c r="H63" i="9" s="1"/>
  <c r="V134" i="9"/>
  <c r="I134" i="9" s="1"/>
  <c r="V17" i="9"/>
  <c r="I17" i="9" s="1"/>
  <c r="T155" i="9"/>
  <c r="G155" i="9" s="1"/>
  <c r="Y115" i="9"/>
  <c r="L115" i="9" s="1"/>
  <c r="T129" i="9"/>
  <c r="G129" i="9" s="1"/>
  <c r="V165" i="9"/>
  <c r="I165" i="9" s="1"/>
  <c r="X46" i="9"/>
  <c r="K46" i="9" s="1"/>
  <c r="V120" i="9"/>
  <c r="I120" i="9" s="1"/>
  <c r="V149" i="12"/>
  <c r="Y61" i="13"/>
  <c r="AJ61" i="13" s="1"/>
  <c r="W49" i="12"/>
  <c r="T138" i="12"/>
  <c r="U182" i="12"/>
  <c r="W193" i="13"/>
  <c r="AH193" i="13" s="1"/>
  <c r="V155" i="12"/>
  <c r="W13" i="12"/>
  <c r="T215" i="12"/>
  <c r="Z114" i="12"/>
  <c r="U33" i="12"/>
  <c r="V163" i="12"/>
  <c r="W43" i="12"/>
  <c r="U175" i="12"/>
  <c r="W152" i="12"/>
  <c r="V119" i="12"/>
  <c r="U13" i="12"/>
  <c r="Y116" i="12"/>
  <c r="W167" i="12"/>
  <c r="V154" i="12"/>
  <c r="U134" i="12"/>
  <c r="W208" i="12"/>
  <c r="Y117" i="12"/>
  <c r="Z49" i="12"/>
  <c r="T61" i="12"/>
  <c r="T131" i="12"/>
  <c r="U167" i="12"/>
  <c r="V185" i="12"/>
  <c r="U120" i="12"/>
  <c r="Z160" i="13"/>
  <c r="AK160" i="13" s="1"/>
  <c r="X177" i="12"/>
  <c r="Y176" i="12"/>
  <c r="V139" i="12"/>
  <c r="Y212" i="12"/>
  <c r="Y150" i="12"/>
  <c r="W62" i="12"/>
  <c r="V182" i="12"/>
  <c r="Z192" i="12"/>
  <c r="W48" i="12"/>
  <c r="Z109" i="12"/>
  <c r="W21" i="12"/>
  <c r="Y120" i="12"/>
  <c r="Z181" i="12"/>
  <c r="U27" i="12"/>
  <c r="X34" i="13"/>
  <c r="AI34" i="13" s="1"/>
  <c r="Z154" i="13"/>
  <c r="Y52" i="12"/>
  <c r="Z219" i="12"/>
  <c r="V11" i="12"/>
  <c r="T11" i="12"/>
  <c r="Z207" i="12"/>
  <c r="V175" i="12"/>
  <c r="T184" i="12"/>
  <c r="Y147" i="12"/>
  <c r="U123" i="12"/>
  <c r="X53" i="12"/>
  <c r="X142" i="12"/>
  <c r="X160" i="9"/>
  <c r="K160" i="9" s="1"/>
  <c r="U30" i="9"/>
  <c r="H30" i="9" s="1"/>
  <c r="Z104" i="9"/>
  <c r="M104" i="9" s="1"/>
  <c r="U41" i="9"/>
  <c r="H41" i="9" s="1"/>
  <c r="X35" i="9"/>
  <c r="K35" i="9" s="1"/>
  <c r="U177" i="9"/>
  <c r="H177" i="9" s="1"/>
  <c r="V84" i="9"/>
  <c r="I84" i="9" s="1"/>
  <c r="W218" i="12"/>
  <c r="Z49" i="9"/>
  <c r="M49" i="9" s="1"/>
  <c r="Y169" i="9"/>
  <c r="L169" i="9" s="1"/>
  <c r="V89" i="9"/>
  <c r="I89" i="9" s="1"/>
  <c r="X111" i="9"/>
  <c r="K111" i="9" s="1"/>
  <c r="Z77" i="9"/>
  <c r="M77" i="9" s="1"/>
  <c r="Z95" i="9"/>
  <c r="M95" i="9" s="1"/>
  <c r="U34" i="13"/>
  <c r="T213" i="12"/>
  <c r="T147" i="9"/>
  <c r="G147" i="9" s="1"/>
  <c r="Y101" i="9"/>
  <c r="L101" i="9" s="1"/>
  <c r="X157" i="9"/>
  <c r="K157" i="9" s="1"/>
  <c r="X134" i="9"/>
  <c r="K134" i="9" s="1"/>
  <c r="V104" i="9"/>
  <c r="I104" i="9" s="1"/>
  <c r="V23" i="9"/>
  <c r="I23" i="9" s="1"/>
  <c r="V22" i="9"/>
  <c r="I22" i="9" s="1"/>
  <c r="U121" i="9"/>
  <c r="H121" i="9" s="1"/>
  <c r="X76" i="9"/>
  <c r="K76" i="9" s="1"/>
  <c r="Y34" i="9"/>
  <c r="L34" i="9" s="1"/>
  <c r="X31" i="9"/>
  <c r="K31" i="9" s="1"/>
  <c r="T50" i="9"/>
  <c r="G50" i="9" s="1"/>
  <c r="T49" i="9"/>
  <c r="G49" i="9" s="1"/>
  <c r="U78" i="9"/>
  <c r="H78" i="9" s="1"/>
  <c r="V51" i="9"/>
  <c r="I51" i="9" s="1"/>
  <c r="W24" i="9"/>
  <c r="J24" i="9" s="1"/>
  <c r="V114" i="9"/>
  <c r="I114" i="9" s="1"/>
  <c r="X91" i="9"/>
  <c r="K91" i="9" s="1"/>
  <c r="T99" i="9"/>
  <c r="G99" i="9" s="1"/>
  <c r="T63" i="9"/>
  <c r="G63" i="9" s="1"/>
  <c r="W54" i="9"/>
  <c r="J54" i="9" s="1"/>
  <c r="V45" i="9"/>
  <c r="I45" i="9" s="1"/>
  <c r="W157" i="9"/>
  <c r="J157" i="9" s="1"/>
  <c r="Z36" i="9"/>
  <c r="M36" i="9" s="1"/>
  <c r="W151" i="9"/>
  <c r="J151" i="9" s="1"/>
  <c r="W109" i="9"/>
  <c r="J109" i="9" s="1"/>
  <c r="V173" i="9"/>
  <c r="I173" i="9" s="1"/>
  <c r="V144" i="9"/>
  <c r="I144" i="9" s="1"/>
  <c r="Y82" i="9"/>
  <c r="L82" i="9" s="1"/>
  <c r="T37" i="9"/>
  <c r="G37" i="9" s="1"/>
  <c r="Y88" i="9"/>
  <c r="L88" i="9" s="1"/>
  <c r="Y69" i="9"/>
  <c r="L69" i="9" s="1"/>
  <c r="T141" i="9"/>
  <c r="G141" i="9" s="1"/>
  <c r="T111" i="9"/>
  <c r="G111" i="9" s="1"/>
  <c r="W71" i="9"/>
  <c r="J71" i="9" s="1"/>
  <c r="T21" i="9"/>
  <c r="G21" i="9" s="1"/>
  <c r="W119" i="9"/>
  <c r="J119" i="9" s="1"/>
  <c r="T173" i="9"/>
  <c r="G173" i="9" s="1"/>
  <c r="W112" i="9"/>
  <c r="J112" i="9" s="1"/>
  <c r="Z79" i="9"/>
  <c r="M79" i="9" s="1"/>
  <c r="Y30" i="9"/>
  <c r="L30" i="9" s="1"/>
  <c r="W128" i="9"/>
  <c r="J128" i="9" s="1"/>
  <c r="X83" i="9"/>
  <c r="K83" i="9" s="1"/>
  <c r="T65" i="9"/>
  <c r="G65" i="9" s="1"/>
  <c r="U115" i="9"/>
  <c r="H115" i="9" s="1"/>
  <c r="Y80" i="9"/>
  <c r="L80" i="9" s="1"/>
  <c r="Y122" i="9"/>
  <c r="L122" i="9" s="1"/>
  <c r="Z166" i="9"/>
  <c r="M166" i="9" s="1"/>
  <c r="W162" i="9"/>
  <c r="J162" i="9" s="1"/>
  <c r="Y18" i="9"/>
  <c r="L18" i="9" s="1"/>
  <c r="U57" i="9"/>
  <c r="H57" i="9" s="1"/>
  <c r="Y11" i="9"/>
  <c r="L11" i="9" s="1"/>
  <c r="V127" i="9"/>
  <c r="I127" i="9" s="1"/>
  <c r="V20" i="9"/>
  <c r="I20" i="9" s="1"/>
  <c r="U108" i="9"/>
  <c r="H108" i="9" s="1"/>
  <c r="Z10" i="9"/>
  <c r="M10" i="9" s="1"/>
  <c r="X41" i="9"/>
  <c r="K41" i="9" s="1"/>
  <c r="T106" i="9"/>
  <c r="G106" i="9" s="1"/>
  <c r="Z57" i="9"/>
  <c r="M57" i="9" s="1"/>
  <c r="W29" i="9"/>
  <c r="J29" i="9" s="1"/>
  <c r="W131" i="9"/>
  <c r="J131" i="9" s="1"/>
  <c r="Z156" i="9"/>
  <c r="M156" i="9" s="1"/>
  <c r="X34" i="9"/>
  <c r="K34" i="9" s="1"/>
  <c r="X77" i="9"/>
  <c r="K77" i="9" s="1"/>
  <c r="X123" i="9"/>
  <c r="K123" i="9" s="1"/>
  <c r="X168" i="9"/>
  <c r="K168" i="9" s="1"/>
  <c r="T94" i="9"/>
  <c r="G94" i="9" s="1"/>
  <c r="U104" i="9"/>
  <c r="H104" i="9" s="1"/>
  <c r="U50" i="9"/>
  <c r="H50" i="9" s="1"/>
  <c r="U24" i="9"/>
  <c r="H24" i="9" s="1"/>
  <c r="Y91" i="9"/>
  <c r="L91" i="9" s="1"/>
  <c r="X125" i="9"/>
  <c r="K125" i="9" s="1"/>
  <c r="V91" i="9"/>
  <c r="I91" i="9" s="1"/>
  <c r="V49" i="9"/>
  <c r="I49" i="9" s="1"/>
  <c r="U14" i="9"/>
  <c r="H14" i="9" s="1"/>
  <c r="U81" i="9"/>
  <c r="H81" i="9" s="1"/>
  <c r="U165" i="9"/>
  <c r="H165" i="9" s="1"/>
  <c r="Z141" i="9"/>
  <c r="M141" i="9" s="1"/>
  <c r="U94" i="9"/>
  <c r="H94" i="9" s="1"/>
  <c r="Z30" i="9"/>
  <c r="M30" i="9" s="1"/>
  <c r="W85" i="9"/>
  <c r="J85" i="9" s="1"/>
  <c r="W47" i="9"/>
  <c r="J47" i="9" s="1"/>
  <c r="T158" i="9"/>
  <c r="G158" i="9" s="1"/>
  <c r="W77" i="9"/>
  <c r="J77" i="9" s="1"/>
  <c r="V169" i="9"/>
  <c r="I169" i="9" s="1"/>
  <c r="Z152" i="9"/>
  <c r="M152" i="9" s="1"/>
  <c r="T66" i="9"/>
  <c r="G66" i="9" s="1"/>
  <c r="W73" i="9"/>
  <c r="J73" i="9" s="1"/>
  <c r="T40" i="9"/>
  <c r="G40" i="9" s="1"/>
  <c r="W169" i="9"/>
  <c r="J169" i="9" s="1"/>
  <c r="Z80" i="9"/>
  <c r="M80" i="9" s="1"/>
  <c r="X143" i="9"/>
  <c r="K143" i="9" s="1"/>
  <c r="V11" i="9"/>
  <c r="I11" i="9" s="1"/>
  <c r="T85" i="9"/>
  <c r="G85" i="9" s="1"/>
  <c r="X178" i="9"/>
  <c r="K178" i="9" s="1"/>
  <c r="U58" i="12"/>
  <c r="T182" i="12"/>
  <c r="T120" i="12"/>
  <c r="U142" i="12"/>
  <c r="T220" i="12"/>
  <c r="W58" i="12"/>
  <c r="T21" i="12"/>
  <c r="W112" i="12"/>
  <c r="Z56" i="12"/>
  <c r="T210" i="12"/>
  <c r="W46" i="12"/>
  <c r="U109" i="12"/>
  <c r="X158" i="12"/>
  <c r="Y156" i="12"/>
  <c r="Y134" i="13"/>
  <c r="AJ134" i="13" s="1"/>
  <c r="U180" i="13"/>
  <c r="V159" i="12"/>
  <c r="U165" i="12"/>
  <c r="T141" i="12"/>
  <c r="Z60" i="12"/>
  <c r="X167" i="12"/>
  <c r="V158" i="12"/>
  <c r="W42" i="12"/>
  <c r="X107" i="12"/>
  <c r="U49" i="12"/>
  <c r="W140" i="12"/>
  <c r="T41" i="12"/>
  <c r="Y141" i="12"/>
  <c r="Z70" i="12"/>
  <c r="X197" i="12"/>
  <c r="V215" i="12"/>
  <c r="V131" i="12"/>
  <c r="X137" i="12"/>
  <c r="Z165" i="12"/>
  <c r="Y114" i="12"/>
  <c r="W210" i="12"/>
  <c r="U179" i="12"/>
  <c r="X172" i="12"/>
  <c r="X115" i="12"/>
  <c r="T146" i="12"/>
  <c r="U53" i="12"/>
  <c r="W177" i="12"/>
  <c r="X143" i="12"/>
  <c r="Y138" i="12"/>
  <c r="U54" i="12"/>
  <c r="V143" i="12"/>
  <c r="W61" i="12"/>
  <c r="U60" i="12"/>
  <c r="U222" i="12"/>
  <c r="T193" i="12"/>
  <c r="W195" i="12"/>
  <c r="V130" i="12"/>
  <c r="Z205" i="13"/>
  <c r="AK205" i="13" s="1"/>
  <c r="V13" i="12"/>
  <c r="U210" i="12"/>
  <c r="Y182" i="12"/>
  <c r="U130" i="9"/>
  <c r="H130" i="9" s="1"/>
  <c r="Z170" i="9"/>
  <c r="M170" i="9" s="1"/>
  <c r="W84" i="9"/>
  <c r="J84" i="9" s="1"/>
  <c r="X103" i="9"/>
  <c r="K103" i="9" s="1"/>
  <c r="V46" i="9"/>
  <c r="I46" i="9" s="1"/>
  <c r="U96" i="9"/>
  <c r="H96" i="9" s="1"/>
  <c r="V38" i="9"/>
  <c r="I38" i="9" s="1"/>
  <c r="W79" i="9"/>
  <c r="J79" i="9" s="1"/>
  <c r="T71" i="9"/>
  <c r="G71" i="9" s="1"/>
  <c r="V123" i="9"/>
  <c r="I123" i="9" s="1"/>
  <c r="V139" i="9"/>
  <c r="I139" i="9" s="1"/>
  <c r="Y97" i="9"/>
  <c r="L97" i="9" s="1"/>
  <c r="V120" i="12"/>
  <c r="X213" i="12"/>
  <c r="Y147" i="9"/>
  <c r="L147" i="9" s="1"/>
  <c r="T57" i="9"/>
  <c r="G57" i="9" s="1"/>
  <c r="Z125" i="9"/>
  <c r="M125" i="9" s="1"/>
  <c r="X140" i="9"/>
  <c r="K140" i="9" s="1"/>
  <c r="U168" i="9"/>
  <c r="H168" i="9" s="1"/>
  <c r="U158" i="9"/>
  <c r="H158" i="9" s="1"/>
  <c r="V119" i="9"/>
  <c r="I119" i="9" s="1"/>
  <c r="W160" i="9"/>
  <c r="J160" i="9" s="1"/>
  <c r="X38" i="9"/>
  <c r="K38" i="9" s="1"/>
  <c r="V24" i="9"/>
  <c r="I24" i="9" s="1"/>
  <c r="W10" i="9"/>
  <c r="J10" i="9" s="1"/>
  <c r="W144" i="9"/>
  <c r="J144" i="9" s="1"/>
  <c r="U174" i="9"/>
  <c r="H174" i="9" s="1"/>
  <c r="T81" i="9"/>
  <c r="G81" i="9" s="1"/>
  <c r="T46" i="9"/>
  <c r="G46" i="9" s="1"/>
  <c r="V16" i="9"/>
  <c r="I16" i="9" s="1"/>
  <c r="T157" i="9"/>
  <c r="G157" i="9" s="1"/>
  <c r="X116" i="9"/>
  <c r="K116" i="9" s="1"/>
  <c r="W152" i="9"/>
  <c r="J152" i="9" s="1"/>
  <c r="Z134" i="9"/>
  <c r="M134" i="9" s="1"/>
  <c r="Z148" i="9"/>
  <c r="M148" i="9" s="1"/>
  <c r="Z87" i="9"/>
  <c r="M87" i="9" s="1"/>
  <c r="Y44" i="9"/>
  <c r="L44" i="9" s="1"/>
  <c r="U62" i="9"/>
  <c r="H62" i="9" s="1"/>
  <c r="X169" i="9"/>
  <c r="K169" i="9" s="1"/>
  <c r="X181" i="9"/>
  <c r="K181" i="9" s="1"/>
  <c r="X79" i="9"/>
  <c r="K79" i="9" s="1"/>
  <c r="U126" i="9"/>
  <c r="H126" i="9" s="1"/>
  <c r="T35" i="9"/>
  <c r="G35" i="9" s="1"/>
  <c r="T144" i="9"/>
  <c r="G144" i="9" s="1"/>
  <c r="W93" i="9"/>
  <c r="J93" i="9" s="1"/>
  <c r="Z127" i="9"/>
  <c r="M127" i="9" s="1"/>
  <c r="Y38" i="9"/>
  <c r="L38" i="9" s="1"/>
  <c r="Z126" i="9"/>
  <c r="M126" i="9" s="1"/>
  <c r="W140" i="9"/>
  <c r="J140" i="9" s="1"/>
  <c r="X155" i="9"/>
  <c r="K155" i="9" s="1"/>
  <c r="V32" i="9"/>
  <c r="I32" i="9" s="1"/>
  <c r="V101" i="9"/>
  <c r="I101" i="9" s="1"/>
  <c r="V86" i="9"/>
  <c r="I86" i="9" s="1"/>
  <c r="V39" i="9"/>
  <c r="I39" i="9" s="1"/>
  <c r="X148" i="9"/>
  <c r="K148" i="9" s="1"/>
  <c r="X154" i="9"/>
  <c r="K154" i="9" s="1"/>
  <c r="X117" i="9"/>
  <c r="K117" i="9" s="1"/>
  <c r="U11" i="9"/>
  <c r="H11" i="9" s="1"/>
  <c r="W72" i="9"/>
  <c r="J72" i="9" s="1"/>
  <c r="U175" i="9"/>
  <c r="H175" i="9" s="1"/>
  <c r="U52" i="9"/>
  <c r="H52" i="9" s="1"/>
  <c r="W134" i="9"/>
  <c r="J134" i="9" s="1"/>
  <c r="W15" i="9"/>
  <c r="J15" i="9" s="1"/>
  <c r="W106" i="9"/>
  <c r="J106" i="9" s="1"/>
  <c r="X105" i="9"/>
  <c r="K105" i="9" s="1"/>
  <c r="X56" i="9"/>
  <c r="K56" i="9" s="1"/>
  <c r="W63" i="9"/>
  <c r="J63" i="9" s="1"/>
  <c r="V177" i="9"/>
  <c r="I177" i="9" s="1"/>
  <c r="U77" i="9"/>
  <c r="H77" i="9" s="1"/>
  <c r="W133" i="9"/>
  <c r="J133" i="9" s="1"/>
  <c r="Y79" i="9"/>
  <c r="L79" i="9" s="1"/>
  <c r="W35" i="9"/>
  <c r="J35" i="9" s="1"/>
  <c r="V122" i="9"/>
  <c r="I122" i="9" s="1"/>
  <c r="U136" i="9"/>
  <c r="H136" i="9" s="1"/>
  <c r="X51" i="9"/>
  <c r="K51" i="9" s="1"/>
  <c r="Y143" i="9"/>
  <c r="L143" i="9" s="1"/>
  <c r="W158" i="9"/>
  <c r="J158" i="9" s="1"/>
  <c r="V178" i="9"/>
  <c r="I178" i="9" s="1"/>
  <c r="X166" i="9"/>
  <c r="K166" i="9" s="1"/>
  <c r="V107" i="9"/>
  <c r="I107" i="9" s="1"/>
  <c r="W82" i="9"/>
  <c r="J82" i="9" s="1"/>
  <c r="Z181" i="9"/>
  <c r="M181" i="9" s="1"/>
  <c r="X107" i="9"/>
  <c r="K107" i="9" s="1"/>
  <c r="W94" i="9"/>
  <c r="J94" i="9" s="1"/>
  <c r="T143" i="9"/>
  <c r="G143" i="9" s="1"/>
  <c r="T177" i="9"/>
  <c r="G177" i="9" s="1"/>
  <c r="Y127" i="9"/>
  <c r="L127" i="9" s="1"/>
  <c r="Z142" i="9"/>
  <c r="M142" i="9" s="1"/>
  <c r="V80" i="9"/>
  <c r="I80" i="9" s="1"/>
  <c r="Y155" i="9"/>
  <c r="L155" i="9" s="1"/>
  <c r="T101" i="9"/>
  <c r="G101" i="9" s="1"/>
  <c r="Y60" i="12"/>
  <c r="Y126" i="12"/>
  <c r="Y29" i="12"/>
  <c r="Y218" i="12"/>
  <c r="T160" i="12"/>
  <c r="T65" i="12"/>
  <c r="U119" i="12"/>
  <c r="Y173" i="12"/>
  <c r="U149" i="12"/>
  <c r="T156" i="12"/>
  <c r="Z30" i="12"/>
  <c r="X60" i="12"/>
  <c r="V165" i="12"/>
  <c r="T155" i="12"/>
  <c r="T54" i="12"/>
  <c r="Y32" i="12"/>
  <c r="V65" i="12"/>
  <c r="Y165" i="13"/>
  <c r="W115" i="12"/>
  <c r="V152" i="12"/>
  <c r="X218" i="12"/>
  <c r="T143" i="12"/>
  <c r="X43" i="12"/>
  <c r="W59" i="12"/>
  <c r="X190" i="12"/>
  <c r="U41" i="12"/>
  <c r="Y48" i="12"/>
  <c r="X130" i="12"/>
  <c r="U215" i="12"/>
  <c r="T157" i="12"/>
  <c r="Z130" i="12"/>
  <c r="Y164" i="12"/>
  <c r="Z217" i="12"/>
  <c r="U135" i="12"/>
  <c r="T199" i="12"/>
  <c r="T175" i="12"/>
  <c r="X135" i="12"/>
  <c r="Z195" i="12"/>
  <c r="T216" i="12"/>
  <c r="Z167" i="12"/>
  <c r="Y216" i="13"/>
  <c r="AJ216" i="13" s="1"/>
  <c r="Z201" i="13"/>
  <c r="AK201" i="13" s="1"/>
  <c r="Y53" i="12"/>
  <c r="Z140" i="12"/>
  <c r="X20" i="12"/>
  <c r="X228" i="12"/>
  <c r="U11" i="12"/>
  <c r="U116" i="12"/>
  <c r="V29" i="12"/>
  <c r="Y26" i="12"/>
  <c r="Y152" i="12"/>
  <c r="X160" i="12"/>
  <c r="Z48" i="13"/>
  <c r="AK48" i="13" s="1"/>
  <c r="V204" i="12"/>
  <c r="X13" i="12"/>
  <c r="Z153" i="12"/>
  <c r="X114" i="12"/>
  <c r="Y49" i="12"/>
  <c r="U162" i="9"/>
  <c r="H162" i="9" s="1"/>
  <c r="Z90" i="9"/>
  <c r="M90" i="9" s="1"/>
  <c r="T127" i="9"/>
  <c r="G127" i="9" s="1"/>
  <c r="T130" i="9"/>
  <c r="G130" i="9" s="1"/>
  <c r="T36" i="9"/>
  <c r="G36" i="9" s="1"/>
  <c r="Y13" i="9"/>
  <c r="L13" i="9" s="1"/>
  <c r="Z134" i="12"/>
  <c r="Y154" i="9"/>
  <c r="L154" i="9" s="1"/>
  <c r="Z25" i="9"/>
  <c r="M25" i="9" s="1"/>
  <c r="W176" i="9"/>
  <c r="J176" i="9" s="1"/>
  <c r="U25" i="9"/>
  <c r="H25" i="9" s="1"/>
  <c r="Z81" i="9"/>
  <c r="M81" i="9" s="1"/>
  <c r="W102" i="9"/>
  <c r="J102" i="9" s="1"/>
  <c r="X150" i="9"/>
  <c r="K150" i="9" s="1"/>
  <c r="T88" i="9"/>
  <c r="G88" i="9" s="1"/>
  <c r="Z124" i="12"/>
  <c r="Y112" i="12"/>
  <c r="W137" i="9"/>
  <c r="J137" i="9" s="1"/>
  <c r="W153" i="9"/>
  <c r="J153" i="9" s="1"/>
  <c r="T175" i="9"/>
  <c r="G175" i="9" s="1"/>
  <c r="U53" i="9"/>
  <c r="H53" i="9" s="1"/>
  <c r="Z83" i="9"/>
  <c r="M83" i="9" s="1"/>
  <c r="X87" i="9"/>
  <c r="K87" i="9" s="1"/>
  <c r="T116" i="9"/>
  <c r="G116" i="9" s="1"/>
  <c r="Y114" i="9"/>
  <c r="L114" i="9" s="1"/>
  <c r="Z111" i="9"/>
  <c r="M111" i="9" s="1"/>
  <c r="Y104" i="9"/>
  <c r="L104" i="9" s="1"/>
  <c r="U40" i="9"/>
  <c r="H40" i="9" s="1"/>
  <c r="V66" i="9"/>
  <c r="I66" i="9" s="1"/>
  <c r="T105" i="9"/>
  <c r="G105" i="9" s="1"/>
  <c r="V63" i="9"/>
  <c r="I63" i="9" s="1"/>
  <c r="X11" i="9"/>
  <c r="K11" i="9" s="1"/>
  <c r="Z121" i="9"/>
  <c r="M121" i="9" s="1"/>
  <c r="W130" i="9"/>
  <c r="J130" i="9" s="1"/>
  <c r="U117" i="9"/>
  <c r="H117" i="9" s="1"/>
  <c r="W40" i="9"/>
  <c r="J40" i="9" s="1"/>
  <c r="U43" i="9"/>
  <c r="H43" i="9" s="1"/>
  <c r="Z59" i="9"/>
  <c r="M59" i="9" s="1"/>
  <c r="V98" i="9"/>
  <c r="I98" i="9" s="1"/>
  <c r="X29" i="9"/>
  <c r="K29" i="9" s="1"/>
  <c r="U88" i="9"/>
  <c r="H88" i="9" s="1"/>
  <c r="V8" i="9"/>
  <c r="I8" i="9" s="1"/>
  <c r="X119" i="9"/>
  <c r="K119" i="9" s="1"/>
  <c r="Z102" i="9"/>
  <c r="M102" i="9" s="1"/>
  <c r="Z165" i="9"/>
  <c r="M165" i="9" s="1"/>
  <c r="X23" i="9"/>
  <c r="K23" i="9" s="1"/>
  <c r="Y176" i="9"/>
  <c r="L176" i="9" s="1"/>
  <c r="W121" i="9"/>
  <c r="J121" i="9" s="1"/>
  <c r="T84" i="9"/>
  <c r="G84" i="9" s="1"/>
  <c r="X115" i="9"/>
  <c r="K115" i="9" s="1"/>
  <c r="T29" i="9"/>
  <c r="G29" i="9" s="1"/>
  <c r="X40" i="9"/>
  <c r="K40" i="9" s="1"/>
  <c r="U132" i="9"/>
  <c r="H132" i="9" s="1"/>
  <c r="Y156" i="9"/>
  <c r="L156" i="9" s="1"/>
  <c r="W177" i="9"/>
  <c r="J177" i="9" s="1"/>
  <c r="X45" i="9"/>
  <c r="K45" i="9" s="1"/>
  <c r="Y96" i="9"/>
  <c r="L96" i="9" s="1"/>
  <c r="T167" i="9"/>
  <c r="G167" i="9" s="1"/>
  <c r="V78" i="9"/>
  <c r="I78" i="9" s="1"/>
  <c r="X152" i="9"/>
  <c r="K152" i="9" s="1"/>
  <c r="X102" i="9"/>
  <c r="K102" i="9" s="1"/>
  <c r="T148" i="9"/>
  <c r="G148" i="9" s="1"/>
  <c r="W87" i="9"/>
  <c r="J87" i="9" s="1"/>
  <c r="Y84" i="9"/>
  <c r="L84" i="9" s="1"/>
  <c r="Z97" i="9"/>
  <c r="M97" i="9" s="1"/>
  <c r="W78" i="9"/>
  <c r="J78" i="9" s="1"/>
  <c r="X172" i="9"/>
  <c r="K172" i="9" s="1"/>
  <c r="U128" i="9"/>
  <c r="H128" i="9" s="1"/>
  <c r="W16" i="9"/>
  <c r="J16" i="9" s="1"/>
  <c r="X112" i="9"/>
  <c r="K112" i="9" s="1"/>
  <c r="U29" i="9"/>
  <c r="H29" i="9" s="1"/>
  <c r="Z19" i="9"/>
  <c r="M19" i="9" s="1"/>
  <c r="Z23" i="9"/>
  <c r="M23" i="9" s="1"/>
  <c r="U61" i="9"/>
  <c r="H61" i="9" s="1"/>
  <c r="Y8" i="9"/>
  <c r="L8" i="9" s="1"/>
  <c r="W50" i="9"/>
  <c r="J50" i="9" s="1"/>
  <c r="W129" i="9"/>
  <c r="J129" i="9" s="1"/>
  <c r="Z175" i="9"/>
  <c r="M175" i="9" s="1"/>
  <c r="U134" i="9"/>
  <c r="H134" i="9" s="1"/>
  <c r="W13" i="9"/>
  <c r="J13" i="9" s="1"/>
  <c r="Z40" i="9"/>
  <c r="M40" i="9" s="1"/>
  <c r="Y39" i="9"/>
  <c r="L39" i="9" s="1"/>
  <c r="T142" i="9"/>
  <c r="G142" i="9" s="1"/>
  <c r="Y25" i="9"/>
  <c r="L25" i="9" s="1"/>
  <c r="W173" i="9"/>
  <c r="J173" i="9" s="1"/>
  <c r="V43" i="9"/>
  <c r="I43" i="9" s="1"/>
  <c r="Y57" i="9"/>
  <c r="L57" i="9" s="1"/>
  <c r="U38" i="9"/>
  <c r="H38" i="9" s="1"/>
  <c r="U122" i="9"/>
  <c r="H122" i="9" s="1"/>
  <c r="X158" i="9"/>
  <c r="K158" i="9" s="1"/>
  <c r="V69" i="9"/>
  <c r="I69" i="9" s="1"/>
  <c r="Y166" i="9"/>
  <c r="L166" i="9" s="1"/>
  <c r="V157" i="9"/>
  <c r="I157" i="9" s="1"/>
  <c r="V99" i="9"/>
  <c r="I99" i="9" s="1"/>
  <c r="T75" i="9"/>
  <c r="G75" i="9" s="1"/>
  <c r="U102" i="9"/>
  <c r="H102" i="9" s="1"/>
  <c r="W23" i="9"/>
  <c r="J23" i="9" s="1"/>
  <c r="W49" i="9"/>
  <c r="J49" i="9" s="1"/>
  <c r="Z66" i="9"/>
  <c r="M66" i="9" s="1"/>
  <c r="X59" i="9"/>
  <c r="K59" i="9" s="1"/>
  <c r="T45" i="9"/>
  <c r="G45" i="9" s="1"/>
  <c r="Z149" i="9"/>
  <c r="M149" i="9" s="1"/>
  <c r="Y125" i="9"/>
  <c r="L125" i="9" s="1"/>
  <c r="X88" i="9"/>
  <c r="K88" i="9" s="1"/>
  <c r="Z147" i="9"/>
  <c r="M147" i="9" s="1"/>
  <c r="W147" i="12"/>
  <c r="X120" i="12"/>
  <c r="Y216" i="12"/>
  <c r="Y101" i="12"/>
  <c r="W68" i="13"/>
  <c r="V195" i="12"/>
  <c r="W125" i="12"/>
  <c r="U144" i="12"/>
  <c r="Y11" i="12"/>
  <c r="U158" i="12"/>
  <c r="W205" i="12"/>
  <c r="X176" i="12"/>
  <c r="V208" i="12"/>
  <c r="V207" i="12"/>
  <c r="Y195" i="12"/>
  <c r="T126" i="12"/>
  <c r="Y65" i="12"/>
  <c r="T117" i="12"/>
  <c r="V144" i="12"/>
  <c r="U212" i="12"/>
  <c r="V179" i="12"/>
  <c r="U225" i="12"/>
  <c r="X225" i="12"/>
  <c r="V196" i="12"/>
  <c r="X54" i="12"/>
  <c r="W180" i="12"/>
  <c r="V201" i="12"/>
  <c r="Z120" i="12"/>
  <c r="W138" i="12"/>
  <c r="X157" i="12"/>
  <c r="Y204" i="12"/>
  <c r="U63" i="12"/>
  <c r="Z204" i="12"/>
  <c r="V56" i="12"/>
  <c r="W26" i="12"/>
  <c r="Y197" i="12"/>
  <c r="T49" i="12"/>
  <c r="W201" i="12"/>
  <c r="X42" i="12"/>
  <c r="V156" i="12"/>
  <c r="W54" i="12"/>
  <c r="Z141" i="12"/>
  <c r="W109" i="12"/>
  <c r="W165" i="12"/>
  <c r="T153" i="12"/>
  <c r="Z149" i="12"/>
  <c r="X175" i="12"/>
  <c r="Y62" i="12"/>
  <c r="U32" i="12"/>
  <c r="V187" i="12"/>
  <c r="U208" i="12"/>
  <c r="T136" i="12"/>
  <c r="Z172" i="12"/>
  <c r="T134" i="12"/>
  <c r="Z53" i="12"/>
  <c r="Y218" i="13"/>
  <c r="AJ218" i="13" s="1"/>
  <c r="T167" i="12"/>
  <c r="Y34" i="13"/>
  <c r="AJ34" i="13" s="1"/>
  <c r="Z233" i="13"/>
  <c r="AK233" i="13" s="1"/>
  <c r="Z190" i="12"/>
  <c r="V181" i="12"/>
  <c r="X133" i="12"/>
  <c r="V88" i="9"/>
  <c r="I88" i="9" s="1"/>
  <c r="U153" i="9"/>
  <c r="H153" i="9" s="1"/>
  <c r="Y139" i="9"/>
  <c r="L139" i="9" s="1"/>
  <c r="W108" i="9"/>
  <c r="J108" i="9" s="1"/>
  <c r="W8" i="9"/>
  <c r="J8" i="9" s="1"/>
  <c r="X195" i="12"/>
  <c r="W60" i="9"/>
  <c r="J60" i="9" s="1"/>
  <c r="V111" i="9"/>
  <c r="I111" i="9" s="1"/>
  <c r="X113" i="9"/>
  <c r="K113" i="9" s="1"/>
  <c r="Z110" i="9"/>
  <c r="M110" i="9" s="1"/>
  <c r="Z44" i="9"/>
  <c r="M44" i="9" s="1"/>
  <c r="Z212" i="12"/>
  <c r="Y160" i="12"/>
  <c r="U107" i="9"/>
  <c r="H107" i="9" s="1"/>
  <c r="T140" i="9"/>
  <c r="G140" i="9" s="1"/>
  <c r="W174" i="9"/>
  <c r="J174" i="9" s="1"/>
  <c r="Y107" i="9"/>
  <c r="L107" i="9" s="1"/>
  <c r="U114" i="9"/>
  <c r="H114" i="9" s="1"/>
  <c r="W11" i="9"/>
  <c r="J11" i="9" s="1"/>
  <c r="V108" i="9"/>
  <c r="I108" i="9" s="1"/>
  <c r="T168" i="9"/>
  <c r="G168" i="9" s="1"/>
  <c r="X93" i="9"/>
  <c r="K93" i="9" s="1"/>
  <c r="W142" i="9"/>
  <c r="J142" i="9" s="1"/>
  <c r="X120" i="9"/>
  <c r="K120" i="9" s="1"/>
  <c r="U171" i="9"/>
  <c r="H171" i="9" s="1"/>
  <c r="W17" i="9"/>
  <c r="J17" i="9" s="1"/>
  <c r="V85" i="9"/>
  <c r="I85" i="9" s="1"/>
  <c r="V113" i="9"/>
  <c r="I113" i="9" s="1"/>
  <c r="T78" i="9"/>
  <c r="G78" i="9" s="1"/>
  <c r="X118" i="9"/>
  <c r="K118" i="9" s="1"/>
  <c r="V128" i="9"/>
  <c r="I128" i="9" s="1"/>
  <c r="Z88" i="9"/>
  <c r="M88" i="9" s="1"/>
  <c r="Y172" i="9"/>
  <c r="L172" i="9" s="1"/>
  <c r="V90" i="9"/>
  <c r="I90" i="9" s="1"/>
  <c r="T16" i="9"/>
  <c r="G16" i="9" s="1"/>
  <c r="X124" i="9"/>
  <c r="K124" i="9" s="1"/>
  <c r="U10" i="9"/>
  <c r="H10" i="9" s="1"/>
  <c r="W124" i="9"/>
  <c r="J124" i="9" s="1"/>
  <c r="U100" i="9"/>
  <c r="H100" i="9" s="1"/>
  <c r="U68" i="9"/>
  <c r="H68" i="9" s="1"/>
  <c r="W91" i="9"/>
  <c r="J91" i="9" s="1"/>
  <c r="Y165" i="9"/>
  <c r="L165" i="9" s="1"/>
  <c r="Z137" i="9"/>
  <c r="M137" i="9" s="1"/>
  <c r="U143" i="9"/>
  <c r="H143" i="9" s="1"/>
  <c r="U32" i="9"/>
  <c r="H32" i="9" s="1"/>
  <c r="V79" i="9"/>
  <c r="I79" i="9" s="1"/>
  <c r="X78" i="9"/>
  <c r="K78" i="9" s="1"/>
  <c r="T149" i="9"/>
  <c r="G149" i="9" s="1"/>
  <c r="Z123" i="9"/>
  <c r="M123" i="9" s="1"/>
  <c r="Y173" i="9"/>
  <c r="L173" i="9" s="1"/>
  <c r="X81" i="9"/>
  <c r="K81" i="9" s="1"/>
  <c r="X73" i="9"/>
  <c r="K73" i="9" s="1"/>
  <c r="X159" i="9"/>
  <c r="K159" i="9" s="1"/>
  <c r="T169" i="9"/>
  <c r="G169" i="9" s="1"/>
  <c r="V125" i="9"/>
  <c r="I125" i="9" s="1"/>
  <c r="T172" i="9"/>
  <c r="G172" i="9" s="1"/>
  <c r="V136" i="9"/>
  <c r="I136" i="9" s="1"/>
  <c r="U17" i="9"/>
  <c r="H17" i="9" s="1"/>
  <c r="T137" i="9"/>
  <c r="G137" i="9" s="1"/>
  <c r="X86" i="9"/>
  <c r="K86" i="9" s="1"/>
  <c r="W22" i="9"/>
  <c r="J22" i="9" s="1"/>
  <c r="T103" i="9"/>
  <c r="G103" i="9" s="1"/>
  <c r="Y71" i="9"/>
  <c r="L71" i="9" s="1"/>
  <c r="T97" i="9"/>
  <c r="G97" i="9" s="1"/>
  <c r="V65" i="9"/>
  <c r="I65" i="9" s="1"/>
  <c r="T42" i="9"/>
  <c r="G42" i="9" s="1"/>
  <c r="Z132" i="9"/>
  <c r="M132" i="9" s="1"/>
  <c r="U169" i="9"/>
  <c r="H169" i="9" s="1"/>
  <c r="Y150" i="9"/>
  <c r="L150" i="9" s="1"/>
  <c r="Y15" i="9"/>
  <c r="L15" i="9" s="1"/>
  <c r="U140" i="9"/>
  <c r="H140" i="9" s="1"/>
  <c r="Y77" i="9"/>
  <c r="L77" i="9" s="1"/>
  <c r="T104" i="9"/>
  <c r="G104" i="9" s="1"/>
  <c r="W113" i="9"/>
  <c r="J113" i="9" s="1"/>
  <c r="X108" i="9"/>
  <c r="K108" i="9" s="1"/>
  <c r="X163" i="9"/>
  <c r="K163" i="9" s="1"/>
  <c r="U98" i="9"/>
  <c r="H98" i="9" s="1"/>
  <c r="V143" i="9"/>
  <c r="I143" i="9" s="1"/>
  <c r="Y43" i="9"/>
  <c r="L43" i="9" s="1"/>
  <c r="W41" i="9"/>
  <c r="J41" i="9" s="1"/>
  <c r="W122" i="9"/>
  <c r="J122" i="9" s="1"/>
  <c r="Z150" i="9"/>
  <c r="M150" i="9" s="1"/>
  <c r="X144" i="9"/>
  <c r="K144" i="9" s="1"/>
  <c r="W168" i="9"/>
  <c r="J168" i="9" s="1"/>
  <c r="X141" i="9"/>
  <c r="K141" i="9" s="1"/>
  <c r="T59" i="9"/>
  <c r="G59" i="9" s="1"/>
  <c r="X10" i="9"/>
  <c r="K10" i="9" s="1"/>
  <c r="U166" i="9"/>
  <c r="H166" i="9" s="1"/>
  <c r="X138" i="9"/>
  <c r="K138" i="9" s="1"/>
  <c r="Z78" i="9"/>
  <c r="M78" i="9" s="1"/>
  <c r="U118" i="9"/>
  <c r="H118" i="9" s="1"/>
  <c r="U126" i="12"/>
  <c r="X195" i="13"/>
  <c r="AI195" i="13" s="1"/>
  <c r="V157" i="12"/>
  <c r="U164" i="12"/>
  <c r="T147" i="12"/>
  <c r="Z173" i="12"/>
  <c r="Z26" i="12"/>
  <c r="Y201" i="12"/>
  <c r="U35" i="12"/>
  <c r="V189" i="12"/>
  <c r="Z102" i="13"/>
  <c r="T144" i="12"/>
  <c r="U150" i="12"/>
  <c r="U21" i="12"/>
  <c r="V205" i="12"/>
  <c r="Z46" i="12"/>
  <c r="U16" i="12"/>
  <c r="T109" i="12"/>
  <c r="U205" i="12"/>
  <c r="U50" i="12"/>
  <c r="U52" i="12"/>
  <c r="Z129" i="12"/>
  <c r="Y196" i="12"/>
  <c r="U204" i="12"/>
  <c r="U107" i="12"/>
  <c r="U185" i="12"/>
  <c r="X63" i="12"/>
  <c r="W121" i="12"/>
  <c r="V146" i="12"/>
  <c r="Y20" i="12"/>
  <c r="Z16" i="12"/>
  <c r="Y35" i="12"/>
  <c r="U154" i="12"/>
  <c r="Y183" i="13"/>
  <c r="AJ183" i="13" s="1"/>
  <c r="Y149" i="12"/>
  <c r="T27" i="12"/>
  <c r="X187" i="12"/>
  <c r="X122" i="12"/>
  <c r="U191" i="12"/>
  <c r="Z187" i="12"/>
  <c r="T119" i="12"/>
  <c r="V199" i="12"/>
  <c r="W160" i="12"/>
  <c r="Z43" i="12"/>
  <c r="U181" i="12"/>
  <c r="Y59" i="12"/>
  <c r="Z182" i="12"/>
  <c r="X152" i="12"/>
  <c r="V50" i="13"/>
  <c r="AG50" i="13" s="1"/>
  <c r="V168" i="12"/>
  <c r="Y187" i="12"/>
  <c r="V30" i="12"/>
  <c r="Z220" i="12"/>
  <c r="X153" i="12"/>
  <c r="Z10" i="12"/>
  <c r="U155" i="12"/>
  <c r="V109" i="12"/>
  <c r="W154" i="12"/>
  <c r="U144" i="9"/>
  <c r="H144" i="9" s="1"/>
  <c r="T153" i="9"/>
  <c r="G153" i="9" s="1"/>
  <c r="Y23" i="9"/>
  <c r="L23" i="9" s="1"/>
  <c r="U172" i="9"/>
  <c r="H172" i="9" s="1"/>
  <c r="V170" i="9"/>
  <c r="I170" i="9" s="1"/>
  <c r="U23" i="9"/>
  <c r="H23" i="9" s="1"/>
  <c r="V156" i="9"/>
  <c r="I156" i="9" s="1"/>
  <c r="U30" i="12"/>
  <c r="U124" i="9"/>
  <c r="H124" i="9" s="1"/>
  <c r="Y163" i="9"/>
  <c r="L163" i="9" s="1"/>
  <c r="Y42" i="9"/>
  <c r="L42" i="9" s="1"/>
  <c r="Y50" i="9"/>
  <c r="L50" i="9" s="1"/>
  <c r="V173" i="12"/>
  <c r="T129" i="12"/>
  <c r="V212" i="12"/>
  <c r="W115" i="9"/>
  <c r="J115" i="9" s="1"/>
  <c r="X171" i="9"/>
  <c r="K171" i="9" s="1"/>
  <c r="T41" i="9"/>
  <c r="G41" i="9" s="1"/>
  <c r="U93" i="9"/>
  <c r="H93" i="9" s="1"/>
  <c r="X96" i="9"/>
  <c r="K96" i="9" s="1"/>
  <c r="X176" i="9"/>
  <c r="K176" i="9" s="1"/>
  <c r="W118" i="9"/>
  <c r="J118" i="9" s="1"/>
  <c r="V52" i="9"/>
  <c r="I52" i="9" s="1"/>
  <c r="Z22" i="9"/>
  <c r="M22" i="9" s="1"/>
  <c r="V166" i="9"/>
  <c r="I166" i="9" s="1"/>
  <c r="V25" i="9"/>
  <c r="I25" i="9" s="1"/>
  <c r="V153" i="9"/>
  <c r="I153" i="9" s="1"/>
  <c r="U116" i="9"/>
  <c r="H116" i="9" s="1"/>
  <c r="T109" i="9"/>
  <c r="G109" i="9" s="1"/>
  <c r="X98" i="9"/>
  <c r="K98" i="9" s="1"/>
  <c r="X175" i="9"/>
  <c r="K175" i="9" s="1"/>
  <c r="V151" i="9"/>
  <c r="I151" i="9" s="1"/>
  <c r="Z41" i="9"/>
  <c r="M41" i="9" s="1"/>
  <c r="X75" i="9"/>
  <c r="K75" i="9" s="1"/>
  <c r="W172" i="9"/>
  <c r="J172" i="9" s="1"/>
  <c r="U66" i="9"/>
  <c r="H66" i="9" s="1"/>
  <c r="Z75" i="9"/>
  <c r="M75" i="9" s="1"/>
  <c r="W156" i="9"/>
  <c r="J156" i="9" s="1"/>
  <c r="V133" i="9"/>
  <c r="I133" i="9" s="1"/>
  <c r="Y109" i="9"/>
  <c r="L109" i="9" s="1"/>
  <c r="Z15" i="9"/>
  <c r="M15" i="9" s="1"/>
  <c r="W117" i="9"/>
  <c r="J117" i="9" s="1"/>
  <c r="V171" i="9"/>
  <c r="I171" i="9" s="1"/>
  <c r="T178" i="9"/>
  <c r="G178" i="9" s="1"/>
  <c r="T164" i="9"/>
  <c r="G164" i="9" s="1"/>
  <c r="X20" i="9"/>
  <c r="K20" i="9" s="1"/>
  <c r="T82" i="9"/>
  <c r="G82" i="9" s="1"/>
  <c r="Y92" i="9"/>
  <c r="L92" i="9" s="1"/>
  <c r="Y63" i="9"/>
  <c r="L63" i="9" s="1"/>
  <c r="T25" i="9"/>
  <c r="G25" i="9" s="1"/>
  <c r="Y102" i="9"/>
  <c r="L102" i="9" s="1"/>
  <c r="Z114" i="9"/>
  <c r="M114" i="9" s="1"/>
  <c r="W111" i="9"/>
  <c r="J111" i="9" s="1"/>
  <c r="T20" i="9"/>
  <c r="G20" i="9" s="1"/>
  <c r="U152" i="9"/>
  <c r="H152" i="9" s="1"/>
  <c r="Z169" i="9"/>
  <c r="M169" i="9" s="1"/>
  <c r="V132" i="9"/>
  <c r="I132" i="9" s="1"/>
  <c r="W80" i="9"/>
  <c r="J80" i="9" s="1"/>
  <c r="U20" i="9"/>
  <c r="H20" i="9" s="1"/>
  <c r="T165" i="9"/>
  <c r="G165" i="9" s="1"/>
  <c r="V160" i="9"/>
  <c r="I160" i="9" s="1"/>
  <c r="U103" i="9"/>
  <c r="H103" i="9" s="1"/>
  <c r="T107" i="9"/>
  <c r="G107" i="9" s="1"/>
  <c r="Z119" i="9"/>
  <c r="M119" i="9" s="1"/>
  <c r="V14" i="9"/>
  <c r="I14" i="9" s="1"/>
  <c r="Z128" i="9"/>
  <c r="M128" i="9" s="1"/>
  <c r="Z18" i="9"/>
  <c r="M18" i="9" s="1"/>
  <c r="U42" i="9"/>
  <c r="H42" i="9" s="1"/>
  <c r="U99" i="9"/>
  <c r="H99" i="9" s="1"/>
  <c r="T121" i="9"/>
  <c r="G121" i="9" s="1"/>
  <c r="X89" i="9"/>
  <c r="K89" i="9" s="1"/>
  <c r="T77" i="9"/>
  <c r="G77" i="9" s="1"/>
  <c r="W143" i="9"/>
  <c r="J143" i="9" s="1"/>
  <c r="Z101" i="9"/>
  <c r="M101" i="9" s="1"/>
  <c r="Y87" i="9"/>
  <c r="L87" i="9" s="1"/>
  <c r="Y19" i="9"/>
  <c r="L19" i="9" s="1"/>
  <c r="T108" i="9"/>
  <c r="G108" i="9" s="1"/>
  <c r="U47" i="9"/>
  <c r="H47" i="9" s="1"/>
  <c r="V147" i="9"/>
  <c r="I147" i="9" s="1"/>
  <c r="U138" i="9"/>
  <c r="H138" i="9" s="1"/>
  <c r="U36" i="9"/>
  <c r="H36" i="9" s="1"/>
  <c r="T73" i="9"/>
  <c r="G73" i="9" s="1"/>
  <c r="U89" i="9"/>
  <c r="H89" i="9" s="1"/>
  <c r="T24" i="9"/>
  <c r="G24" i="9" s="1"/>
  <c r="U106" i="9"/>
  <c r="H106" i="9" s="1"/>
  <c r="V94" i="9"/>
  <c r="I94" i="9" s="1"/>
  <c r="Y36" i="9"/>
  <c r="L36" i="9" s="1"/>
  <c r="T170" i="9"/>
  <c r="G170" i="9" s="1"/>
  <c r="U37" i="9"/>
  <c r="H37" i="9" s="1"/>
  <c r="V117" i="9"/>
  <c r="I117" i="9" s="1"/>
  <c r="U141" i="9"/>
  <c r="H141" i="9" s="1"/>
  <c r="U39" i="9"/>
  <c r="H39" i="9" s="1"/>
  <c r="Y89" i="9"/>
  <c r="L89" i="9" s="1"/>
  <c r="W39" i="9"/>
  <c r="J39" i="9" s="1"/>
  <c r="T19" i="9"/>
  <c r="G19" i="9" s="1"/>
  <c r="Y61" i="9"/>
  <c r="L61" i="9" s="1"/>
  <c r="U160" i="9"/>
  <c r="H160" i="9" s="1"/>
  <c r="V152" i="9"/>
  <c r="I152" i="9" s="1"/>
  <c r="Y105" i="9"/>
  <c r="L105" i="9" s="1"/>
  <c r="Y137" i="9"/>
  <c r="L137" i="9" s="1"/>
  <c r="T132" i="9"/>
  <c r="G132" i="9" s="1"/>
  <c r="W116" i="9"/>
  <c r="J116" i="9" s="1"/>
  <c r="T166" i="9"/>
  <c r="G166" i="9" s="1"/>
  <c r="Y59" i="9"/>
  <c r="L59" i="9" s="1"/>
  <c r="W59" i="9"/>
  <c r="J59" i="9" s="1"/>
  <c r="W9" i="9"/>
  <c r="J9" i="9" s="1"/>
  <c r="Z9" i="9"/>
  <c r="M9" i="9" s="1"/>
  <c r="W107" i="9"/>
  <c r="J107" i="9" s="1"/>
  <c r="T8" i="9"/>
  <c r="G8" i="9" s="1"/>
  <c r="T22" i="9"/>
  <c r="G22" i="9" s="1"/>
  <c r="Z155" i="9"/>
  <c r="M155" i="9" s="1"/>
  <c r="W138" i="9"/>
  <c r="J138" i="9" s="1"/>
  <c r="V100" i="9"/>
  <c r="I100" i="9" s="1"/>
  <c r="Z47" i="9"/>
  <c r="M47" i="9" s="1"/>
  <c r="V41" i="12"/>
  <c r="T116" i="12"/>
  <c r="X208" i="12"/>
  <c r="T137" i="12"/>
  <c r="V34" i="13"/>
  <c r="AG34" i="13" s="1"/>
  <c r="V121" i="12"/>
  <c r="Z62" i="12"/>
  <c r="V63" i="12"/>
  <c r="U138" i="12"/>
  <c r="T218" i="12"/>
  <c r="W11" i="12"/>
  <c r="U139" i="12"/>
  <c r="X21" i="12"/>
  <c r="U197" i="12"/>
  <c r="W122" i="12"/>
  <c r="U195" i="12"/>
  <c r="T35" i="12"/>
  <c r="X199" i="12"/>
  <c r="Z35" i="12"/>
  <c r="T123" i="12"/>
  <c r="T58" i="12"/>
  <c r="W190" i="12"/>
  <c r="Z169" i="12"/>
  <c r="Y228" i="12"/>
  <c r="W60" i="12"/>
  <c r="U147" i="12"/>
  <c r="Y146" i="12"/>
  <c r="W156" i="12"/>
  <c r="V122" i="12"/>
  <c r="X52" i="12"/>
  <c r="X207" i="12"/>
  <c r="V167" i="12"/>
  <c r="V134" i="12"/>
  <c r="V116" i="12"/>
  <c r="V58" i="12"/>
  <c r="Z158" i="13"/>
  <c r="AK158" i="13" s="1"/>
  <c r="X164" i="12"/>
  <c r="W220" i="12"/>
  <c r="V228" i="12"/>
  <c r="T121" i="12"/>
  <c r="T168" i="12"/>
  <c r="U160" i="12"/>
  <c r="T191" i="12"/>
  <c r="Z176" i="12"/>
  <c r="Y70" i="12"/>
  <c r="W159" i="12"/>
  <c r="V184" i="12"/>
  <c r="X134" i="12"/>
  <c r="V16" i="12"/>
  <c r="T60" i="12"/>
  <c r="V216" i="12"/>
  <c r="V193" i="12"/>
  <c r="W35" i="12"/>
  <c r="W135" i="12"/>
  <c r="Z115" i="12"/>
  <c r="T16" i="12"/>
  <c r="Y185" i="12"/>
  <c r="V59" i="12"/>
  <c r="W225" i="12"/>
  <c r="Z93" i="9"/>
  <c r="M93" i="9" s="1"/>
  <c r="X97" i="9"/>
  <c r="K97" i="9" s="1"/>
  <c r="V61" i="9"/>
  <c r="I61" i="9" s="1"/>
  <c r="X90" i="9"/>
  <c r="K90" i="9" s="1"/>
  <c r="Y153" i="9"/>
  <c r="L153" i="9" s="1"/>
  <c r="Y153" i="12"/>
  <c r="U35" i="9"/>
  <c r="H35" i="9" s="1"/>
  <c r="X122" i="9"/>
  <c r="K122" i="9" s="1"/>
  <c r="U21" i="9"/>
  <c r="H21" i="9" s="1"/>
  <c r="Y113" i="9"/>
  <c r="L113" i="9" s="1"/>
  <c r="X149" i="9"/>
  <c r="K149" i="9" s="1"/>
  <c r="Y129" i="9"/>
  <c r="L129" i="9" s="1"/>
  <c r="T122" i="9"/>
  <c r="G122" i="9" s="1"/>
  <c r="V190" i="12"/>
  <c r="T46" i="12"/>
  <c r="V155" i="9"/>
  <c r="I155" i="9" s="1"/>
  <c r="U34" i="9"/>
  <c r="H34" i="9" s="1"/>
  <c r="W31" i="9"/>
  <c r="J31" i="9" s="1"/>
  <c r="V150" i="9"/>
  <c r="I150" i="9" s="1"/>
  <c r="W36" i="9"/>
  <c r="J36" i="9" s="1"/>
  <c r="V159" i="9"/>
  <c r="I159" i="9" s="1"/>
  <c r="T154" i="9"/>
  <c r="G154" i="9" s="1"/>
  <c r="T38" i="9"/>
  <c r="G38" i="9" s="1"/>
  <c r="V176" i="9"/>
  <c r="I176" i="9" s="1"/>
  <c r="T32" i="9"/>
  <c r="G32" i="9" s="1"/>
  <c r="T30" i="9"/>
  <c r="G30" i="9" s="1"/>
  <c r="X47" i="9"/>
  <c r="K47" i="9" s="1"/>
  <c r="V140" i="9"/>
  <c r="I140" i="9" s="1"/>
  <c r="X50" i="9"/>
  <c r="K50" i="9" s="1"/>
  <c r="Y83" i="9"/>
  <c r="L83" i="9" s="1"/>
  <c r="T123" i="9"/>
  <c r="G123" i="9" s="1"/>
  <c r="U154" i="9"/>
  <c r="H154" i="9" s="1"/>
  <c r="U111" i="9"/>
  <c r="H111" i="9" s="1"/>
  <c r="U87" i="9"/>
  <c r="H87" i="9" s="1"/>
  <c r="T10" i="9"/>
  <c r="G10" i="9" s="1"/>
  <c r="V141" i="9"/>
  <c r="I141" i="9" s="1"/>
  <c r="V42" i="9"/>
  <c r="I42" i="9" s="1"/>
  <c r="W89" i="9"/>
  <c r="J89" i="9" s="1"/>
  <c r="V59" i="9"/>
  <c r="I59" i="9" s="1"/>
  <c r="V40" i="9"/>
  <c r="I40" i="9" s="1"/>
  <c r="X14" i="9"/>
  <c r="K14" i="9" s="1"/>
  <c r="T131" i="9"/>
  <c r="G131" i="9" s="1"/>
  <c r="T28" i="9"/>
  <c r="G28" i="9" s="1"/>
  <c r="W178" i="9"/>
  <c r="J178" i="9" s="1"/>
  <c r="W44" i="9"/>
  <c r="J44" i="9" s="1"/>
  <c r="U159" i="9"/>
  <c r="H159" i="9" s="1"/>
  <c r="X15" i="9"/>
  <c r="K15" i="9" s="1"/>
  <c r="T31" i="9"/>
  <c r="G31" i="9" s="1"/>
  <c r="T102" i="9"/>
  <c r="G102" i="9" s="1"/>
  <c r="W148" i="9"/>
  <c r="J148" i="9" s="1"/>
  <c r="W97" i="9"/>
  <c r="J97" i="9" s="1"/>
  <c r="U95" i="9"/>
  <c r="H95" i="9" s="1"/>
  <c r="Z43" i="9"/>
  <c r="M43" i="9" s="1"/>
  <c r="X82" i="9"/>
  <c r="K82" i="9" s="1"/>
  <c r="V129" i="9"/>
  <c r="I129" i="9" s="1"/>
  <c r="U133" i="9"/>
  <c r="H133" i="9" s="1"/>
  <c r="X17" i="9"/>
  <c r="K17" i="9" s="1"/>
  <c r="T13" i="9"/>
  <c r="G13" i="9" s="1"/>
  <c r="U9" i="9"/>
  <c r="H9" i="9" s="1"/>
  <c r="X129" i="9"/>
  <c r="K129" i="9" s="1"/>
  <c r="Z178" i="9"/>
  <c r="M178" i="9" s="1"/>
  <c r="T136" i="9"/>
  <c r="G136" i="9" s="1"/>
  <c r="Y78" i="9"/>
  <c r="L78" i="9" s="1"/>
  <c r="U91" i="9"/>
  <c r="H91" i="9" s="1"/>
  <c r="W28" i="9"/>
  <c r="J28" i="9" s="1"/>
  <c r="V93" i="9"/>
  <c r="I93" i="9" s="1"/>
  <c r="X126" i="9"/>
  <c r="K126" i="9" s="1"/>
  <c r="V81" i="9"/>
  <c r="I81" i="9" s="1"/>
  <c r="V92" i="9"/>
  <c r="I92" i="9" s="1"/>
  <c r="X39" i="9"/>
  <c r="K39" i="9" s="1"/>
  <c r="Z109" i="9"/>
  <c r="M109" i="9" s="1"/>
  <c r="W170" i="9"/>
  <c r="J170" i="9" s="1"/>
  <c r="Y168" i="9"/>
  <c r="L168" i="9" s="1"/>
  <c r="Y41" i="9"/>
  <c r="L41" i="9" s="1"/>
  <c r="Y170" i="9"/>
  <c r="L170" i="9" s="1"/>
  <c r="Y22" i="9"/>
  <c r="L22" i="9" s="1"/>
  <c r="X128" i="9"/>
  <c r="K128" i="9" s="1"/>
  <c r="W95" i="9"/>
  <c r="J95" i="9" s="1"/>
  <c r="X110" i="9"/>
  <c r="K110" i="9" s="1"/>
  <c r="X127" i="9"/>
  <c r="K127" i="9" s="1"/>
  <c r="X94" i="9"/>
  <c r="K94" i="9" s="1"/>
  <c r="Z71" i="9"/>
  <c r="M71" i="9" s="1"/>
  <c r="U170" i="9"/>
  <c r="H170" i="9" s="1"/>
  <c r="Y76" i="9"/>
  <c r="L76" i="9" s="1"/>
  <c r="U19" i="9"/>
  <c r="H19" i="9" s="1"/>
  <c r="Z42" i="9"/>
  <c r="M42" i="9" s="1"/>
  <c r="U101" i="9"/>
  <c r="H101" i="9" s="1"/>
  <c r="Z32" i="9"/>
  <c r="M32" i="9" s="1"/>
  <c r="T83" i="9"/>
  <c r="G83" i="9" s="1"/>
  <c r="X100" i="9"/>
  <c r="K100" i="9" s="1"/>
  <c r="V163" i="9"/>
  <c r="I163" i="9" s="1"/>
  <c r="V118" i="9"/>
  <c r="I118" i="9" s="1"/>
  <c r="Z34" i="9"/>
  <c r="M34" i="9" s="1"/>
  <c r="X36" i="9"/>
  <c r="K36" i="9" s="1"/>
  <c r="W57" i="9"/>
  <c r="J57" i="9" s="1"/>
  <c r="X55" i="9"/>
  <c r="K55" i="9" s="1"/>
  <c r="V158" i="9"/>
  <c r="I158" i="9" s="1"/>
  <c r="U84" i="9"/>
  <c r="H84" i="9" s="1"/>
  <c r="X140" i="12"/>
  <c r="W169" i="12"/>
  <c r="Z144" i="12"/>
  <c r="Z125" i="12"/>
  <c r="W20" i="12"/>
  <c r="V124" i="12"/>
  <c r="W131" i="12"/>
  <c r="Y63" i="12"/>
  <c r="Y190" i="12"/>
  <c r="Z143" i="12"/>
  <c r="V164" i="12"/>
  <c r="U163" i="12"/>
  <c r="U156" i="12"/>
  <c r="W212" i="12"/>
  <c r="Y119" i="12"/>
  <c r="V141" i="12"/>
  <c r="Z80" i="13"/>
  <c r="Y184" i="12"/>
  <c r="W117" i="12"/>
  <c r="X121" i="12"/>
  <c r="Z32" i="12"/>
  <c r="V107" i="12"/>
  <c r="Y219" i="12"/>
  <c r="Z101" i="12"/>
  <c r="Y102" i="12"/>
  <c r="X156" i="12"/>
  <c r="X144" i="12"/>
  <c r="V115" i="12"/>
  <c r="Z185" i="12"/>
  <c r="V138" i="12"/>
  <c r="Y233" i="13"/>
  <c r="AJ233" i="13" s="1"/>
  <c r="Y21" i="12"/>
  <c r="U43" i="12"/>
  <c r="X27" i="12"/>
  <c r="V129" i="12"/>
  <c r="T124" i="12"/>
  <c r="V60" i="12"/>
  <c r="T114" i="12"/>
  <c r="T142" i="12"/>
  <c r="U169" i="12"/>
  <c r="Y177" i="12"/>
  <c r="X35" i="12"/>
  <c r="W213" i="12"/>
  <c r="Z126" i="12"/>
  <c r="X222" i="12"/>
  <c r="U61" i="12"/>
  <c r="T190" i="12"/>
  <c r="U168" i="12"/>
  <c r="U124" i="12"/>
  <c r="T29" i="12"/>
  <c r="T107" i="12"/>
  <c r="X210" i="12"/>
  <c r="U207" i="12"/>
  <c r="W32" i="12"/>
  <c r="V54" i="12"/>
  <c r="T34" i="13"/>
  <c r="Z147" i="12"/>
  <c r="W173" i="12"/>
  <c r="U117" i="12"/>
  <c r="U228" i="12"/>
  <c r="M12" i="11"/>
  <c r="AK12" i="11"/>
  <c r="AE29" i="11"/>
  <c r="G29" i="11"/>
  <c r="AI139" i="11"/>
  <c r="K139" i="11"/>
  <c r="I164" i="11"/>
  <c r="AG164" i="11"/>
  <c r="I107" i="11"/>
  <c r="AG107" i="11"/>
  <c r="AH214" i="11"/>
  <c r="J214" i="11"/>
  <c r="AJ118" i="11"/>
  <c r="L118" i="11"/>
  <c r="AE133" i="11"/>
  <c r="G133" i="11"/>
  <c r="AE196" i="11"/>
  <c r="G196" i="11"/>
  <c r="AG208" i="11"/>
  <c r="I208" i="11"/>
  <c r="AH167" i="11"/>
  <c r="J167" i="11"/>
  <c r="AG167" i="11"/>
  <c r="I167" i="11"/>
  <c r="K109" i="11"/>
  <c r="AI109" i="11"/>
  <c r="J25" i="11"/>
  <c r="AH25" i="11"/>
  <c r="G209" i="11"/>
  <c r="AE209" i="11"/>
  <c r="AJ27" i="12"/>
  <c r="AH58" i="11"/>
  <c r="J58" i="11"/>
  <c r="AF151" i="11"/>
  <c r="H151" i="11"/>
  <c r="K138" i="11"/>
  <c r="AI138" i="11"/>
  <c r="AH164" i="11"/>
  <c r="J164" i="11"/>
  <c r="H60" i="11"/>
  <c r="AF60" i="11"/>
  <c r="M193" i="11"/>
  <c r="AK193" i="11"/>
  <c r="K26" i="11"/>
  <c r="AI26" i="11"/>
  <c r="AE57" i="13"/>
  <c r="G57" i="13"/>
  <c r="I57" i="13" s="1"/>
  <c r="K57" i="13" s="1"/>
  <c r="M57" i="13" s="1"/>
  <c r="AJ108" i="11"/>
  <c r="L108" i="11"/>
  <c r="AJ39" i="11"/>
  <c r="L39" i="11"/>
  <c r="AF26" i="11"/>
  <c r="H26" i="11"/>
  <c r="AK132" i="11"/>
  <c r="M132" i="11"/>
  <c r="I135" i="11"/>
  <c r="AG135" i="11"/>
  <c r="L161" i="11"/>
  <c r="AJ161" i="11"/>
  <c r="I116" i="11"/>
  <c r="AG116" i="11"/>
  <c r="AJ135" i="11"/>
  <c r="L135" i="11"/>
  <c r="M144" i="11"/>
  <c r="AK144" i="11"/>
  <c r="AF145" i="11"/>
  <c r="H145" i="11"/>
  <c r="K116" i="11"/>
  <c r="AI116" i="11"/>
  <c r="I126" i="11"/>
  <c r="AG126" i="11"/>
  <c r="AF107" i="11"/>
  <c r="H107" i="11"/>
  <c r="AH145" i="11"/>
  <c r="J145" i="11"/>
  <c r="M209" i="11"/>
  <c r="AK209" i="11"/>
  <c r="L51" i="11"/>
  <c r="AJ51" i="11"/>
  <c r="G48" i="11"/>
  <c r="AE48" i="11"/>
  <c r="AG129" i="11"/>
  <c r="I129" i="11"/>
  <c r="AG64" i="13"/>
  <c r="I64" i="13"/>
  <c r="K64" i="13" s="1"/>
  <c r="M64" i="13" s="1"/>
  <c r="H144" i="11"/>
  <c r="AF144" i="11"/>
  <c r="H203" i="11"/>
  <c r="AF203" i="11"/>
  <c r="I145" i="11"/>
  <c r="AG145" i="11"/>
  <c r="H108" i="11"/>
  <c r="AF108" i="11"/>
  <c r="AJ211" i="11"/>
  <c r="L211" i="11"/>
  <c r="AE170" i="11"/>
  <c r="G170" i="11"/>
  <c r="J137" i="11"/>
  <c r="AH137" i="11"/>
  <c r="L122" i="11"/>
  <c r="AJ122" i="11"/>
  <c r="AI53" i="11"/>
  <c r="K53" i="11"/>
  <c r="AI105" i="11"/>
  <c r="K105" i="11"/>
  <c r="AF126" i="11"/>
  <c r="H126" i="11"/>
  <c r="AK52" i="12"/>
  <c r="G118" i="11"/>
  <c r="AE118" i="11"/>
  <c r="L25" i="11"/>
  <c r="AJ25" i="11"/>
  <c r="J113" i="11"/>
  <c r="AH113" i="11"/>
  <c r="AK34" i="12"/>
  <c r="K122" i="11"/>
  <c r="AI122" i="11"/>
  <c r="K155" i="11"/>
  <c r="AI155" i="11"/>
  <c r="AF164" i="11"/>
  <c r="H164" i="11"/>
  <c r="K194" i="11"/>
  <c r="AI194" i="11"/>
  <c r="G192" i="11"/>
  <c r="AE192" i="11"/>
  <c r="H181" i="11"/>
  <c r="AF181" i="11"/>
  <c r="K129" i="11"/>
  <c r="AI129" i="11"/>
  <c r="H133" i="11"/>
  <c r="AF133" i="11"/>
  <c r="K45" i="11"/>
  <c r="AI45" i="11"/>
  <c r="AG182" i="11"/>
  <c r="I182" i="11"/>
  <c r="AK202" i="11"/>
  <c r="M202" i="11"/>
  <c r="G115" i="11"/>
  <c r="AE115" i="11"/>
  <c r="L159" i="11"/>
  <c r="AJ159" i="11"/>
  <c r="M155" i="11"/>
  <c r="AK155" i="11"/>
  <c r="K184" i="11"/>
  <c r="AI184" i="11"/>
  <c r="J178" i="11"/>
  <c r="AH178" i="11"/>
  <c r="AJ194" i="11"/>
  <c r="L194" i="11"/>
  <c r="AF205" i="11"/>
  <c r="H205" i="11"/>
  <c r="AJ136" i="12"/>
  <c r="AJ154" i="12"/>
  <c r="G132" i="11"/>
  <c r="AE132" i="11"/>
  <c r="AH109" i="11"/>
  <c r="J109" i="11"/>
  <c r="AG44" i="11"/>
  <c r="I44" i="11"/>
  <c r="AH188" i="11"/>
  <c r="J188" i="11"/>
  <c r="J132" i="11"/>
  <c r="AH132" i="11"/>
  <c r="J196" i="11"/>
  <c r="AH196" i="11"/>
  <c r="AI141" i="11"/>
  <c r="K141" i="11"/>
  <c r="AE211" i="11"/>
  <c r="G211" i="11"/>
  <c r="AK21" i="12"/>
  <c r="G51" i="11"/>
  <c r="AE51" i="11"/>
  <c r="AF51" i="11"/>
  <c r="H51" i="11"/>
  <c r="AK203" i="11"/>
  <c r="M203" i="11"/>
  <c r="AE128" i="11"/>
  <c r="G128" i="11"/>
  <c r="AI142" i="11"/>
  <c r="K142" i="11"/>
  <c r="AK193" i="12"/>
  <c r="AJ97" i="12"/>
  <c r="L97" i="12"/>
  <c r="I207" i="11"/>
  <c r="AG207" i="11"/>
  <c r="J202" i="11"/>
  <c r="AH202" i="11"/>
  <c r="L149" i="11"/>
  <c r="AJ149" i="11"/>
  <c r="J187" i="11"/>
  <c r="AH187" i="11"/>
  <c r="AJ12" i="11"/>
  <c r="L12" i="11"/>
  <c r="AK10" i="11"/>
  <c r="M10" i="11"/>
  <c r="J160" i="11"/>
  <c r="AH160" i="11"/>
  <c r="AK148" i="11"/>
  <c r="M148" i="11"/>
  <c r="AE185" i="11"/>
  <c r="G185" i="11"/>
  <c r="G172" i="11"/>
  <c r="AE172" i="11"/>
  <c r="I56" i="11"/>
  <c r="AG56" i="11"/>
  <c r="AH204" i="11"/>
  <c r="J204" i="11"/>
  <c r="I45" i="11"/>
  <c r="AG45" i="11"/>
  <c r="L37" i="11"/>
  <c r="AJ37" i="11"/>
  <c r="K157" i="11"/>
  <c r="AI157" i="11"/>
  <c r="AK112" i="11"/>
  <c r="M112" i="11"/>
  <c r="K192" i="11"/>
  <c r="AI192" i="11"/>
  <c r="AE171" i="11"/>
  <c r="G171" i="11"/>
  <c r="AI168" i="12"/>
  <c r="AG152" i="11"/>
  <c r="I152" i="11"/>
  <c r="AH37" i="11"/>
  <c r="J37" i="11"/>
  <c r="AH26" i="11"/>
  <c r="J26" i="11"/>
  <c r="L116" i="11"/>
  <c r="AJ116" i="11"/>
  <c r="I46" i="11"/>
  <c r="AG46" i="11"/>
  <c r="G105" i="11"/>
  <c r="AE105" i="11"/>
  <c r="K102" i="11"/>
  <c r="AI102" i="11"/>
  <c r="AF45" i="11"/>
  <c r="H45" i="11"/>
  <c r="AK110" i="11"/>
  <c r="M110" i="11"/>
  <c r="L157" i="11"/>
  <c r="AJ157" i="11"/>
  <c r="AI165" i="11"/>
  <c r="K165" i="11"/>
  <c r="K37" i="11"/>
  <c r="AI37" i="11"/>
  <c r="K208" i="11"/>
  <c r="AI208" i="11"/>
  <c r="AF179" i="11"/>
  <c r="H179" i="11"/>
  <c r="L23" i="11"/>
  <c r="AJ23" i="11"/>
  <c r="K193" i="11"/>
  <c r="AI193" i="11"/>
  <c r="AK53" i="11"/>
  <c r="M53" i="11"/>
  <c r="AE142" i="11"/>
  <c r="G142" i="11"/>
  <c r="AK142" i="11"/>
  <c r="M142" i="11"/>
  <c r="J49" i="11"/>
  <c r="AH49" i="11"/>
  <c r="AE179" i="11"/>
  <c r="G179" i="11"/>
  <c r="H114" i="11"/>
  <c r="AF114" i="11"/>
  <c r="J175" i="11"/>
  <c r="AH175" i="11"/>
  <c r="G178" i="11"/>
  <c r="AE178" i="11"/>
  <c r="AF178" i="11"/>
  <c r="H178" i="11"/>
  <c r="AI24" i="11"/>
  <c r="K24" i="11"/>
  <c r="AF168" i="11"/>
  <c r="H168" i="11"/>
  <c r="AI131" i="11"/>
  <c r="K131" i="11"/>
  <c r="K10" i="11"/>
  <c r="AI10" i="11"/>
  <c r="AI161" i="11"/>
  <c r="K161" i="11"/>
  <c r="AI207" i="11"/>
  <c r="K207" i="11"/>
  <c r="H190" i="11"/>
  <c r="AF190" i="11"/>
  <c r="AE197" i="11"/>
  <c r="G197" i="11"/>
  <c r="G146" i="11"/>
  <c r="AE146" i="11"/>
  <c r="L197" i="11"/>
  <c r="AJ197" i="11"/>
  <c r="K132" i="11"/>
  <c r="AI132" i="11"/>
  <c r="AG49" i="11"/>
  <c r="I49" i="11"/>
  <c r="K112" i="11"/>
  <c r="AI112" i="11"/>
  <c r="I130" i="11"/>
  <c r="AG130" i="11"/>
  <c r="AK168" i="11"/>
  <c r="M168" i="11"/>
  <c r="M156" i="11"/>
  <c r="AK156" i="11"/>
  <c r="K124" i="11"/>
  <c r="AI124" i="11"/>
  <c r="AH156" i="11"/>
  <c r="J156" i="11"/>
  <c r="AE27" i="11"/>
  <c r="G27" i="11"/>
  <c r="AG13" i="11"/>
  <c r="I13" i="11"/>
  <c r="G25" i="11"/>
  <c r="AE25" i="11"/>
  <c r="G156" i="11"/>
  <c r="AE156" i="11"/>
  <c r="AI46" i="11"/>
  <c r="K46" i="11"/>
  <c r="AI199" i="11"/>
  <c r="K199" i="11"/>
  <c r="AF188" i="11"/>
  <c r="H188" i="11"/>
  <c r="J107" i="11"/>
  <c r="AH107" i="11"/>
  <c r="I22" i="11"/>
  <c r="AG22" i="11"/>
  <c r="K146" i="11"/>
  <c r="AI146" i="11"/>
  <c r="AJ133" i="11"/>
  <c r="L133" i="11"/>
  <c r="AH13" i="11"/>
  <c r="J13" i="11"/>
  <c r="AG105" i="11"/>
  <c r="I105" i="11"/>
  <c r="H138" i="11"/>
  <c r="AF138" i="11"/>
  <c r="AJ135" i="12"/>
  <c r="H134" i="11"/>
  <c r="AF134" i="11"/>
  <c r="AE54" i="11"/>
  <c r="G54" i="11"/>
  <c r="L132" i="11"/>
  <c r="AJ132" i="11"/>
  <c r="J141" i="11"/>
  <c r="AH141" i="11"/>
  <c r="G161" i="11"/>
  <c r="AE161" i="11"/>
  <c r="AJ14" i="11"/>
  <c r="L14" i="11"/>
  <c r="AH127" i="11"/>
  <c r="J127" i="11"/>
  <c r="AI203" i="11"/>
  <c r="K203" i="11"/>
  <c r="AF122" i="11"/>
  <c r="H122" i="11"/>
  <c r="J22" i="11"/>
  <c r="AH22" i="11"/>
  <c r="J150" i="11"/>
  <c r="AH150" i="11"/>
  <c r="J117" i="11"/>
  <c r="AH117" i="11"/>
  <c r="I26" i="11"/>
  <c r="AG26" i="11"/>
  <c r="AF13" i="11"/>
  <c r="H13" i="11"/>
  <c r="J122" i="11"/>
  <c r="AH122" i="11"/>
  <c r="AJ188" i="11"/>
  <c r="L188" i="11"/>
  <c r="K110" i="11"/>
  <c r="AI110" i="11"/>
  <c r="I200" i="11"/>
  <c r="AG200" i="11"/>
  <c r="L102" i="11"/>
  <c r="AJ102" i="11"/>
  <c r="K57" i="11"/>
  <c r="AI57" i="11"/>
  <c r="AF21" i="11"/>
  <c r="H21" i="11"/>
  <c r="J130" i="11"/>
  <c r="AH130" i="11"/>
  <c r="I128" i="11"/>
  <c r="AG128" i="11"/>
  <c r="M175" i="11"/>
  <c r="AK175" i="11"/>
  <c r="AG17" i="11"/>
  <c r="I17" i="11"/>
  <c r="AF171" i="11"/>
  <c r="H171" i="11"/>
  <c r="H42" i="11"/>
  <c r="AF42" i="11"/>
  <c r="AG198" i="11"/>
  <c r="I198" i="11"/>
  <c r="AJ202" i="11"/>
  <c r="L202" i="11"/>
  <c r="AE193" i="11"/>
  <c r="G193" i="11"/>
  <c r="AK138" i="11"/>
  <c r="M138" i="11"/>
  <c r="AF38" i="11"/>
  <c r="H38" i="11"/>
  <c r="AH48" i="11"/>
  <c r="J48" i="11"/>
  <c r="AF206" i="11"/>
  <c r="H206" i="11"/>
  <c r="H57" i="13"/>
  <c r="J57" i="13" s="1"/>
  <c r="L57" i="13" s="1"/>
  <c r="AF57" i="13"/>
  <c r="K170" i="11"/>
  <c r="AI170" i="11"/>
  <c r="K186" i="11"/>
  <c r="AI186" i="11"/>
  <c r="G151" i="11"/>
  <c r="AE151" i="11"/>
  <c r="K173" i="11"/>
  <c r="AI173" i="11"/>
  <c r="I48" i="11"/>
  <c r="AG48" i="11"/>
  <c r="K119" i="11"/>
  <c r="AI119" i="11"/>
  <c r="AK105" i="11"/>
  <c r="M105" i="11"/>
  <c r="AJ53" i="11"/>
  <c r="L53" i="11"/>
  <c r="G165" i="11"/>
  <c r="AE165" i="11"/>
  <c r="AJ127" i="11"/>
  <c r="L127" i="11"/>
  <c r="AH194" i="11"/>
  <c r="J194" i="11"/>
  <c r="AJ136" i="11"/>
  <c r="L136" i="11"/>
  <c r="L87" i="11"/>
  <c r="AJ87" i="11"/>
  <c r="J29" i="11"/>
  <c r="AH29" i="11"/>
  <c r="AF175" i="11"/>
  <c r="H175" i="11"/>
  <c r="K176" i="11"/>
  <c r="AI176" i="11"/>
  <c r="J209" i="11"/>
  <c r="AH209" i="11"/>
  <c r="K147" i="11"/>
  <c r="AI147" i="11"/>
  <c r="I139" i="11"/>
  <c r="AG139" i="11"/>
  <c r="AE157" i="11"/>
  <c r="G157" i="11"/>
  <c r="G47" i="11"/>
  <c r="AE47" i="11"/>
  <c r="I205" i="11"/>
  <c r="AG205" i="11"/>
  <c r="AI159" i="12"/>
  <c r="AG168" i="11"/>
  <c r="I168" i="11"/>
  <c r="AI175" i="11"/>
  <c r="K175" i="11"/>
  <c r="AH138" i="11"/>
  <c r="J138" i="11"/>
  <c r="AE206" i="11"/>
  <c r="G206" i="11"/>
  <c r="AE26" i="11"/>
  <c r="G26" i="11"/>
  <c r="H123" i="11"/>
  <c r="AF123" i="11"/>
  <c r="AE38" i="11"/>
  <c r="G38" i="11"/>
  <c r="AG110" i="11"/>
  <c r="I110" i="11"/>
  <c r="J184" i="11"/>
  <c r="AH184" i="11"/>
  <c r="AI51" i="11"/>
  <c r="K51" i="11"/>
  <c r="AJ175" i="12"/>
  <c r="I161" i="11"/>
  <c r="AG161" i="11"/>
  <c r="G180" i="11"/>
  <c r="AE180" i="11"/>
  <c r="AG21" i="11"/>
  <c r="I21" i="11"/>
  <c r="AJ164" i="11"/>
  <c r="L164" i="11"/>
  <c r="K134" i="11"/>
  <c r="AI134" i="11"/>
  <c r="I142" i="11"/>
  <c r="AG142" i="11"/>
  <c r="M186" i="11"/>
  <c r="AK186" i="11"/>
  <c r="AE164" i="11"/>
  <c r="G164" i="11"/>
  <c r="AJ209" i="11"/>
  <c r="L209" i="11"/>
  <c r="K27" i="11"/>
  <c r="AI27" i="11"/>
  <c r="L137" i="11"/>
  <c r="AJ137" i="11"/>
  <c r="AH149" i="11"/>
  <c r="J149" i="11"/>
  <c r="AE123" i="11"/>
  <c r="G123" i="11"/>
  <c r="AF136" i="11"/>
  <c r="H136" i="11"/>
  <c r="K118" i="11"/>
  <c r="AI118" i="11"/>
  <c r="J173" i="11"/>
  <c r="AH173" i="11"/>
  <c r="AK225" i="12"/>
  <c r="H204" i="11"/>
  <c r="AF204" i="11"/>
  <c r="I187" i="11"/>
  <c r="AG187" i="11"/>
  <c r="J119" i="11"/>
  <c r="AH119" i="11"/>
  <c r="I194" i="11"/>
  <c r="AG194" i="11"/>
  <c r="M135" i="11"/>
  <c r="AK135" i="11"/>
  <c r="AK214" i="11"/>
  <c r="M214" i="11"/>
  <c r="H24" i="11"/>
  <c r="AF24" i="11"/>
  <c r="AF124" i="11"/>
  <c r="H124" i="11"/>
  <c r="AH208" i="11"/>
  <c r="J208" i="11"/>
  <c r="AJ50" i="11"/>
  <c r="L50" i="11"/>
  <c r="AK109" i="11"/>
  <c r="M109" i="11"/>
  <c r="AH34" i="12"/>
  <c r="AJ100" i="11"/>
  <c r="L100" i="11"/>
  <c r="AE45" i="11"/>
  <c r="G45" i="11"/>
  <c r="I211" i="11"/>
  <c r="AG211" i="11"/>
  <c r="AK218" i="12"/>
  <c r="G12" i="11"/>
  <c r="AE12" i="11"/>
  <c r="AF115" i="11"/>
  <c r="H115" i="11"/>
  <c r="AE155" i="11"/>
  <c r="G155" i="11"/>
  <c r="AK100" i="11"/>
  <c r="M100" i="11"/>
  <c r="AK124" i="11"/>
  <c r="M124" i="11"/>
  <c r="K190" i="11"/>
  <c r="AI190" i="11"/>
  <c r="AI206" i="11"/>
  <c r="K206" i="11"/>
  <c r="AK131" i="11"/>
  <c r="M131" i="11"/>
  <c r="AE187" i="11"/>
  <c r="G187" i="11"/>
  <c r="I118" i="11"/>
  <c r="AG118" i="11"/>
  <c r="L183" i="11"/>
  <c r="AJ183" i="11"/>
  <c r="I209" i="11"/>
  <c r="AG209" i="11"/>
  <c r="J123" i="11"/>
  <c r="AH123" i="11"/>
  <c r="AK208" i="12"/>
  <c r="G39" i="11"/>
  <c r="AE39" i="11"/>
  <c r="I16" i="11"/>
  <c r="AG16" i="11"/>
  <c r="G167" i="11"/>
  <c r="AE167" i="11"/>
  <c r="L208" i="11"/>
  <c r="AJ208" i="11"/>
  <c r="J51" i="11"/>
  <c r="AH51" i="11"/>
  <c r="AI33" i="12"/>
  <c r="AK16" i="11"/>
  <c r="M16" i="11"/>
  <c r="H149" i="11"/>
  <c r="AF149" i="11"/>
  <c r="J192" i="11"/>
  <c r="AH192" i="11"/>
  <c r="AG204" i="11"/>
  <c r="I204" i="11"/>
  <c r="AJ196" i="11"/>
  <c r="L196" i="11"/>
  <c r="J176" i="11"/>
  <c r="AH176" i="11"/>
  <c r="AJ122" i="12"/>
  <c r="H184" i="11"/>
  <c r="AF184" i="11"/>
  <c r="AJ150" i="11"/>
  <c r="L150" i="11"/>
  <c r="AH206" i="11"/>
  <c r="J206" i="11"/>
  <c r="AH116" i="11"/>
  <c r="J116" i="11"/>
  <c r="AG29" i="11"/>
  <c r="I29" i="11"/>
  <c r="L155" i="11"/>
  <c r="AJ155" i="11"/>
  <c r="AK152" i="11"/>
  <c r="M152" i="11"/>
  <c r="I38" i="11"/>
  <c r="AG38" i="11"/>
  <c r="J170" i="11"/>
  <c r="AH170" i="11"/>
  <c r="K117" i="11"/>
  <c r="AI117" i="11"/>
  <c r="AG39" i="11"/>
  <c r="I39" i="11"/>
  <c r="AK41" i="12"/>
  <c r="I171" i="11"/>
  <c r="AG171" i="11"/>
  <c r="AK171" i="11"/>
  <c r="M171" i="11"/>
  <c r="AJ207" i="11"/>
  <c r="L207" i="11"/>
  <c r="J166" i="11"/>
  <c r="AH166" i="11"/>
  <c r="J60" i="11"/>
  <c r="AH60" i="11"/>
  <c r="J129" i="11"/>
  <c r="AH129" i="11"/>
  <c r="H44" i="11"/>
  <c r="AF44" i="11"/>
  <c r="AE150" i="11"/>
  <c r="G150" i="11"/>
  <c r="AF207" i="11"/>
  <c r="H207" i="11"/>
  <c r="AK50" i="11"/>
  <c r="M50" i="11"/>
  <c r="K56" i="11"/>
  <c r="AI56" i="11"/>
  <c r="AH112" i="11"/>
  <c r="J112" i="11"/>
  <c r="I119" i="11"/>
  <c r="AG119" i="11"/>
  <c r="L172" i="11"/>
  <c r="AJ172" i="11"/>
  <c r="L38" i="11"/>
  <c r="AJ38" i="11"/>
  <c r="AE208" i="11"/>
  <c r="G208" i="11"/>
  <c r="J186" i="11"/>
  <c r="AH186" i="11"/>
  <c r="AH147" i="11"/>
  <c r="J147" i="11"/>
  <c r="J182" i="11"/>
  <c r="AH182" i="11"/>
  <c r="AG27" i="11"/>
  <c r="I27" i="11"/>
  <c r="L42" i="11"/>
  <c r="AJ42" i="11"/>
  <c r="J24" i="11"/>
  <c r="AH24" i="11"/>
  <c r="J100" i="11"/>
  <c r="AH100" i="11"/>
  <c r="M208" i="11"/>
  <c r="AK208" i="11"/>
  <c r="AK58" i="11"/>
  <c r="M58" i="11"/>
  <c r="J155" i="11"/>
  <c r="AH155" i="11"/>
  <c r="I133" i="11"/>
  <c r="AG133" i="11"/>
  <c r="AH203" i="11"/>
  <c r="J203" i="11"/>
  <c r="J154" i="11"/>
  <c r="AH154" i="11"/>
  <c r="G21" i="11"/>
  <c r="AE21" i="11"/>
  <c r="AH136" i="11"/>
  <c r="J136" i="11"/>
  <c r="AJ184" i="11"/>
  <c r="L184" i="11"/>
  <c r="J172" i="11"/>
  <c r="AH172" i="11"/>
  <c r="AF130" i="11"/>
  <c r="H130" i="11"/>
  <c r="AJ31" i="12"/>
  <c r="K42" i="11"/>
  <c r="AI42" i="11"/>
  <c r="AK87" i="11"/>
  <c r="M87" i="11"/>
  <c r="AK42" i="12"/>
  <c r="AE49" i="11"/>
  <c r="G49" i="11"/>
  <c r="L80" i="12"/>
  <c r="AJ80" i="12"/>
  <c r="G16" i="11"/>
  <c r="AE16" i="11"/>
  <c r="L171" i="11"/>
  <c r="AJ171" i="11"/>
  <c r="H200" i="11"/>
  <c r="AF200" i="11"/>
  <c r="AE186" i="11"/>
  <c r="G186" i="11"/>
  <c r="AG31" i="11"/>
  <c r="I31" i="11"/>
  <c r="J142" i="11"/>
  <c r="AH142" i="11"/>
  <c r="K21" i="11"/>
  <c r="AI21" i="11"/>
  <c r="AE176" i="11"/>
  <c r="G176" i="11"/>
  <c r="AE108" i="11"/>
  <c r="G108" i="11"/>
  <c r="H54" i="11"/>
  <c r="AF54" i="11"/>
  <c r="AF165" i="11"/>
  <c r="H165" i="11"/>
  <c r="L28" i="11"/>
  <c r="AJ28" i="11"/>
  <c r="AE214" i="11"/>
  <c r="G214" i="11"/>
  <c r="J134" i="11"/>
  <c r="AH134" i="11"/>
  <c r="M60" i="11"/>
  <c r="AK60" i="11"/>
  <c r="M150" i="11"/>
  <c r="AK150" i="11"/>
  <c r="M116" i="11"/>
  <c r="AK116" i="11"/>
  <c r="G13" i="11"/>
  <c r="AE13" i="11"/>
  <c r="J14" i="11"/>
  <c r="AH14" i="11"/>
  <c r="AG206" i="11"/>
  <c r="I206" i="11"/>
  <c r="AJ137" i="12"/>
  <c r="G168" i="11"/>
  <c r="AE168" i="11"/>
  <c r="AI54" i="11"/>
  <c r="K54" i="11"/>
  <c r="K202" i="11"/>
  <c r="AI202" i="11"/>
  <c r="AJ13" i="11"/>
  <c r="L13" i="11"/>
  <c r="J135" i="11"/>
  <c r="AH135" i="11"/>
  <c r="L124" i="11"/>
  <c r="AJ124" i="11"/>
  <c r="AJ114" i="11"/>
  <c r="L114" i="11"/>
  <c r="H118" i="11"/>
  <c r="AF118" i="11"/>
  <c r="G126" i="11"/>
  <c r="AE126" i="11"/>
  <c r="M24" i="11"/>
  <c r="AK24" i="11"/>
  <c r="AG42" i="11"/>
  <c r="I42" i="11"/>
  <c r="AJ123" i="11"/>
  <c r="L123" i="11"/>
  <c r="L147" i="11"/>
  <c r="AJ147" i="11"/>
  <c r="AF16" i="11"/>
  <c r="H16" i="11"/>
  <c r="AE58" i="11"/>
  <c r="G58" i="11"/>
  <c r="AK54" i="11"/>
  <c r="M54" i="11"/>
  <c r="L193" i="11"/>
  <c r="AJ193" i="11"/>
  <c r="H105" i="11"/>
  <c r="AF105" i="11"/>
  <c r="AF208" i="11"/>
  <c r="H208" i="11"/>
  <c r="G141" i="11"/>
  <c r="AE141" i="11"/>
  <c r="AI60" i="11"/>
  <c r="K60" i="11"/>
  <c r="G144" i="11"/>
  <c r="AE144" i="11"/>
  <c r="AJ204" i="11"/>
  <c r="L204" i="11"/>
  <c r="K172" i="11"/>
  <c r="AI172" i="11"/>
  <c r="K14" i="11"/>
  <c r="AI14" i="11"/>
  <c r="AJ117" i="11"/>
  <c r="L117" i="11"/>
  <c r="H186" i="11"/>
  <c r="AF186" i="11"/>
  <c r="AI171" i="11"/>
  <c r="K171" i="11"/>
  <c r="K44" i="11"/>
  <c r="AI44" i="11"/>
  <c r="G190" i="11"/>
  <c r="AE190" i="11"/>
  <c r="H180" i="11"/>
  <c r="AF180" i="11"/>
  <c r="M114" i="11"/>
  <c r="AK114" i="11"/>
  <c r="AF129" i="11"/>
  <c r="H129" i="11"/>
  <c r="AE199" i="11"/>
  <c r="G199" i="11"/>
  <c r="AI25" i="11"/>
  <c r="K25" i="11"/>
  <c r="J126" i="11"/>
  <c r="AH126" i="11"/>
  <c r="AK199" i="12"/>
  <c r="AG141" i="11"/>
  <c r="I141" i="11"/>
  <c r="AJ61" i="12"/>
  <c r="J46" i="11"/>
  <c r="AH46" i="11"/>
  <c r="K154" i="11"/>
  <c r="AI154" i="11"/>
  <c r="G131" i="11"/>
  <c r="AE131" i="11"/>
  <c r="AF173" i="11"/>
  <c r="H173" i="11"/>
  <c r="AH189" i="12"/>
  <c r="AG147" i="11"/>
  <c r="I147" i="11"/>
  <c r="AH12" i="11"/>
  <c r="J12" i="11"/>
  <c r="G202" i="11"/>
  <c r="AE202" i="11"/>
  <c r="AK107" i="11"/>
  <c r="M107" i="11"/>
  <c r="AF29" i="11"/>
  <c r="H29" i="11"/>
  <c r="AG155" i="11"/>
  <c r="I155" i="11"/>
  <c r="J39" i="11"/>
  <c r="AH39" i="11"/>
  <c r="AF166" i="11"/>
  <c r="H166" i="11"/>
  <c r="AG23" i="11"/>
  <c r="I23" i="11"/>
  <c r="AH144" i="11"/>
  <c r="J144" i="11"/>
  <c r="I112" i="11"/>
  <c r="AG112" i="11"/>
  <c r="H12" i="11"/>
  <c r="AF12" i="11"/>
  <c r="L109" i="11"/>
  <c r="AJ109" i="11"/>
  <c r="AH159" i="11"/>
  <c r="J159" i="11"/>
  <c r="AG146" i="11"/>
  <c r="I146" i="11"/>
  <c r="H127" i="11"/>
  <c r="AF127" i="11"/>
  <c r="J197" i="11"/>
  <c r="AH197" i="11"/>
  <c r="AJ110" i="11"/>
  <c r="L110" i="11"/>
  <c r="AK46" i="11"/>
  <c r="M46" i="11"/>
  <c r="G56" i="11"/>
  <c r="AE56" i="11"/>
  <c r="AH23" i="11"/>
  <c r="J23" i="11"/>
  <c r="G124" i="11"/>
  <c r="AE124" i="11"/>
  <c r="H159" i="11"/>
  <c r="AF159" i="11"/>
  <c r="AG176" i="11"/>
  <c r="I176" i="11"/>
  <c r="H113" i="11"/>
  <c r="AF113" i="11"/>
  <c r="AK157" i="12"/>
  <c r="AI168" i="11"/>
  <c r="K168" i="11"/>
  <c r="AE44" i="11"/>
  <c r="G44" i="11"/>
  <c r="AJ167" i="11"/>
  <c r="L167" i="11"/>
  <c r="AG132" i="11"/>
  <c r="I132" i="11"/>
  <c r="AJ199" i="11"/>
  <c r="L199" i="11"/>
  <c r="L142" i="11"/>
  <c r="AJ142" i="11"/>
  <c r="J57" i="11"/>
  <c r="AH57" i="11"/>
  <c r="AG173" i="11"/>
  <c r="I173" i="11"/>
  <c r="AG28" i="11"/>
  <c r="I28" i="11"/>
  <c r="M183" i="11"/>
  <c r="AK183" i="11"/>
  <c r="J45" i="11"/>
  <c r="AH45" i="11"/>
  <c r="AK102" i="11"/>
  <c r="M102" i="11"/>
  <c r="AH17" i="11"/>
  <c r="J17" i="11"/>
  <c r="AJ113" i="11"/>
  <c r="L113" i="11"/>
  <c r="AK172" i="11"/>
  <c r="M172" i="11"/>
  <c r="H22" i="11"/>
  <c r="AF22" i="11"/>
  <c r="AI34" i="12"/>
  <c r="M151" i="12"/>
  <c r="AK151" i="12"/>
  <c r="L48" i="11"/>
  <c r="AJ48" i="11"/>
  <c r="AK206" i="11"/>
  <c r="M206" i="11"/>
  <c r="AF194" i="11"/>
  <c r="H194" i="11"/>
  <c r="AG10" i="11"/>
  <c r="I10" i="11"/>
  <c r="AE10" i="11"/>
  <c r="G10" i="11"/>
  <c r="AK196" i="11"/>
  <c r="M196" i="11"/>
  <c r="AG166" i="11"/>
  <c r="I166" i="11"/>
  <c r="AE175" i="11"/>
  <c r="G175" i="11"/>
  <c r="AJ139" i="11"/>
  <c r="L139" i="11"/>
  <c r="H116" i="11"/>
  <c r="AF116" i="11"/>
  <c r="AI49" i="11"/>
  <c r="K49" i="11"/>
  <c r="AI135" i="11"/>
  <c r="K135" i="11"/>
  <c r="AH205" i="11"/>
  <c r="J205" i="11"/>
  <c r="H34" i="12"/>
  <c r="J34" i="12" s="1"/>
  <c r="L34" i="12" s="1"/>
  <c r="AF34" i="12"/>
  <c r="AE200" i="11"/>
  <c r="G200" i="11"/>
  <c r="H53" i="11"/>
  <c r="AF53" i="11"/>
  <c r="G173" i="11"/>
  <c r="AE173" i="11"/>
  <c r="G113" i="11"/>
  <c r="AE113" i="11"/>
  <c r="H135" i="11"/>
  <c r="AF135" i="11"/>
  <c r="G207" i="11"/>
  <c r="AE207" i="11"/>
  <c r="AH53" i="11"/>
  <c r="J53" i="11"/>
  <c r="AE17" i="11"/>
  <c r="G17" i="11"/>
  <c r="J105" i="11"/>
  <c r="AH105" i="11"/>
  <c r="AK51" i="11"/>
  <c r="M51" i="11"/>
  <c r="AE198" i="11"/>
  <c r="G198" i="11"/>
  <c r="J42" i="11"/>
  <c r="AH42" i="11"/>
  <c r="G23" i="11"/>
  <c r="AE23" i="11"/>
  <c r="AF102" i="11"/>
  <c r="H102" i="11"/>
  <c r="K150" i="11"/>
  <c r="AI150" i="11"/>
  <c r="L148" i="11"/>
  <c r="AJ148" i="11"/>
  <c r="AJ133" i="12"/>
  <c r="H176" i="12"/>
  <c r="AF176" i="12"/>
  <c r="I151" i="11"/>
  <c r="AG151" i="11"/>
  <c r="AF157" i="11"/>
  <c r="H157" i="11"/>
  <c r="G134" i="11"/>
  <c r="AE134" i="11"/>
  <c r="AK55" i="11"/>
  <c r="M55" i="11"/>
  <c r="K159" i="11"/>
  <c r="AI159" i="11"/>
  <c r="AG150" i="11"/>
  <c r="I150" i="11"/>
  <c r="AH38" i="11"/>
  <c r="J38" i="11"/>
  <c r="K100" i="11"/>
  <c r="AI100" i="11"/>
  <c r="AF28" i="11"/>
  <c r="H28" i="11"/>
  <c r="AF46" i="11"/>
  <c r="H46" i="11"/>
  <c r="J133" i="11"/>
  <c r="AH133" i="11"/>
  <c r="AE37" i="11"/>
  <c r="G37" i="11"/>
  <c r="AJ134" i="11"/>
  <c r="L134" i="11"/>
  <c r="M64" i="11"/>
  <c r="AK64" i="11"/>
  <c r="K187" i="11"/>
  <c r="AI187" i="11"/>
  <c r="I202" i="11"/>
  <c r="AG202" i="11"/>
  <c r="I124" i="11"/>
  <c r="AG124" i="11"/>
  <c r="AI130" i="11"/>
  <c r="K130" i="11"/>
  <c r="M157" i="11"/>
  <c r="AK157" i="11"/>
  <c r="L107" i="11"/>
  <c r="AJ107" i="11"/>
  <c r="AF64" i="13"/>
  <c r="H64" i="13"/>
  <c r="J64" i="13" s="1"/>
  <c r="L64" i="13" s="1"/>
  <c r="J198" i="11"/>
  <c r="AH198" i="11"/>
  <c r="AF170" i="11"/>
  <c r="H170" i="11"/>
  <c r="K164" i="11"/>
  <c r="AI164" i="11"/>
  <c r="AI108" i="11"/>
  <c r="K108" i="11"/>
  <c r="AG154" i="11"/>
  <c r="I154" i="11"/>
  <c r="G138" i="11"/>
  <c r="AE138" i="11"/>
  <c r="H49" i="11"/>
  <c r="AF49" i="11"/>
  <c r="AH168" i="11"/>
  <c r="J168" i="11"/>
  <c r="K136" i="11"/>
  <c r="AI136" i="11"/>
  <c r="L131" i="11"/>
  <c r="AJ131" i="11"/>
  <c r="H50" i="11"/>
  <c r="AF50" i="11"/>
  <c r="I136" i="11"/>
  <c r="AG136" i="11"/>
  <c r="AH56" i="11"/>
  <c r="J56" i="11"/>
  <c r="M28" i="11"/>
  <c r="AK28" i="11"/>
  <c r="AF55" i="11"/>
  <c r="H55" i="11"/>
  <c r="AF209" i="11"/>
  <c r="H209" i="11"/>
  <c r="AE184" i="11"/>
  <c r="G184" i="11"/>
  <c r="AH185" i="11"/>
  <c r="J185" i="11"/>
  <c r="I123" i="11"/>
  <c r="AG123" i="11"/>
  <c r="AK201" i="12"/>
  <c r="I12" i="11"/>
  <c r="AG12" i="11"/>
  <c r="K13" i="11"/>
  <c r="AI13" i="11"/>
  <c r="AF198" i="11"/>
  <c r="H198" i="11"/>
  <c r="L173" i="11"/>
  <c r="AJ173" i="11"/>
  <c r="H23" i="11"/>
  <c r="AF23" i="11"/>
  <c r="I113" i="11"/>
  <c r="AG113" i="11"/>
  <c r="AI200" i="11"/>
  <c r="K200" i="11"/>
  <c r="AJ55" i="11"/>
  <c r="L55" i="11"/>
  <c r="AJ119" i="11"/>
  <c r="L119" i="11"/>
  <c r="AJ24" i="11"/>
  <c r="L24" i="11"/>
  <c r="AJ205" i="11"/>
  <c r="L205" i="11"/>
  <c r="G152" i="11"/>
  <c r="AE152" i="11"/>
  <c r="AE60" i="11"/>
  <c r="G60" i="11"/>
  <c r="H112" i="11"/>
  <c r="AF112" i="11"/>
  <c r="AJ165" i="11"/>
  <c r="L165" i="11"/>
  <c r="H141" i="11"/>
  <c r="AF141" i="11"/>
  <c r="AE148" i="11"/>
  <c r="G148" i="11"/>
  <c r="AK25" i="11"/>
  <c r="M25" i="11"/>
  <c r="AI55" i="11"/>
  <c r="K55" i="11"/>
  <c r="I157" i="11"/>
  <c r="AG157" i="11"/>
  <c r="G147" i="11"/>
  <c r="AE147" i="11"/>
  <c r="AE50" i="11"/>
  <c r="G50" i="11"/>
  <c r="AJ27" i="11"/>
  <c r="L27" i="11"/>
  <c r="I60" i="11"/>
  <c r="AG60" i="11"/>
  <c r="L162" i="12"/>
  <c r="AJ162" i="12"/>
  <c r="J108" i="11"/>
  <c r="AH108" i="11"/>
  <c r="AG144" i="11"/>
  <c r="I144" i="11"/>
  <c r="K205" i="11"/>
  <c r="AI205" i="11"/>
  <c r="AE136" i="11"/>
  <c r="G136" i="11"/>
  <c r="K39" i="11"/>
  <c r="AI39" i="11"/>
  <c r="AH54" i="11"/>
  <c r="J54" i="11"/>
  <c r="AI181" i="11"/>
  <c r="K181" i="11"/>
  <c r="H37" i="11"/>
  <c r="AF37" i="11"/>
  <c r="L45" i="11"/>
  <c r="AJ45" i="11"/>
  <c r="AI123" i="11"/>
  <c r="K123" i="11"/>
  <c r="AF202" i="11"/>
  <c r="H202" i="11"/>
  <c r="AH28" i="11"/>
  <c r="J28" i="11"/>
  <c r="G149" i="11"/>
  <c r="AE149" i="11"/>
  <c r="M123" i="11"/>
  <c r="AK123" i="11"/>
  <c r="AJ156" i="11"/>
  <c r="L156" i="11"/>
  <c r="AK204" i="11"/>
  <c r="M204" i="11"/>
  <c r="AF128" i="11"/>
  <c r="H128" i="11"/>
  <c r="G28" i="11"/>
  <c r="AE28" i="11"/>
  <c r="AE188" i="11"/>
  <c r="G188" i="11"/>
  <c r="AE166" i="11"/>
  <c r="G166" i="11"/>
  <c r="K28" i="11"/>
  <c r="AI28" i="11"/>
  <c r="AI128" i="11"/>
  <c r="K128" i="11"/>
  <c r="M185" i="11"/>
  <c r="AK185" i="11"/>
  <c r="AE203" i="11"/>
  <c r="G203" i="11"/>
  <c r="AK159" i="11"/>
  <c r="M159" i="11"/>
  <c r="AE194" i="11"/>
  <c r="G194" i="11"/>
  <c r="AJ210" i="12"/>
  <c r="AK197" i="12"/>
  <c r="AJ49" i="11"/>
  <c r="L49" i="11"/>
  <c r="M133" i="11"/>
  <c r="AK133" i="11"/>
  <c r="AI16" i="11"/>
  <c r="K16" i="11"/>
  <c r="K214" i="11"/>
  <c r="AI214" i="11"/>
  <c r="H10" i="11"/>
  <c r="AF10" i="11"/>
  <c r="AF109" i="11"/>
  <c r="H109" i="11"/>
  <c r="AG24" i="11"/>
  <c r="I24" i="11"/>
  <c r="L21" i="11"/>
  <c r="AJ21" i="11"/>
  <c r="AJ144" i="11"/>
  <c r="L144" i="11"/>
  <c r="AI152" i="11"/>
  <c r="K152" i="11"/>
  <c r="AE204" i="11"/>
  <c r="G204" i="11"/>
  <c r="AK48" i="12"/>
  <c r="I192" i="11"/>
  <c r="AG192" i="11"/>
  <c r="AI12" i="11"/>
  <c r="K12" i="11"/>
  <c r="AK145" i="11"/>
  <c r="M145" i="11"/>
  <c r="AI107" i="11"/>
  <c r="K107" i="11"/>
  <c r="AJ46" i="11"/>
  <c r="L46" i="11"/>
  <c r="AK127" i="11"/>
  <c r="M127" i="11"/>
  <c r="M117" i="11"/>
  <c r="AK117" i="11"/>
  <c r="L105" i="11"/>
  <c r="AJ105" i="11"/>
  <c r="AH139" i="11"/>
  <c r="J139" i="11"/>
  <c r="AI113" i="11"/>
  <c r="K113" i="11"/>
  <c r="AJ203" i="11"/>
  <c r="L203" i="11"/>
  <c r="L94" i="11"/>
  <c r="AJ94" i="11"/>
  <c r="AH68" i="12"/>
  <c r="J68" i="12"/>
  <c r="L68" i="12" s="1"/>
  <c r="AG185" i="11"/>
  <c r="I185" i="11"/>
  <c r="J118" i="11"/>
  <c r="AH118" i="11"/>
  <c r="AF137" i="11"/>
  <c r="H137" i="11"/>
  <c r="AJ10" i="11"/>
  <c r="L10" i="11"/>
  <c r="AF150" i="11"/>
  <c r="H150" i="11"/>
  <c r="AH193" i="11"/>
  <c r="J193" i="11"/>
  <c r="AI167" i="11"/>
  <c r="K167" i="11"/>
  <c r="AG197" i="11"/>
  <c r="I197" i="11"/>
  <c r="AG196" i="11"/>
  <c r="I196" i="11"/>
  <c r="L185" i="11"/>
  <c r="AJ185" i="11"/>
  <c r="AE119" i="11"/>
  <c r="G119" i="11"/>
  <c r="AJ60" i="11"/>
  <c r="L60" i="11"/>
  <c r="AE110" i="11"/>
  <c r="G110" i="11"/>
  <c r="AG137" i="11"/>
  <c r="I137" i="11"/>
  <c r="AF199" i="11"/>
  <c r="H199" i="11"/>
  <c r="AG170" i="11"/>
  <c r="I170" i="11"/>
  <c r="H211" i="11"/>
  <c r="AF211" i="11"/>
  <c r="K211" i="11"/>
  <c r="AI211" i="11"/>
  <c r="AG186" i="11"/>
  <c r="I186" i="11"/>
  <c r="AI50" i="11"/>
  <c r="K50" i="11"/>
  <c r="J171" i="11"/>
  <c r="AH171" i="11"/>
  <c r="AG190" i="11"/>
  <c r="I190" i="11"/>
  <c r="M113" i="11"/>
  <c r="AK113" i="11"/>
  <c r="AH131" i="11"/>
  <c r="J131" i="11"/>
  <c r="AI149" i="11"/>
  <c r="K149" i="11"/>
  <c r="AJ192" i="11"/>
  <c r="L192" i="11"/>
  <c r="AF58" i="11"/>
  <c r="H58" i="11"/>
  <c r="AK192" i="11"/>
  <c r="M192" i="11"/>
  <c r="AG51" i="11"/>
  <c r="I51" i="11"/>
  <c r="AH21" i="11"/>
  <c r="J21" i="11"/>
  <c r="AJ187" i="11"/>
  <c r="L187" i="11"/>
  <c r="G46" i="11"/>
  <c r="AE46" i="11"/>
  <c r="J190" i="11"/>
  <c r="AH190" i="11"/>
  <c r="AI38" i="11"/>
  <c r="K38" i="11"/>
  <c r="I148" i="11"/>
  <c r="AG148" i="11"/>
  <c r="J50" i="11"/>
  <c r="AH50" i="11"/>
  <c r="M134" i="11"/>
  <c r="AK134" i="11"/>
  <c r="AH102" i="11"/>
  <c r="J102" i="11"/>
  <c r="J157" i="11"/>
  <c r="AH157" i="11"/>
  <c r="G145" i="11"/>
  <c r="AE145" i="11"/>
  <c r="AK141" i="11"/>
  <c r="M141" i="11"/>
  <c r="AI166" i="11"/>
  <c r="K166" i="11"/>
  <c r="L57" i="11"/>
  <c r="AJ57" i="11"/>
  <c r="AF27" i="11"/>
  <c r="H27" i="11"/>
  <c r="AG178" i="11"/>
  <c r="I178" i="11"/>
  <c r="H197" i="11"/>
  <c r="AF197" i="11"/>
  <c r="AE129" i="11"/>
  <c r="G129" i="11"/>
  <c r="M164" i="11"/>
  <c r="AK164" i="11"/>
  <c r="G127" i="11"/>
  <c r="AE127" i="11"/>
  <c r="AK49" i="11"/>
  <c r="M49" i="11"/>
  <c r="AJ213" i="12"/>
  <c r="AE159" i="11"/>
  <c r="G159" i="11"/>
  <c r="AJ34" i="12"/>
  <c r="M229" i="12"/>
  <c r="AK229" i="12"/>
  <c r="AK181" i="11"/>
  <c r="M181" i="11"/>
  <c r="AG172" i="11"/>
  <c r="I172" i="11"/>
  <c r="AI126" i="11"/>
  <c r="K126" i="11"/>
  <c r="AI204" i="11"/>
  <c r="K204" i="11"/>
  <c r="AI185" i="11"/>
  <c r="K185" i="11"/>
  <c r="M199" i="11"/>
  <c r="AK199" i="11"/>
  <c r="AJ152" i="11"/>
  <c r="L152" i="11"/>
  <c r="H119" i="11"/>
  <c r="AF119" i="11"/>
  <c r="AI191" i="12"/>
  <c r="AG149" i="11"/>
  <c r="I149" i="11"/>
  <c r="AF156" i="11"/>
  <c r="H156" i="11"/>
  <c r="AE139" i="11"/>
  <c r="G139" i="11"/>
  <c r="M165" i="11"/>
  <c r="AK165" i="11"/>
  <c r="M21" i="11"/>
  <c r="AK21" i="11"/>
  <c r="L190" i="11"/>
  <c r="AJ190" i="11"/>
  <c r="H31" i="11"/>
  <c r="AF31" i="11"/>
  <c r="I180" i="11"/>
  <c r="AG180" i="11"/>
  <c r="M102" i="12"/>
  <c r="AK102" i="12"/>
  <c r="G137" i="11"/>
  <c r="AE137" i="11"/>
  <c r="AF142" i="11"/>
  <c r="H142" i="11"/>
  <c r="AF17" i="11"/>
  <c r="H17" i="11"/>
  <c r="AG193" i="11"/>
  <c r="I193" i="11"/>
  <c r="AK42" i="11"/>
  <c r="M42" i="11"/>
  <c r="H14" i="11"/>
  <c r="AF14" i="11"/>
  <c r="AE102" i="11"/>
  <c r="G102" i="11"/>
  <c r="AF193" i="11"/>
  <c r="H193" i="11"/>
  <c r="AF47" i="11"/>
  <c r="H47" i="11"/>
  <c r="AF48" i="11"/>
  <c r="H48" i="11"/>
  <c r="M122" i="11"/>
  <c r="AK122" i="11"/>
  <c r="L186" i="11"/>
  <c r="AJ186" i="11"/>
  <c r="H192" i="11"/>
  <c r="AF192" i="11"/>
  <c r="AF100" i="11"/>
  <c r="H100" i="11"/>
  <c r="AF176" i="11"/>
  <c r="H176" i="11"/>
  <c r="K58" i="11"/>
  <c r="AI58" i="11"/>
  <c r="J114" i="11"/>
  <c r="AH114" i="11"/>
  <c r="AG138" i="11"/>
  <c r="I138" i="11"/>
  <c r="L16" i="11"/>
  <c r="AJ16" i="11"/>
  <c r="M14" i="11"/>
  <c r="AK14" i="11"/>
  <c r="L31" i="11"/>
  <c r="AJ31" i="11"/>
  <c r="AF146" i="11"/>
  <c r="H146" i="11"/>
  <c r="AF154" i="11"/>
  <c r="H154" i="11"/>
  <c r="AJ179" i="12"/>
  <c r="L141" i="11"/>
  <c r="AJ141" i="11"/>
  <c r="AK13" i="11"/>
  <c r="M13" i="11"/>
  <c r="AE22" i="11"/>
  <c r="G22" i="11"/>
  <c r="AI178" i="11"/>
  <c r="K178" i="11"/>
  <c r="AI115" i="11"/>
  <c r="K115" i="11"/>
  <c r="AF182" i="11"/>
  <c r="H182" i="11"/>
  <c r="AK178" i="11"/>
  <c r="M178" i="11"/>
  <c r="AE112" i="11"/>
  <c r="G112" i="11"/>
  <c r="AE154" i="11"/>
  <c r="G154" i="11"/>
  <c r="I188" i="11"/>
  <c r="AG188" i="11"/>
  <c r="I179" i="11"/>
  <c r="AG179" i="11"/>
  <c r="AH152" i="11"/>
  <c r="J152" i="11"/>
  <c r="M39" i="11"/>
  <c r="AK39" i="11"/>
  <c r="AF172" i="11"/>
  <c r="H172" i="11"/>
  <c r="L54" i="11"/>
  <c r="AJ54" i="11"/>
  <c r="M173" i="11"/>
  <c r="AK173" i="11"/>
  <c r="AI144" i="11"/>
  <c r="K144" i="11"/>
  <c r="AG50" i="12"/>
  <c r="AG160" i="11"/>
  <c r="I160" i="11"/>
  <c r="L178" i="11"/>
  <c r="AJ178" i="11"/>
  <c r="I25" i="11"/>
  <c r="AG25" i="11"/>
  <c r="AK207" i="11"/>
  <c r="M207" i="11"/>
  <c r="K145" i="11"/>
  <c r="AI145" i="11"/>
  <c r="M194" i="11"/>
  <c r="AK194" i="11"/>
  <c r="AF147" i="11"/>
  <c r="H147" i="11"/>
  <c r="AG102" i="11"/>
  <c r="I102" i="11"/>
  <c r="AH146" i="11"/>
  <c r="J146" i="11"/>
  <c r="H25" i="11"/>
  <c r="AF25" i="11"/>
  <c r="AG165" i="11"/>
  <c r="I165" i="11"/>
  <c r="G122" i="11"/>
  <c r="AE122" i="11"/>
  <c r="I199" i="11"/>
  <c r="AG199" i="11"/>
  <c r="M233" i="13"/>
  <c r="AG37" i="11"/>
  <c r="I37" i="11"/>
  <c r="G109" i="11"/>
  <c r="AE109" i="11"/>
  <c r="AI197" i="11"/>
  <c r="K197" i="11"/>
  <c r="AE130" i="11"/>
  <c r="G130" i="11"/>
  <c r="AG34" i="12"/>
  <c r="AG114" i="11"/>
  <c r="I114" i="11"/>
  <c r="M57" i="11"/>
  <c r="AK57" i="11"/>
  <c r="I58" i="11"/>
  <c r="AG58" i="11"/>
  <c r="H131" i="11"/>
  <c r="AF131" i="11"/>
  <c r="AE205" i="11"/>
  <c r="G205" i="11"/>
  <c r="AH10" i="11"/>
  <c r="J10" i="11"/>
  <c r="AK44" i="11"/>
  <c r="M44" i="11"/>
  <c r="AF132" i="11"/>
  <c r="H132" i="11"/>
  <c r="K17" i="11"/>
  <c r="AI17" i="11"/>
  <c r="AF187" i="11"/>
  <c r="H187" i="11"/>
  <c r="AH115" i="11"/>
  <c r="J115" i="11"/>
  <c r="AF185" i="11"/>
  <c r="H185" i="11"/>
  <c r="AE31" i="11"/>
  <c r="G31" i="11"/>
  <c r="K188" i="11"/>
  <c r="AI188" i="11"/>
  <c r="M31" i="11"/>
  <c r="AK31" i="11"/>
  <c r="AE116" i="11"/>
  <c r="G116" i="11"/>
  <c r="G53" i="11"/>
  <c r="AE53" i="11"/>
  <c r="J181" i="11"/>
  <c r="AH181" i="11"/>
  <c r="AK161" i="11"/>
  <c r="M161" i="11"/>
  <c r="AJ214" i="11"/>
  <c r="L214" i="11"/>
  <c r="AH55" i="11"/>
  <c r="J55" i="11"/>
  <c r="AF139" i="11"/>
  <c r="H139" i="11"/>
  <c r="AJ138" i="11"/>
  <c r="L138" i="11"/>
  <c r="AH148" i="11"/>
  <c r="J148" i="11"/>
  <c r="I115" i="11"/>
  <c r="AG115" i="11"/>
  <c r="AI48" i="11"/>
  <c r="K48" i="11"/>
  <c r="AI196" i="11"/>
  <c r="K196" i="11"/>
  <c r="AG159" i="11"/>
  <c r="I159" i="11"/>
  <c r="AG127" i="11"/>
  <c r="I127" i="11"/>
  <c r="I109" i="11"/>
  <c r="AG109" i="11"/>
  <c r="I53" i="11"/>
  <c r="AG53" i="11"/>
  <c r="AK155" i="12"/>
  <c r="AI156" i="11"/>
  <c r="K156" i="11"/>
  <c r="J207" i="11"/>
  <c r="AH207" i="11"/>
  <c r="I214" i="11"/>
  <c r="AG214" i="11"/>
  <c r="AE114" i="11"/>
  <c r="G114" i="11"/>
  <c r="G160" i="11"/>
  <c r="AE160" i="11"/>
  <c r="AF152" i="11"/>
  <c r="H152" i="11"/>
  <c r="AE182" i="11"/>
  <c r="G182" i="11"/>
  <c r="AK167" i="11"/>
  <c r="M167" i="11"/>
  <c r="L64" i="11"/>
  <c r="AJ64" i="11"/>
  <c r="AH151" i="11"/>
  <c r="J151" i="11"/>
  <c r="AG175" i="11"/>
  <c r="I175" i="11"/>
  <c r="AI127" i="11"/>
  <c r="K127" i="11"/>
  <c r="AG14" i="11"/>
  <c r="I14" i="11"/>
  <c r="AE55" i="11"/>
  <c r="G55" i="11"/>
  <c r="AG203" i="11"/>
  <c r="I203" i="11"/>
  <c r="M23" i="11"/>
  <c r="AK23" i="11"/>
  <c r="AG184" i="11"/>
  <c r="I184" i="11"/>
  <c r="AH31" i="11"/>
  <c r="J31" i="11"/>
  <c r="J128" i="11"/>
  <c r="AH128" i="11"/>
  <c r="AK108" i="11"/>
  <c r="M108" i="11"/>
  <c r="AE14" i="11"/>
  <c r="G14" i="11"/>
  <c r="L176" i="11"/>
  <c r="AJ176" i="11"/>
  <c r="AG54" i="11"/>
  <c r="I54" i="11"/>
  <c r="AH211" i="11"/>
  <c r="J211" i="11"/>
  <c r="L145" i="11"/>
  <c r="AJ145" i="11"/>
  <c r="AG181" i="11"/>
  <c r="I181" i="11"/>
  <c r="AE42" i="11"/>
  <c r="G42" i="11"/>
  <c r="AI133" i="11"/>
  <c r="K133" i="11"/>
  <c r="J44" i="11"/>
  <c r="AH44" i="11"/>
  <c r="J161" i="11"/>
  <c r="AH161" i="11"/>
  <c r="AK137" i="11"/>
  <c r="M137" i="11"/>
  <c r="M118" i="11"/>
  <c r="AK118" i="11"/>
  <c r="J16" i="11"/>
  <c r="AH16" i="11"/>
  <c r="AG117" i="11"/>
  <c r="I117" i="11"/>
  <c r="J124" i="11"/>
  <c r="AH124" i="11"/>
  <c r="AJ58" i="11"/>
  <c r="L58" i="11"/>
  <c r="L181" i="11"/>
  <c r="AJ181" i="11"/>
  <c r="AK136" i="11"/>
  <c r="M136" i="11"/>
  <c r="AG156" i="11"/>
  <c r="I156" i="11"/>
  <c r="AI23" i="11"/>
  <c r="K23" i="11"/>
  <c r="H155" i="11"/>
  <c r="AF155" i="11"/>
  <c r="H148" i="11"/>
  <c r="AF148" i="11"/>
  <c r="AH199" i="11"/>
  <c r="J199" i="11"/>
  <c r="L112" i="11"/>
  <c r="AJ112" i="11"/>
  <c r="AG134" i="11"/>
  <c r="I134" i="11"/>
  <c r="AK80" i="12"/>
  <c r="M80" i="12"/>
  <c r="L44" i="11"/>
  <c r="AJ44" i="11"/>
  <c r="AJ175" i="11"/>
  <c r="L175" i="11"/>
  <c r="J110" i="11"/>
  <c r="AH110" i="11"/>
  <c r="AI114" i="11"/>
  <c r="K114" i="11"/>
  <c r="M27" i="11"/>
  <c r="AK27" i="11"/>
  <c r="AG100" i="11"/>
  <c r="I100" i="11"/>
  <c r="AJ206" i="11"/>
  <c r="L206" i="11"/>
  <c r="M94" i="11"/>
  <c r="AK94" i="11"/>
  <c r="L95" i="11"/>
  <c r="AJ95" i="11"/>
  <c r="K148" i="11"/>
  <c r="AI148" i="11"/>
  <c r="AI137" i="11"/>
  <c r="K137" i="11"/>
  <c r="I108" i="11"/>
  <c r="AG108" i="11"/>
  <c r="M176" i="11"/>
  <c r="AK176" i="11"/>
  <c r="AG131" i="11"/>
  <c r="I131" i="11"/>
  <c r="AJ229" i="12"/>
  <c r="L229" i="12"/>
  <c r="AJ17" i="11"/>
  <c r="L17" i="11"/>
  <c r="H39" i="11"/>
  <c r="AF39" i="11"/>
  <c r="AI22" i="11"/>
  <c r="K22" i="11"/>
  <c r="I122" i="11"/>
  <c r="AG122" i="11"/>
  <c r="G117" i="11"/>
  <c r="AE117" i="11"/>
  <c r="AG55" i="11"/>
  <c r="I55" i="11"/>
  <c r="G107" i="11"/>
  <c r="AE107" i="11"/>
  <c r="G135" i="11"/>
  <c r="AE135" i="11"/>
  <c r="H161" i="11"/>
  <c r="AF161" i="11"/>
  <c r="L168" i="11"/>
  <c r="AJ168" i="11"/>
  <c r="K31" i="11"/>
  <c r="AI31" i="11"/>
  <c r="AH200" i="11"/>
  <c r="J200" i="11"/>
  <c r="M119" i="11"/>
  <c r="AK119" i="11"/>
  <c r="AI209" i="11"/>
  <c r="K209" i="11"/>
  <c r="AF56" i="11"/>
  <c r="H56" i="11"/>
  <c r="AE181" i="11"/>
  <c r="G181" i="11"/>
  <c r="AF160" i="11"/>
  <c r="H160" i="11"/>
  <c r="H117" i="11"/>
  <c r="AF117" i="11"/>
  <c r="G24" i="11"/>
  <c r="AE24" i="11"/>
  <c r="G100" i="11"/>
  <c r="AE100" i="11"/>
  <c r="K198" i="11"/>
  <c r="AI198" i="11"/>
  <c r="AF196" i="11"/>
  <c r="H196" i="11"/>
  <c r="J27" i="11"/>
  <c r="AH27" i="11"/>
  <c r="AG50" i="11"/>
  <c r="I50" i="11"/>
  <c r="G34" i="12"/>
  <c r="I34" i="12" s="1"/>
  <c r="K34" i="12" s="1"/>
  <c r="M34" i="12" s="1"/>
  <c r="AE34" i="12"/>
  <c r="AK139" i="11"/>
  <c r="M139" i="11"/>
  <c r="J165" i="11"/>
  <c r="AH165" i="11"/>
  <c r="H110" i="11"/>
  <c r="AF110" i="11"/>
  <c r="H214" i="11"/>
  <c r="AF214" i="11"/>
  <c r="V180" i="13" a="1"/>
  <c r="U31" i="13" a="1"/>
  <c r="T52" i="13" a="1"/>
  <c r="T125" i="13" a="1"/>
  <c r="T122" i="13" a="1"/>
  <c r="T229" i="13" a="1"/>
  <c r="Z11" i="13" a="1"/>
  <c r="W41" i="13" a="1"/>
  <c r="W188" i="13" a="1"/>
  <c r="V53" i="13" a="1"/>
  <c r="T59" i="13" a="1"/>
  <c r="W138" i="13" a="1"/>
  <c r="X200" i="13" a="1"/>
  <c r="W226" i="13" a="1"/>
  <c r="V117" i="13" a="1"/>
  <c r="Y226" i="13" a="1"/>
  <c r="U132" i="13" a="1"/>
  <c r="X205" i="13" a="1"/>
  <c r="X124" i="13" a="1"/>
  <c r="W166" i="13" a="1"/>
  <c r="T20" i="13" a="1"/>
  <c r="Z161" i="13" a="1"/>
  <c r="V46" i="13" a="1"/>
  <c r="Z59" i="13" a="1"/>
  <c r="V119" i="13" a="1"/>
  <c r="U27" i="13" a="1"/>
  <c r="T186" i="13" a="1"/>
  <c r="X201" i="13" a="1"/>
  <c r="Y140" i="13" a="1"/>
  <c r="U152" i="13" a="1"/>
  <c r="X43" i="13" a="1"/>
  <c r="X136" i="13" a="1"/>
  <c r="Y155" i="13" a="1"/>
  <c r="Z135" i="13" a="1"/>
  <c r="V211" i="13" a="1"/>
  <c r="Z120" i="13" a="1"/>
  <c r="Z143" i="13" a="1"/>
  <c r="U127" i="13" a="1"/>
  <c r="V209" i="13" a="1"/>
  <c r="V149" i="13" a="1"/>
  <c r="W163" i="13" a="1"/>
  <c r="V109" i="13" a="1"/>
  <c r="V177" i="13" a="1"/>
  <c r="W11" i="13" a="1"/>
  <c r="W60" i="13" a="1"/>
  <c r="V232" i="13" a="1"/>
  <c r="W35" i="13" a="1"/>
  <c r="Y63" i="13" a="1"/>
  <c r="V107" i="13" a="1"/>
  <c r="T124" i="13" a="1"/>
  <c r="T29" i="13" a="1"/>
  <c r="Y20" i="13" a="1"/>
  <c r="Y223" i="13" a="1"/>
  <c r="V60" i="13" a="1"/>
  <c r="T107" i="13" a="1"/>
  <c r="Z101" i="13" a="1"/>
  <c r="X222" i="13" a="1"/>
  <c r="X167" i="13" a="1"/>
  <c r="X121" i="13" a="1"/>
  <c r="Y43" i="13" a="1"/>
  <c r="T33" i="13" a="1"/>
  <c r="X116" i="13" a="1"/>
  <c r="Z141" i="13" a="1"/>
  <c r="V137" i="13" a="1"/>
  <c r="Y30" i="13" a="1"/>
  <c r="Y171" i="13" a="1"/>
  <c r="W172" i="13" a="1"/>
  <c r="W31" i="13" a="1"/>
  <c r="T191" i="13" a="1"/>
  <c r="X119" i="13" a="1"/>
  <c r="Y141" i="13" a="1"/>
  <c r="V136" i="13" a="1"/>
  <c r="T162" i="13" a="1"/>
  <c r="X158" i="13" a="1"/>
  <c r="W197" i="13" a="1"/>
  <c r="X32" i="13" a="1"/>
  <c r="W225" i="13" a="1"/>
  <c r="X223" i="13" a="1"/>
  <c r="Z20" i="13" a="1"/>
  <c r="V43" i="13" a="1"/>
  <c r="V142" i="13" a="1"/>
  <c r="Y184" i="13" a="1"/>
  <c r="Z123" i="13" a="1"/>
  <c r="Y131" i="13" a="1"/>
  <c r="Y209" i="13" a="1"/>
  <c r="W49" i="13" a="1"/>
  <c r="U13" i="13" a="1"/>
  <c r="X181" i="13" a="1"/>
  <c r="T218" i="13" a="1"/>
  <c r="T120" i="13" a="1"/>
  <c r="V162" i="13" a="1"/>
  <c r="V220" i="13" a="1"/>
  <c r="U54" i="13" a="1"/>
  <c r="T159" i="13" a="1"/>
  <c r="W59" i="13" a="1"/>
  <c r="Z199" i="13" a="1"/>
  <c r="X163" i="13" a="1"/>
  <c r="W150" i="13" a="1"/>
  <c r="Y199" i="13" a="1"/>
  <c r="W140" i="13" a="1"/>
  <c r="W109" i="13" a="1"/>
  <c r="T171" i="13" a="1"/>
  <c r="Z46" i="13" a="1"/>
  <c r="Z43" i="13" a="1"/>
  <c r="W157" i="13" a="1"/>
  <c r="T130" i="13" a="1"/>
  <c r="U141" i="13" a="1"/>
  <c r="U150" i="13" a="1"/>
  <c r="T121" i="13" a="1"/>
  <c r="W136" i="13" a="1"/>
  <c r="Y194" i="13" a="1"/>
  <c r="T114" i="13" a="1"/>
  <c r="V195" i="13" a="1"/>
  <c r="X180" i="13" a="1"/>
  <c r="W132" i="13" a="1"/>
  <c r="X150" i="13" a="1"/>
  <c r="W30" i="13" a="1"/>
  <c r="V144" i="13" a="1"/>
  <c r="U155" i="13" a="1"/>
  <c r="W120" i="13" a="1"/>
  <c r="Z166" i="13" a="1"/>
  <c r="T56" i="13" a="1"/>
  <c r="Z159" i="13" a="1"/>
  <c r="Y123" i="13" a="1"/>
  <c r="U191" i="13" a="1"/>
  <c r="V138" i="13" a="1"/>
  <c r="W152" i="13" a="1"/>
  <c r="Z188" i="13" a="1"/>
  <c r="X186" i="13" a="1"/>
  <c r="V150" i="13" a="1"/>
  <c r="X56" i="13" a="1"/>
  <c r="Y147" i="13" a="1"/>
  <c r="Y54" i="13" a="1"/>
  <c r="Z140" i="13" a="1"/>
  <c r="U160" i="13" a="1"/>
  <c r="Y185" i="13" a="1"/>
  <c r="W221" i="13" a="1"/>
  <c r="U218" i="13" a="1"/>
  <c r="W16" i="13" a="1"/>
  <c r="Y158" i="13" a="1"/>
  <c r="U112" i="13" a="1"/>
  <c r="X185" i="13" a="1"/>
  <c r="T140" i="13" a="1"/>
  <c r="Y116" i="13" a="1"/>
  <c r="Y180" i="13" a="1"/>
  <c r="U144" i="13" a="1"/>
  <c r="U168" i="13" a="1"/>
  <c r="V132" i="13" a="1"/>
  <c r="V145" i="13" a="1"/>
  <c r="Z30" i="13" a="1"/>
  <c r="X194" i="13" a="1"/>
  <c r="T221" i="13" a="1"/>
  <c r="X120" i="13" a="1"/>
  <c r="T127" i="13" a="1"/>
  <c r="X160" i="13" a="1"/>
  <c r="W168" i="13" a="1"/>
  <c r="V160" i="13" a="1"/>
  <c r="U16" i="13" a="1"/>
  <c r="Z16" i="13" a="1"/>
  <c r="U185" i="13" a="1"/>
  <c r="V217" i="13" a="1"/>
  <c r="X21" i="13" a="1"/>
  <c r="Y149" i="13" a="1"/>
  <c r="T172" i="13" a="1"/>
  <c r="Z115" i="13" a="1"/>
  <c r="Z145" i="13" a="1"/>
  <c r="X216" i="13" a="1"/>
  <c r="U153" i="13" a="1"/>
  <c r="V152" i="13" a="1"/>
  <c r="X145" i="13" a="1"/>
  <c r="Y26" i="13" a="1"/>
  <c r="Y232" i="13" a="1"/>
  <c r="V130" i="13" a="1"/>
  <c r="V176" i="13" a="1"/>
  <c r="T226" i="13" a="1"/>
  <c r="Y173" i="13" a="1"/>
  <c r="U221" i="13" a="1"/>
  <c r="X197" i="13" a="1"/>
  <c r="U56" i="13" a="1"/>
  <c r="T199" i="13" a="1"/>
  <c r="V49" i="13" a="1"/>
  <c r="X29" i="13" a="1"/>
  <c r="Z181" i="13" a="1"/>
  <c r="T173" i="13" a="1"/>
  <c r="V21" i="13" a="1"/>
  <c r="V52" i="13" a="1"/>
  <c r="T168" i="13" a="1"/>
  <c r="W160" i="13" a="1"/>
  <c r="Z116" i="13" a="1"/>
  <c r="T201" i="13" a="1"/>
  <c r="W208" i="13" a="1"/>
  <c r="V184" i="13" a="1"/>
  <c r="Y42" i="13" a="1"/>
  <c r="T26" i="13" a="1"/>
  <c r="T200" i="13" a="1"/>
  <c r="V223" i="13" a="1"/>
  <c r="U20" i="13" a="1"/>
  <c r="U225" i="13" a="1"/>
  <c r="X16" i="13" a="1"/>
  <c r="U186" i="13" a="1"/>
  <c r="W171" i="13" a="1"/>
  <c r="V141" i="13" a="1"/>
  <c r="Y52" i="13" a="1"/>
  <c r="T224" i="13" a="1"/>
  <c r="T143" i="13" a="1"/>
  <c r="X138" i="13" a="1"/>
  <c r="W61" i="13" a="1"/>
  <c r="X60" i="13" a="1"/>
  <c r="U41" i="13" a="1"/>
  <c r="Z171" i="13" a="1"/>
  <c r="V208" i="13" a="1"/>
  <c r="Y221" i="13" a="1"/>
  <c r="Y65" i="13" a="1"/>
  <c r="Y208" i="13" a="1"/>
  <c r="T156" i="13" a="1"/>
  <c r="U167" i="13" a="1"/>
  <c r="T109" i="13" a="1"/>
  <c r="Y35" i="13" a="1"/>
  <c r="Y59" i="13" a="1"/>
  <c r="U201" i="13" a="1"/>
  <c r="W159" i="13" a="1"/>
  <c r="U163" i="13" a="1"/>
  <c r="T16" i="13" a="1"/>
  <c r="V167" i="13" a="1"/>
  <c r="Y102" i="13" a="1"/>
  <c r="T144" i="13" a="1"/>
  <c r="U211" i="13" a="1"/>
  <c r="Y211" i="13" a="1"/>
  <c r="V168" i="13" a="1"/>
  <c r="T117" i="13" a="1"/>
  <c r="U209" i="13" a="1"/>
  <c r="Y156" i="13" a="1"/>
  <c r="Y56" i="13" a="1"/>
  <c r="T63" i="13" a="1"/>
  <c r="Z70" i="13" a="1"/>
  <c r="V123" i="13" a="1"/>
  <c r="V156" i="13" a="1"/>
  <c r="X130" i="13" a="1"/>
  <c r="W191" i="13" a="1"/>
  <c r="Z221" i="13" a="1"/>
  <c r="T185" i="13" a="1"/>
  <c r="T112" i="13" a="1"/>
  <c r="U181" i="13" a="1"/>
  <c r="Z167" i="13" a="1"/>
  <c r="Y16" i="13" a="1"/>
  <c r="U184" i="13" a="1"/>
  <c r="X127" i="13" a="1"/>
  <c r="T50" i="13" a="1"/>
  <c r="V173" i="13" a="1"/>
  <c r="T131" i="13" a="1"/>
  <c r="V125" i="13" a="1"/>
  <c r="Z184" i="13" a="1"/>
  <c r="T225" i="13" a="1"/>
  <c r="W145" i="13" a="1"/>
  <c r="V35" i="13" a="1"/>
  <c r="T152" i="13" a="1"/>
  <c r="Y124" i="13" a="1"/>
  <c r="V157" i="13" a="1"/>
  <c r="Y217" i="13" a="1"/>
  <c r="Z223" i="13" a="1"/>
  <c r="W58" i="13" a="1"/>
  <c r="Z60" i="13" a="1"/>
  <c r="Z168" i="13" a="1"/>
  <c r="U60" i="13" a="1"/>
  <c r="Y48" i="13" a="1"/>
  <c r="X13" i="13" a="1"/>
  <c r="Y101" i="13" a="1"/>
  <c r="U63" i="13" a="1"/>
  <c r="Z152" i="13" a="1"/>
  <c r="Z194" i="13" a="1"/>
  <c r="Z217" i="13" a="1"/>
  <c r="T150" i="13" a="1"/>
  <c r="U157" i="13" a="1"/>
  <c r="Z186" i="13" a="1"/>
  <c r="V41" i="13" a="1"/>
  <c r="W122" i="13" a="1"/>
  <c r="V122" i="13" a="1"/>
  <c r="T195" i="13" a="1"/>
  <c r="Y189" i="13" a="1"/>
  <c r="U166" i="13" a="1"/>
  <c r="X159" i="13" a="1"/>
  <c r="U173" i="13" a="1"/>
  <c r="W32" i="13" a="1"/>
  <c r="U134" i="13" a="1"/>
  <c r="Z53" i="13" a="1"/>
  <c r="V203" i="13" a="1"/>
  <c r="W224" i="13" a="1"/>
  <c r="W63" i="13" a="1"/>
  <c r="Y144" i="13" a="1"/>
  <c r="U115" i="13" a="1"/>
  <c r="X166" i="13" a="1"/>
  <c r="U222" i="13" a="1"/>
  <c r="T136" i="13" a="1"/>
  <c r="V61" i="13" a="1"/>
  <c r="X109" i="13" a="1"/>
  <c r="X140" i="13" a="1"/>
  <c r="X132" i="13" a="1"/>
  <c r="U203" i="13" a="1"/>
  <c r="W135" i="13" a="1"/>
  <c r="U46" i="13" a="1"/>
  <c r="Z112" i="13" a="1"/>
  <c r="V222" i="13" a="1"/>
  <c r="T193" i="13" a="1"/>
  <c r="U145" i="13" a="1"/>
  <c r="Y107" i="13" a="1"/>
  <c r="Y196" i="13" a="1"/>
  <c r="W189" i="13" a="1"/>
  <c r="Y224" i="13" a="1"/>
  <c r="W65" i="13" a="1"/>
  <c r="W200" i="13" a="1"/>
  <c r="Y197" i="13" a="1"/>
  <c r="W153" i="13" a="1"/>
  <c r="T181" i="13" a="1"/>
  <c r="X65" i="13" a="1"/>
  <c r="U200" i="13" a="1"/>
  <c r="V158" i="13" a="1"/>
  <c r="U135" i="13" a="1"/>
  <c r="Y153" i="13" a="1"/>
  <c r="V11" i="13" a="1"/>
  <c r="T21" i="13" a="1"/>
  <c r="X171" i="13" a="1"/>
  <c r="Y114" i="13" a="1"/>
  <c r="U226" i="13" a="1"/>
  <c r="T158" i="13" a="1"/>
  <c r="X131" i="13" a="1"/>
  <c r="Z156" i="13" a="1"/>
  <c r="V147" i="13" a="1"/>
  <c r="Z208" i="13" a="1"/>
  <c r="X179" i="13" a="1"/>
  <c r="V185" i="13" a="1"/>
  <c r="Y163" i="13" a="1"/>
  <c r="Z177" i="13" a="1"/>
  <c r="U50" i="13" a="1"/>
  <c r="X155" i="13" a="1"/>
  <c r="T116" i="13" a="1"/>
  <c r="U199" i="13" a="1"/>
  <c r="X52" i="13" a="1"/>
  <c r="Z180" i="13" a="1"/>
  <c r="V59" i="13" a="1"/>
  <c r="U159" i="13" a="1"/>
  <c r="X147" i="13" a="1"/>
  <c r="Y181" i="13" a="1"/>
  <c r="V54" i="13" a="1"/>
  <c r="V29" i="13" a="1"/>
  <c r="U120" i="13" a="1"/>
  <c r="W121" i="13" a="1"/>
  <c r="U162" i="13" a="1"/>
  <c r="Z155" i="13" a="1"/>
  <c r="Y229" i="13" a="1"/>
  <c r="U176" i="13" a="1"/>
  <c r="X153" i="13" a="1"/>
  <c r="V48" i="13" a="1"/>
  <c r="U48" i="13" a="1"/>
  <c r="X11" i="13" a="1"/>
  <c r="W167" i="13" a="1"/>
  <c r="W114" i="13" a="1"/>
  <c r="X221" i="13" a="1"/>
  <c r="V216" i="13" a="1"/>
  <c r="Y58" i="13" a="1"/>
  <c r="V26" i="13" a="1"/>
  <c r="X125" i="13" a="1"/>
  <c r="T48" i="13" a="1"/>
  <c r="V226" i="13" a="1"/>
  <c r="W179" i="13" a="1"/>
  <c r="W137" i="13" a="1"/>
  <c r="W158" i="13" a="1"/>
  <c r="W185" i="13" a="1"/>
  <c r="X26" i="13" a="1"/>
  <c r="X59" i="13" a="1"/>
  <c r="T155" i="13" a="1"/>
  <c r="X184" i="13" a="1"/>
  <c r="W13" i="13" a="1"/>
  <c r="W212" i="13" a="1"/>
  <c r="W62" i="13" a="1"/>
  <c r="T11" i="13" a="1"/>
  <c r="W112" i="13" a="1"/>
  <c r="V161" i="13" a="1"/>
  <c r="W216" i="13" a="1"/>
  <c r="T197" i="13" a="1"/>
  <c r="Y60" i="13" a="1"/>
  <c r="T54" i="13" a="1"/>
  <c r="U220" i="13" a="1"/>
  <c r="Y53" i="13" a="1"/>
  <c r="X114" i="13" a="1"/>
  <c r="V199" i="13" a="1"/>
  <c r="U217" i="13" a="1"/>
  <c r="V56" i="13" a="1"/>
  <c r="Y62" i="13" a="1"/>
  <c r="X134" i="13" a="1"/>
  <c r="Z26" i="13" a="1"/>
  <c r="U52" i="13" a="1"/>
  <c r="Y152" i="13" a="1"/>
  <c r="X212" i="13" a="1"/>
  <c r="T35" i="13" a="1"/>
  <c r="X211" i="13" a="1"/>
  <c r="Y70" i="13" a="1"/>
  <c r="W229" i="13" a="1"/>
  <c r="V194" i="13" a="1"/>
  <c r="W217" i="13" a="1"/>
  <c r="V115" i="13" a="1"/>
  <c r="X35" i="13" a="1"/>
  <c r="W176" i="13" a="1"/>
  <c r="Y161" i="13" a="1"/>
  <c r="U193" i="13" a="1"/>
  <c r="Z49" i="13" a="1"/>
  <c r="Z196" i="13" a="1"/>
  <c r="V179" i="13" a="1"/>
  <c r="T216" i="13" a="1"/>
  <c r="X176" i="13" a="1"/>
  <c r="V131" i="13" a="1"/>
  <c r="V65" i="13" a="1"/>
  <c r="U147" i="13" a="1"/>
  <c r="Y200" i="13" a="1"/>
  <c r="Z35" i="13" a="1"/>
  <c r="V135" i="13" a="1"/>
  <c r="V188" i="13" a="1"/>
  <c r="V143" i="13" a="1"/>
  <c r="W143" i="13" a="1"/>
  <c r="X53" i="13" a="1"/>
  <c r="Y143" i="13" a="1"/>
  <c r="T135" i="13" a="1"/>
  <c r="X63" i="13" a="1"/>
  <c r="Z10" i="13" a="1"/>
  <c r="U121" i="13" a="1"/>
  <c r="X189" i="13" a="1"/>
  <c r="T176" i="13" a="1"/>
  <c r="W56" i="13" a="1"/>
  <c r="Z163" i="13" a="1"/>
  <c r="T222" i="13" a="1"/>
  <c r="V114" i="13" a="1"/>
  <c r="X149" i="13" a="1"/>
  <c r="U156" i="13" a="1"/>
  <c r="T183" i="13" a="1"/>
  <c r="T208" i="13" a="1"/>
  <c r="Y41" i="13" a="1"/>
  <c r="Z117" i="13" a="1"/>
  <c r="X173" i="13" a="1"/>
  <c r="T32" i="13" a="1"/>
  <c r="V27" i="13" a="1"/>
  <c r="U130" i="13" a="1"/>
  <c r="W130" i="13" a="1"/>
  <c r="Y220" i="13" a="1"/>
  <c r="T177" i="13" a="1"/>
  <c r="V181" i="13" a="1"/>
  <c r="Y176" i="13" a="1"/>
  <c r="W186" i="13" a="1"/>
  <c r="V229" i="13" a="1"/>
  <c r="W131" i="13" a="1"/>
  <c r="U197" i="13" a="1"/>
  <c r="T161" i="13" a="1"/>
  <c r="W195" i="13" a="1"/>
  <c r="U138" i="13" a="1"/>
  <c r="T189" i="13" a="1"/>
  <c r="X220" i="13" a="1"/>
  <c r="Y146" i="13" a="1"/>
  <c r="T205" i="13" a="1"/>
  <c r="T220" i="13" a="1"/>
  <c r="Y117" i="13" a="1"/>
  <c r="V186" i="13" a="1"/>
  <c r="Z211" i="13" a="1"/>
  <c r="W222" i="13" a="1"/>
  <c r="Z56" i="13" a="1"/>
  <c r="W42" i="13" a="1"/>
  <c r="U183" i="13" a="1"/>
  <c r="W199" i="13" a="1"/>
  <c r="Y127" i="13" a="1"/>
  <c r="Y32" i="13" a="1"/>
  <c r="T160" i="13" a="1"/>
  <c r="Z142" i="13" a="1"/>
  <c r="Y49" i="13" a="1"/>
  <c r="W125" i="13" a="1"/>
  <c r="V183" i="13" a="1"/>
  <c r="W26" i="13" a="1"/>
  <c r="U32" i="13" a="1"/>
  <c r="Y205" i="13" a="1"/>
  <c r="Z130" i="13" a="1"/>
  <c r="T27" i="13" a="1"/>
  <c r="V172" i="13" a="1"/>
  <c r="T138" i="13" a="1"/>
  <c r="X203" i="13" a="1"/>
  <c r="V171" i="13" a="1"/>
  <c r="W162" i="13" a="1"/>
  <c r="T46" i="13" a="1"/>
  <c r="X142" i="13" a="1"/>
  <c r="Y119" i="13" a="1"/>
  <c r="Z189" i="13" a="1"/>
  <c r="W218" i="13" a="1"/>
  <c r="Z150" i="13" a="1"/>
  <c r="X123" i="13" a="1"/>
  <c r="Y168" i="13" a="1"/>
  <c r="X209" i="13" a="1"/>
  <c r="X224" i="13" a="1"/>
  <c r="T30" i="13" a="1"/>
  <c r="X157" i="13" a="1"/>
  <c r="W27" i="13" a="1"/>
  <c r="Y203" i="13" a="1"/>
  <c r="T209" i="13" a="1"/>
  <c r="Y135" i="13" a="1"/>
  <c r="X188" i="13" a="1"/>
  <c r="X143" i="13" a="1"/>
  <c r="V225" i="13" a="1"/>
  <c r="X30" i="13" a="1"/>
  <c r="Y159" i="13" a="1"/>
  <c r="X141" i="13" a="1"/>
  <c r="Z65" i="13" a="1"/>
  <c r="X144" i="13" a="1"/>
  <c r="Y177" i="13" a="1"/>
  <c r="V205" i="13" a="1"/>
  <c r="U158" i="13" a="1"/>
  <c r="Z32" i="13" a="1"/>
  <c r="Z13" i="13" a="1"/>
  <c r="W232" i="13" a="1"/>
  <c r="W147" i="13" a="1"/>
  <c r="U194" i="13" a="1"/>
  <c r="T141" i="13" a="1"/>
  <c r="X168" i="13" a="1"/>
  <c r="U224" i="13" a="1"/>
  <c r="V32" i="13" a="1"/>
  <c r="T115" i="13" a="1"/>
  <c r="W144" i="13" a="1"/>
  <c r="Z114" i="13" a="1"/>
  <c r="X107" i="13" a="1"/>
  <c r="Y29" i="13" a="1"/>
  <c r="Z131" i="13" a="1"/>
  <c r="X20" i="13" a="1"/>
  <c r="U229" i="13" a="1"/>
  <c r="Y201" i="13" a="1"/>
  <c r="V191" i="13" a="1"/>
  <c r="U35" i="13" a="1"/>
  <c r="X191" i="13" a="1"/>
  <c r="Y191" i="13" a="1"/>
  <c r="W173" i="13" a="1"/>
  <c r="V140" i="13" a="1"/>
  <c r="Z127" i="13" a="1"/>
  <c r="W177" i="13" a="1"/>
  <c r="Z226" i="13" a="1"/>
  <c r="Y186" i="13" a="1"/>
  <c r="V159" i="13" a="1"/>
  <c r="V221" i="13" a="1"/>
  <c r="V124" i="13" a="1"/>
  <c r="X27" i="13" a="1"/>
  <c r="W180" i="13" a="1"/>
  <c r="X152" i="13" a="1"/>
  <c r="V163" i="13" a="1"/>
  <c r="U26" i="13" a="1"/>
  <c r="Z132" i="13" a="1"/>
  <c r="W155" i="13" a="1"/>
  <c r="Y125" i="13" a="1"/>
  <c r="U65" i="13" a="1"/>
  <c r="V134" i="13" a="1"/>
  <c r="Y130" i="13" a="1"/>
  <c r="X137" i="13" a="1"/>
  <c r="W116" i="13" a="1"/>
  <c r="V224" i="13" a="1"/>
  <c r="Z119" i="13" a="1"/>
  <c r="X177" i="13" a="1"/>
  <c r="Z58" i="13" a="1"/>
  <c r="U205" i="13" a="1"/>
  <c r="T167" i="13" a="1"/>
  <c r="Y142" i="13" a="1"/>
  <c r="W161" i="13" a="1"/>
  <c r="X117" i="13" a="1"/>
  <c r="Z149" i="13" a="1"/>
  <c r="Y145" i="13" a="1"/>
  <c r="W149" i="13" a="1"/>
  <c r="V153" i="13" a="1"/>
  <c r="V201" i="13" a="1"/>
  <c r="T13" i="13" a="1"/>
  <c r="T43" i="13" a="1"/>
  <c r="W223" i="13" a="1"/>
  <c r="Z54" i="13" a="1"/>
  <c r="Y46" i="13" a="1"/>
  <c r="X46" i="13" a="1"/>
  <c r="U59" i="13" a="1"/>
  <c r="Y132" i="13" a="1"/>
  <c r="Z121" i="13" a="1"/>
  <c r="U33" i="13" a="1"/>
  <c r="T61" i="13" a="1"/>
  <c r="W48" i="13" a="1"/>
  <c r="T188" i="13" a="1"/>
  <c r="W46" i="13" a="1"/>
  <c r="U49" i="13" a="1"/>
  <c r="X115" i="13" a="1"/>
  <c r="Y222" i="13" a="1"/>
  <c r="Y167" i="13" a="1"/>
  <c r="X232" i="13" a="1"/>
  <c r="Z124" i="13" a="1"/>
  <c r="Y11" i="13" a="1"/>
  <c r="X229" i="13" a="1"/>
  <c r="T49" i="13" a="1"/>
  <c r="U212" i="13" a="1"/>
  <c r="V193" i="13" a="1"/>
  <c r="U208" i="13" a="1"/>
  <c r="X122" i="13" a="1"/>
  <c r="V30" i="13" a="1"/>
  <c r="U30" i="13" a="1"/>
  <c r="V121" i="13" a="1"/>
  <c r="T123" i="13" a="1"/>
  <c r="V116" i="13" a="1"/>
  <c r="X135" i="13" a="1"/>
  <c r="Z147" i="13" a="1"/>
  <c r="X226" i="13" a="1"/>
  <c r="U117" i="13" a="1"/>
  <c r="Y115" i="13" a="1"/>
  <c r="U179" i="13" a="1"/>
  <c r="W181" i="13" a="1"/>
  <c r="U119" i="13" a="1"/>
  <c r="T203" i="13" a="1"/>
  <c r="W184" i="13" a="1"/>
  <c r="U140" i="13" a="1"/>
  <c r="U172" i="13" a="1"/>
  <c r="Y13" i="13" a="1"/>
  <c r="U143" i="13" a="1"/>
  <c r="X183" i="13" a="1"/>
  <c r="T42" i="13" a="1"/>
  <c r="U29" i="13" a="1"/>
  <c r="W183" i="13" a="1"/>
  <c r="Z63" i="13" a="1"/>
  <c r="W134" i="13" a="1"/>
  <c r="U58" i="13" a="1"/>
  <c r="T142" i="13" a="1"/>
  <c r="Z209" i="13" a="1"/>
  <c r="U114" i="13" a="1"/>
  <c r="X58" i="13" a="1"/>
  <c r="U142" i="13" a="1"/>
  <c r="W203" i="13" a="1"/>
  <c r="W220" i="13" a="1"/>
  <c r="X208" i="13" a="1"/>
  <c r="X41" i="13" a="1"/>
  <c r="T153" i="13" a="1"/>
  <c r="T212" i="13" a="1"/>
  <c r="X49" i="13" a="1"/>
  <c r="V112" i="13" a="1"/>
  <c r="W124" i="13" a="1"/>
  <c r="V218" i="13" a="1"/>
  <c r="U42" i="13" a="1"/>
  <c r="Y94" i="13" a="1"/>
  <c r="T223" i="13" a="1"/>
  <c r="W127" i="13" a="1"/>
  <c r="U122" i="13" a="1"/>
  <c r="V20" i="13" a="1"/>
  <c r="W123" i="13" a="1"/>
  <c r="X61" i="13" a="1"/>
  <c r="W29" i="13" a="1"/>
  <c r="Z94" i="13" a="1"/>
  <c r="U177" i="13" a="1"/>
  <c r="Y121" i="13" a="1"/>
  <c r="U137" i="13" a="1"/>
  <c r="V166" i="13" a="1"/>
  <c r="T132" i="13" a="1"/>
  <c r="Z109" i="13" a="1"/>
  <c r="Y150" i="13" a="1"/>
  <c r="U109" i="13" a="1"/>
  <c r="W142" i="13" a="1"/>
  <c r="T149" i="13" a="1"/>
  <c r="V13" i="13" a="1"/>
  <c r="T163" i="13" a="1"/>
  <c r="W115" i="13" a="1"/>
  <c r="Z146" i="13" a="1"/>
  <c r="U11" i="13" a="1"/>
  <c r="Y112" i="13" a="1"/>
  <c r="U161" i="13" a="1"/>
  <c r="V200" i="13" a="1"/>
  <c r="W205" i="13" a="1"/>
  <c r="T137" i="13" a="1"/>
  <c r="U107" i="13" a="1"/>
  <c r="U195" i="13" a="1"/>
  <c r="Z224" i="13" a="1"/>
  <c r="Z62" i="13" a="1"/>
  <c r="T58" i="13" a="1"/>
  <c r="V58" i="13" a="1"/>
  <c r="V16" i="13" a="1"/>
  <c r="Z125" i="13" a="1"/>
  <c r="Y188" i="13" a="1"/>
  <c r="Y21" i="13" a="1"/>
  <c r="U61" i="13" a="1"/>
  <c r="U232" i="13" a="1"/>
  <c r="U171" i="13" a="1"/>
  <c r="W21" i="13" a="1"/>
  <c r="U123" i="13" a="1"/>
  <c r="X161" i="13" a="1"/>
  <c r="T41" i="13" a="1"/>
  <c r="U53" i="13" a="1"/>
  <c r="U216" i="13" a="1"/>
  <c r="V120" i="13" a="1"/>
  <c r="T65" i="13" a="1"/>
  <c r="V155" i="13" a="1"/>
  <c r="U136" i="13" a="1"/>
  <c r="U116" i="13" a="1"/>
  <c r="W209" i="13" a="1"/>
  <c r="X42" i="13" a="1"/>
  <c r="Z176" i="13" a="1"/>
  <c r="T147" i="13" a="1"/>
  <c r="Z191" i="13" a="1"/>
  <c r="X156" i="13" a="1"/>
  <c r="V63" i="13" a="1"/>
  <c r="W194" i="13" a="1"/>
  <c r="T60" i="13" a="1"/>
  <c r="W20" i="13" a="1"/>
  <c r="W117" i="13" a="1"/>
  <c r="U43" i="13" a="1"/>
  <c r="T194" i="13" a="1"/>
  <c r="W201" i="13" a="1"/>
  <c r="W53" i="13" a="1"/>
  <c r="Y212" i="13" a="1"/>
  <c r="X62" i="13" a="1"/>
  <c r="U188" i="13" a="1"/>
  <c r="U131" i="13" a="1"/>
  <c r="Z200" i="13" a="1"/>
  <c r="Z232" i="13" a="1"/>
  <c r="Y225" i="13" a="1"/>
  <c r="Y166" i="13" a="1"/>
  <c r="V42" i="13" a="1"/>
  <c r="V127" i="13" a="1"/>
  <c r="Z225" i="13" a="1"/>
  <c r="T134" i="13" a="1"/>
  <c r="V189" i="13" a="1"/>
  <c r="Z220" i="13" a="1"/>
  <c r="Z185" i="13" a="1"/>
  <c r="T179" i="13" a="1"/>
  <c r="W54" i="13" a="1"/>
  <c r="U21" i="13" a="1"/>
  <c r="V197" i="13" a="1"/>
  <c r="T211" i="13" a="1"/>
  <c r="X31" i="13" a="1"/>
  <c r="W156" i="13" a="1"/>
  <c r="X112" i="13" a="1"/>
  <c r="X48" i="13" a="1"/>
  <c r="W141" i="13" a="1"/>
  <c r="Y160" i="13" a="1"/>
  <c r="T184" i="13" a="1"/>
  <c r="X225" i="13" a="1"/>
  <c r="Z153" i="13" a="1"/>
  <c r="T157" i="13" a="1"/>
  <c r="X217" i="13" a="1"/>
  <c r="U149" i="13" a="1"/>
  <c r="V31" i="13" a="1"/>
  <c r="Y109" i="13" a="1"/>
  <c r="W52" i="13" a="1"/>
  <c r="W33" i="13" a="1"/>
  <c r="T31" i="13" a="1"/>
  <c r="Z144" i="13" a="1"/>
  <c r="T166" i="13" a="1"/>
  <c r="T180" i="13" a="1"/>
  <c r="V33" i="13" a="1"/>
  <c r="W119" i="13" a="1"/>
  <c r="W107" i="13" a="1"/>
  <c r="T232" i="13" a="1"/>
  <c r="U125" i="13" a="1"/>
  <c r="T217" i="13" a="1"/>
  <c r="W43" i="13" a="1"/>
  <c r="X54" i="13" a="1"/>
  <c r="U189" i="13" a="1"/>
  <c r="W211" i="13" a="1"/>
  <c r="U223" i="13" a="1"/>
  <c r="Z107" i="13" a="1"/>
  <c r="T53" i="13" a="1"/>
  <c r="Y120" i="13" a="1"/>
  <c r="X218" i="13" a="1"/>
  <c r="X199" i="13" a="1"/>
  <c r="T119" i="13" a="1"/>
  <c r="Z173" i="13" a="1"/>
  <c r="Z29" i="13" a="1"/>
  <c r="T145" i="13" a="1"/>
  <c r="V212" i="13" a="1"/>
  <c r="U124" i="13" a="1"/>
  <c r="U124" i="13" l="1"/>
  <c r="V212" i="13"/>
  <c r="AG212" i="13" s="1"/>
  <c r="T145" i="13"/>
  <c r="Z29" i="13"/>
  <c r="AK29" i="13" s="1"/>
  <c r="Z173" i="13"/>
  <c r="AK173" i="13" s="1"/>
  <c r="T119" i="13"/>
  <c r="X199" i="13"/>
  <c r="AI199" i="13" s="1"/>
  <c r="X218" i="13"/>
  <c r="AI218" i="13" s="1"/>
  <c r="Y120" i="13"/>
  <c r="AJ120" i="13" s="1"/>
  <c r="T53" i="13"/>
  <c r="Z107" i="13"/>
  <c r="AK107" i="13" s="1"/>
  <c r="U223" i="13"/>
  <c r="W211" i="13"/>
  <c r="AH211" i="13" s="1"/>
  <c r="U189" i="13"/>
  <c r="X54" i="13"/>
  <c r="AI54" i="13" s="1"/>
  <c r="W43" i="13"/>
  <c r="AH43" i="13" s="1"/>
  <c r="T217" i="13"/>
  <c r="U125" i="13"/>
  <c r="T232" i="13"/>
  <c r="W107" i="13"/>
  <c r="AH107" i="13" s="1"/>
  <c r="W119" i="13"/>
  <c r="AH119" i="13" s="1"/>
  <c r="V33" i="13"/>
  <c r="AG33" i="13" s="1"/>
  <c r="T180" i="13"/>
  <c r="T166" i="13"/>
  <c r="Z144" i="13"/>
  <c r="AK144" i="13" s="1"/>
  <c r="T31" i="13"/>
  <c r="W33" i="13"/>
  <c r="AH33" i="13" s="1"/>
  <c r="W52" i="13"/>
  <c r="AH52" i="13" s="1"/>
  <c r="Y109" i="13"/>
  <c r="AJ109" i="13" s="1"/>
  <c r="V31" i="13"/>
  <c r="AG31" i="13" s="1"/>
  <c r="U149" i="13"/>
  <c r="X217" i="13"/>
  <c r="AI217" i="13" s="1"/>
  <c r="T157" i="13"/>
  <c r="Z153" i="13"/>
  <c r="AK153" i="13" s="1"/>
  <c r="X225" i="13"/>
  <c r="AI225" i="13" s="1"/>
  <c r="T184" i="13"/>
  <c r="Y160" i="13"/>
  <c r="AJ160" i="13" s="1"/>
  <c r="W141" i="13"/>
  <c r="AH141" i="13" s="1"/>
  <c r="X48" i="13"/>
  <c r="AI48" i="13" s="1"/>
  <c r="X112" i="13"/>
  <c r="AI112" i="13" s="1"/>
  <c r="W156" i="13"/>
  <c r="AH156" i="13" s="1"/>
  <c r="X31" i="13"/>
  <c r="AI31" i="13" s="1"/>
  <c r="T211" i="13"/>
  <c r="V197" i="13"/>
  <c r="AG197" i="13" s="1"/>
  <c r="U21" i="13"/>
  <c r="W54" i="13"/>
  <c r="AH54" i="13" s="1"/>
  <c r="T179" i="13"/>
  <c r="Z185" i="13"/>
  <c r="AK185" i="13" s="1"/>
  <c r="Z220" i="13"/>
  <c r="AK220" i="13" s="1"/>
  <c r="V189" i="13"/>
  <c r="AG189" i="13" s="1"/>
  <c r="T134" i="13"/>
  <c r="Z225" i="13"/>
  <c r="AK225" i="13" s="1"/>
  <c r="V127" i="13"/>
  <c r="AG127" i="13" s="1"/>
  <c r="V42" i="13"/>
  <c r="AG42" i="13" s="1"/>
  <c r="Y166" i="13"/>
  <c r="AJ166" i="13" s="1"/>
  <c r="Y225" i="13"/>
  <c r="AJ225" i="13" s="1"/>
  <c r="Z232" i="13"/>
  <c r="AK232" i="13" s="1"/>
  <c r="Z200" i="13"/>
  <c r="AK200" i="13" s="1"/>
  <c r="U131" i="13"/>
  <c r="U188" i="13"/>
  <c r="X62" i="13"/>
  <c r="Y212" i="13"/>
  <c r="AJ212" i="13" s="1"/>
  <c r="W53" i="13"/>
  <c r="AH53" i="13" s="1"/>
  <c r="W201" i="13"/>
  <c r="AH201" i="13" s="1"/>
  <c r="T194" i="13"/>
  <c r="U43" i="13"/>
  <c r="W117" i="13"/>
  <c r="AH117" i="13" s="1"/>
  <c r="W20" i="13"/>
  <c r="AH20" i="13" s="1"/>
  <c r="T60" i="13"/>
  <c r="W194" i="13"/>
  <c r="AH194" i="13" s="1"/>
  <c r="V63" i="13"/>
  <c r="AG63" i="13" s="1"/>
  <c r="X156" i="13"/>
  <c r="AI156" i="13" s="1"/>
  <c r="Z191" i="13"/>
  <c r="AK191" i="13" s="1"/>
  <c r="T147" i="13"/>
  <c r="Z176" i="13"/>
  <c r="AK176" i="13" s="1"/>
  <c r="X42" i="13"/>
  <c r="AI42" i="13" s="1"/>
  <c r="W209" i="13"/>
  <c r="AH209" i="13" s="1"/>
  <c r="U116" i="13"/>
  <c r="U136" i="13"/>
  <c r="V155" i="13"/>
  <c r="AG155" i="13" s="1"/>
  <c r="T65" i="13"/>
  <c r="V120" i="13"/>
  <c r="AG120" i="13" s="1"/>
  <c r="U216" i="13"/>
  <c r="U53" i="13"/>
  <c r="T41" i="13"/>
  <c r="X161" i="13"/>
  <c r="AI161" i="13" s="1"/>
  <c r="U123" i="13"/>
  <c r="W21" i="13"/>
  <c r="AH21" i="13" s="1"/>
  <c r="U171" i="13"/>
  <c r="U232" i="13"/>
  <c r="U61" i="13"/>
  <c r="Y21" i="13"/>
  <c r="AJ21" i="13" s="1"/>
  <c r="Y188" i="13"/>
  <c r="AJ188" i="13" s="1"/>
  <c r="Z125" i="13"/>
  <c r="AK125" i="13" s="1"/>
  <c r="V16" i="13"/>
  <c r="AG16" i="13" s="1"/>
  <c r="V58" i="13"/>
  <c r="AG58" i="13" s="1"/>
  <c r="T58" i="13"/>
  <c r="Z62" i="13"/>
  <c r="AK62" i="13" s="1"/>
  <c r="Z224" i="13"/>
  <c r="AK224" i="13" s="1"/>
  <c r="U195" i="13"/>
  <c r="U107" i="13"/>
  <c r="T137" i="13"/>
  <c r="W205" i="13"/>
  <c r="AH205" i="13" s="1"/>
  <c r="V200" i="13"/>
  <c r="AG200" i="13" s="1"/>
  <c r="U161" i="13"/>
  <c r="Y112" i="13"/>
  <c r="AJ112" i="13" s="1"/>
  <c r="U11" i="13"/>
  <c r="Z146" i="13"/>
  <c r="W115" i="13"/>
  <c r="AH115" i="13" s="1"/>
  <c r="T163" i="13"/>
  <c r="V13" i="13"/>
  <c r="AG13" i="13" s="1"/>
  <c r="T149" i="13"/>
  <c r="W142" i="13"/>
  <c r="AH142" i="13" s="1"/>
  <c r="U109" i="13"/>
  <c r="Y150" i="13"/>
  <c r="AJ150" i="13" s="1"/>
  <c r="Z109" i="13"/>
  <c r="AK109" i="13" s="1"/>
  <c r="T132" i="13"/>
  <c r="V166" i="13"/>
  <c r="AG166" i="13" s="1"/>
  <c r="U137" i="13"/>
  <c r="Y121" i="13"/>
  <c r="AJ121" i="13" s="1"/>
  <c r="U177" i="13"/>
  <c r="Z94" i="13"/>
  <c r="W29" i="13"/>
  <c r="AH29" i="13" s="1"/>
  <c r="X61" i="13"/>
  <c r="AI61" i="13" s="1"/>
  <c r="W123" i="13"/>
  <c r="AH123" i="13" s="1"/>
  <c r="V20" i="13"/>
  <c r="AG20" i="13" s="1"/>
  <c r="U122" i="13"/>
  <c r="W127" i="13"/>
  <c r="AH127" i="13" s="1"/>
  <c r="T223" i="13"/>
  <c r="Y94" i="13"/>
  <c r="U42" i="13"/>
  <c r="V218" i="13"/>
  <c r="AG218" i="13" s="1"/>
  <c r="W124" i="13"/>
  <c r="AH124" i="13" s="1"/>
  <c r="V112" i="13"/>
  <c r="AG112" i="13" s="1"/>
  <c r="X49" i="13"/>
  <c r="AI49" i="13" s="1"/>
  <c r="T212" i="13"/>
  <c r="T153" i="13"/>
  <c r="X41" i="13"/>
  <c r="AI41" i="13" s="1"/>
  <c r="X208" i="13"/>
  <c r="AI208" i="13" s="1"/>
  <c r="W220" i="13"/>
  <c r="AH220" i="13" s="1"/>
  <c r="W203" i="13"/>
  <c r="AH203" i="13" s="1"/>
  <c r="U142" i="13"/>
  <c r="X58" i="13"/>
  <c r="AI58" i="13" s="1"/>
  <c r="U114" i="13"/>
  <c r="Z209" i="13"/>
  <c r="AK209" i="13" s="1"/>
  <c r="T142" i="13"/>
  <c r="U58" i="13"/>
  <c r="W134" i="13"/>
  <c r="AH134" i="13" s="1"/>
  <c r="Z63" i="13"/>
  <c r="AK63" i="13" s="1"/>
  <c r="W183" i="13"/>
  <c r="AH183" i="13" s="1"/>
  <c r="U29" i="13"/>
  <c r="T42" i="13"/>
  <c r="X183" i="13"/>
  <c r="AI183" i="13" s="1"/>
  <c r="U143" i="13"/>
  <c r="Y13" i="13"/>
  <c r="AJ13" i="13" s="1"/>
  <c r="U172" i="13"/>
  <c r="U140" i="13"/>
  <c r="W184" i="13"/>
  <c r="AH184" i="13" s="1"/>
  <c r="T203" i="13"/>
  <c r="U119" i="13"/>
  <c r="W181" i="13"/>
  <c r="AH181" i="13" s="1"/>
  <c r="U179" i="13"/>
  <c r="Y115" i="13"/>
  <c r="AJ115" i="13" s="1"/>
  <c r="U117" i="13"/>
  <c r="X226" i="13"/>
  <c r="AI226" i="13" s="1"/>
  <c r="Z147" i="13"/>
  <c r="AK147" i="13" s="1"/>
  <c r="X135" i="13"/>
  <c r="AI135" i="13" s="1"/>
  <c r="V116" i="13"/>
  <c r="AG116" i="13" s="1"/>
  <c r="T123" i="13"/>
  <c r="V121" i="13"/>
  <c r="AG121" i="13" s="1"/>
  <c r="U30" i="13"/>
  <c r="V30" i="13"/>
  <c r="AG30" i="13" s="1"/>
  <c r="X122" i="13"/>
  <c r="AI122" i="13" s="1"/>
  <c r="U208" i="13"/>
  <c r="V193" i="13"/>
  <c r="AG193" i="13" s="1"/>
  <c r="U212" i="13"/>
  <c r="T49" i="13"/>
  <c r="X229" i="13"/>
  <c r="AI229" i="13" s="1"/>
  <c r="Y11" i="13"/>
  <c r="AJ11" i="13" s="1"/>
  <c r="Z124" i="13"/>
  <c r="AK124" i="13" s="1"/>
  <c r="X232" i="13"/>
  <c r="AI232" i="13" s="1"/>
  <c r="Y167" i="13"/>
  <c r="AJ167" i="13" s="1"/>
  <c r="Y222" i="13"/>
  <c r="AJ222" i="13" s="1"/>
  <c r="X115" i="13"/>
  <c r="AI115" i="13" s="1"/>
  <c r="U49" i="13"/>
  <c r="W46" i="13"/>
  <c r="AH46" i="13" s="1"/>
  <c r="T188" i="13"/>
  <c r="W48" i="13"/>
  <c r="AH48" i="13" s="1"/>
  <c r="T61" i="13"/>
  <c r="U33" i="13"/>
  <c r="Z121" i="13"/>
  <c r="AK121" i="13" s="1"/>
  <c r="Y132" i="13"/>
  <c r="AJ132" i="13" s="1"/>
  <c r="U59" i="13"/>
  <c r="X46" i="13"/>
  <c r="AI46" i="13" s="1"/>
  <c r="Y46" i="13"/>
  <c r="AJ46" i="13" s="1"/>
  <c r="Z54" i="13"/>
  <c r="AK54" i="13" s="1"/>
  <c r="W223" i="13"/>
  <c r="AH223" i="13" s="1"/>
  <c r="T43" i="13"/>
  <c r="T13" i="13"/>
  <c r="V201" i="13"/>
  <c r="AG201" i="13" s="1"/>
  <c r="V153" i="13"/>
  <c r="AG153" i="13" s="1"/>
  <c r="W149" i="13"/>
  <c r="AH149" i="13" s="1"/>
  <c r="Y145" i="13"/>
  <c r="AJ145" i="13" s="1"/>
  <c r="Z149" i="13"/>
  <c r="AK149" i="13" s="1"/>
  <c r="X117" i="13"/>
  <c r="AI117" i="13" s="1"/>
  <c r="W161" i="13"/>
  <c r="AH161" i="13" s="1"/>
  <c r="Y142" i="13"/>
  <c r="AJ142" i="13" s="1"/>
  <c r="T167" i="13"/>
  <c r="U205" i="13"/>
  <c r="Z58" i="13"/>
  <c r="AK58" i="13" s="1"/>
  <c r="X177" i="13"/>
  <c r="AI177" i="13" s="1"/>
  <c r="Z119" i="13"/>
  <c r="AK119" i="13" s="1"/>
  <c r="V224" i="13"/>
  <c r="AG224" i="13" s="1"/>
  <c r="W116" i="13"/>
  <c r="AH116" i="13" s="1"/>
  <c r="X137" i="13"/>
  <c r="AI137" i="13" s="1"/>
  <c r="Y130" i="13"/>
  <c r="AJ130" i="13" s="1"/>
  <c r="V134" i="13"/>
  <c r="AG134" i="13" s="1"/>
  <c r="U65" i="13"/>
  <c r="Y125" i="13"/>
  <c r="AJ125" i="13" s="1"/>
  <c r="W155" i="13"/>
  <c r="AH155" i="13" s="1"/>
  <c r="Z132" i="13"/>
  <c r="AK132" i="13" s="1"/>
  <c r="U26" i="13"/>
  <c r="V163" i="13"/>
  <c r="AG163" i="13" s="1"/>
  <c r="X152" i="13"/>
  <c r="AI152" i="13" s="1"/>
  <c r="W180" i="13"/>
  <c r="AH180" i="13" s="1"/>
  <c r="X27" i="13"/>
  <c r="AI27" i="13" s="1"/>
  <c r="V124" i="13"/>
  <c r="AG124" i="13" s="1"/>
  <c r="V221" i="13"/>
  <c r="AG221" i="13" s="1"/>
  <c r="V159" i="13"/>
  <c r="AG159" i="13" s="1"/>
  <c r="Y186" i="13"/>
  <c r="AJ186" i="13" s="1"/>
  <c r="Z226" i="13"/>
  <c r="AK226" i="13" s="1"/>
  <c r="W177" i="13"/>
  <c r="AH177" i="13" s="1"/>
  <c r="Z127" i="13"/>
  <c r="AK127" i="13" s="1"/>
  <c r="V140" i="13"/>
  <c r="AG140" i="13" s="1"/>
  <c r="W173" i="13"/>
  <c r="AH173" i="13" s="1"/>
  <c r="Y191" i="13"/>
  <c r="AJ191" i="13" s="1"/>
  <c r="X191" i="13"/>
  <c r="AI191" i="13" s="1"/>
  <c r="U35" i="13"/>
  <c r="V191" i="13"/>
  <c r="AG191" i="13" s="1"/>
  <c r="Y201" i="13"/>
  <c r="AJ201" i="13" s="1"/>
  <c r="U229" i="13"/>
  <c r="X20" i="13"/>
  <c r="AI20" i="13" s="1"/>
  <c r="Z131" i="13"/>
  <c r="AK131" i="13" s="1"/>
  <c r="Y29" i="13"/>
  <c r="AJ29" i="13" s="1"/>
  <c r="X107" i="13"/>
  <c r="AI107" i="13" s="1"/>
  <c r="Z114" i="13"/>
  <c r="AK114" i="13" s="1"/>
  <c r="W144" i="13"/>
  <c r="AH144" i="13" s="1"/>
  <c r="T115" i="13"/>
  <c r="V32" i="13"/>
  <c r="AG32" i="13" s="1"/>
  <c r="U224" i="13"/>
  <c r="X168" i="13"/>
  <c r="AI168" i="13" s="1"/>
  <c r="T141" i="13"/>
  <c r="U194" i="13"/>
  <c r="W147" i="13"/>
  <c r="AH147" i="13" s="1"/>
  <c r="W232" i="13"/>
  <c r="AH232" i="13" s="1"/>
  <c r="Z13" i="13"/>
  <c r="AK13" i="13" s="1"/>
  <c r="Z32" i="13"/>
  <c r="AK32" i="13" s="1"/>
  <c r="U158" i="13"/>
  <c r="V205" i="13"/>
  <c r="AG205" i="13" s="1"/>
  <c r="Y177" i="13"/>
  <c r="AJ177" i="13" s="1"/>
  <c r="X144" i="13"/>
  <c r="AI144" i="13" s="1"/>
  <c r="Z65" i="13"/>
  <c r="AK65" i="13" s="1"/>
  <c r="X141" i="13"/>
  <c r="AI141" i="13" s="1"/>
  <c r="Y159" i="13"/>
  <c r="AJ159" i="13" s="1"/>
  <c r="X30" i="13"/>
  <c r="AI30" i="13" s="1"/>
  <c r="V225" i="13"/>
  <c r="AG225" i="13" s="1"/>
  <c r="X143" i="13"/>
  <c r="AI143" i="13" s="1"/>
  <c r="X188" i="13"/>
  <c r="AI188" i="13" s="1"/>
  <c r="Y135" i="13"/>
  <c r="AJ135" i="13" s="1"/>
  <c r="T209" i="13"/>
  <c r="Y203" i="13"/>
  <c r="AJ203" i="13" s="1"/>
  <c r="W27" i="13"/>
  <c r="AH27" i="13" s="1"/>
  <c r="X157" i="13"/>
  <c r="AI157" i="13" s="1"/>
  <c r="T30" i="13"/>
  <c r="X224" i="13"/>
  <c r="AI224" i="13" s="1"/>
  <c r="X209" i="13"/>
  <c r="AI209" i="13" s="1"/>
  <c r="Y168" i="13"/>
  <c r="AJ168" i="13" s="1"/>
  <c r="X123" i="13"/>
  <c r="AI123" i="13" s="1"/>
  <c r="Z150" i="13"/>
  <c r="AK150" i="13" s="1"/>
  <c r="W218" i="13"/>
  <c r="AH218" i="13" s="1"/>
  <c r="Z189" i="13"/>
  <c r="AK189" i="13" s="1"/>
  <c r="Y119" i="13"/>
  <c r="AJ119" i="13" s="1"/>
  <c r="X142" i="13"/>
  <c r="AI142" i="13" s="1"/>
  <c r="T46" i="13"/>
  <c r="W162" i="13"/>
  <c r="AH162" i="13" s="1"/>
  <c r="V171" i="13"/>
  <c r="AG171" i="13" s="1"/>
  <c r="X203" i="13"/>
  <c r="AI203" i="13" s="1"/>
  <c r="T138" i="13"/>
  <c r="V172" i="13"/>
  <c r="AG172" i="13" s="1"/>
  <c r="T27" i="13"/>
  <c r="Z130" i="13"/>
  <c r="AK130" i="13" s="1"/>
  <c r="Y205" i="13"/>
  <c r="AJ205" i="13" s="1"/>
  <c r="U32" i="13"/>
  <c r="W26" i="13"/>
  <c r="AH26" i="13" s="1"/>
  <c r="V183" i="13"/>
  <c r="AG183" i="13" s="1"/>
  <c r="W125" i="13"/>
  <c r="AH125" i="13" s="1"/>
  <c r="Y49" i="13"/>
  <c r="AJ49" i="13" s="1"/>
  <c r="Z142" i="13"/>
  <c r="AK142" i="13" s="1"/>
  <c r="T160" i="13"/>
  <c r="Y32" i="13"/>
  <c r="AJ32" i="13" s="1"/>
  <c r="Y127" i="13"/>
  <c r="AJ127" i="13" s="1"/>
  <c r="W199" i="13"/>
  <c r="AH199" i="13" s="1"/>
  <c r="U183" i="13"/>
  <c r="W42" i="13"/>
  <c r="AH42" i="13" s="1"/>
  <c r="Z56" i="13"/>
  <c r="AK56" i="13" s="1"/>
  <c r="W222" i="13"/>
  <c r="AH222" i="13" s="1"/>
  <c r="Z211" i="13"/>
  <c r="AK211" i="13" s="1"/>
  <c r="V186" i="13"/>
  <c r="AG186" i="13" s="1"/>
  <c r="Y117" i="13"/>
  <c r="AJ117" i="13" s="1"/>
  <c r="T220" i="13"/>
  <c r="T205" i="13"/>
  <c r="Y146" i="13"/>
  <c r="X220" i="13"/>
  <c r="AI220" i="13" s="1"/>
  <c r="T189" i="13"/>
  <c r="U138" i="13"/>
  <c r="W195" i="13"/>
  <c r="AH195" i="13" s="1"/>
  <c r="T161" i="13"/>
  <c r="U197" i="13"/>
  <c r="W131" i="13"/>
  <c r="AH131" i="13" s="1"/>
  <c r="V229" i="13"/>
  <c r="AG229" i="13" s="1"/>
  <c r="W186" i="13"/>
  <c r="AH186" i="13" s="1"/>
  <c r="Y176" i="13"/>
  <c r="AJ176" i="13" s="1"/>
  <c r="V181" i="13"/>
  <c r="AG181" i="13" s="1"/>
  <c r="T177" i="13"/>
  <c r="Y220" i="13"/>
  <c r="AJ220" i="13" s="1"/>
  <c r="W130" i="13"/>
  <c r="AH130" i="13" s="1"/>
  <c r="U130" i="13"/>
  <c r="V27" i="13"/>
  <c r="AG27" i="13" s="1"/>
  <c r="T32" i="13"/>
  <c r="X173" i="13"/>
  <c r="AI173" i="13" s="1"/>
  <c r="Z117" i="13"/>
  <c r="AK117" i="13" s="1"/>
  <c r="Y41" i="13"/>
  <c r="AJ41" i="13" s="1"/>
  <c r="T208" i="13"/>
  <c r="T183" i="13"/>
  <c r="U156" i="13"/>
  <c r="X149" i="13"/>
  <c r="AI149" i="13" s="1"/>
  <c r="V114" i="13"/>
  <c r="AG114" i="13" s="1"/>
  <c r="T222" i="13"/>
  <c r="Z163" i="13"/>
  <c r="AK163" i="13" s="1"/>
  <c r="W56" i="13"/>
  <c r="AH56" i="13" s="1"/>
  <c r="T176" i="13"/>
  <c r="X189" i="13"/>
  <c r="AI189" i="13" s="1"/>
  <c r="U121" i="13"/>
  <c r="Z10" i="13"/>
  <c r="X63" i="13"/>
  <c r="AI63" i="13" s="1"/>
  <c r="T135" i="13"/>
  <c r="Y143" i="13"/>
  <c r="AJ143" i="13" s="1"/>
  <c r="X53" i="13"/>
  <c r="AI53" i="13" s="1"/>
  <c r="W143" i="13"/>
  <c r="AH143" i="13" s="1"/>
  <c r="V143" i="13"/>
  <c r="AG143" i="13" s="1"/>
  <c r="V188" i="13"/>
  <c r="AG188" i="13" s="1"/>
  <c r="V135" i="13"/>
  <c r="AG135" i="13" s="1"/>
  <c r="Z35" i="13"/>
  <c r="AK35" i="13" s="1"/>
  <c r="Y200" i="13"/>
  <c r="AJ200" i="13" s="1"/>
  <c r="U147" i="13"/>
  <c r="V65" i="13"/>
  <c r="AG65" i="13" s="1"/>
  <c r="V131" i="13"/>
  <c r="AG131" i="13" s="1"/>
  <c r="X176" i="13"/>
  <c r="AI176" i="13" s="1"/>
  <c r="T216" i="13"/>
  <c r="V179" i="13"/>
  <c r="AG179" i="13" s="1"/>
  <c r="Z196" i="13"/>
  <c r="Z49" i="13"/>
  <c r="AK49" i="13" s="1"/>
  <c r="U193" i="13"/>
  <c r="Y161" i="13"/>
  <c r="AJ161" i="13" s="1"/>
  <c r="W176" i="13"/>
  <c r="AH176" i="13" s="1"/>
  <c r="X35" i="13"/>
  <c r="AI35" i="13" s="1"/>
  <c r="V115" i="13"/>
  <c r="AG115" i="13" s="1"/>
  <c r="W217" i="13"/>
  <c r="AH217" i="13" s="1"/>
  <c r="V194" i="13"/>
  <c r="AG194" i="13" s="1"/>
  <c r="W229" i="13"/>
  <c r="AH229" i="13" s="1"/>
  <c r="Y70" i="13"/>
  <c r="X211" i="13"/>
  <c r="AI211" i="13" s="1"/>
  <c r="T35" i="13"/>
  <c r="X212" i="13"/>
  <c r="AI212" i="13" s="1"/>
  <c r="Y152" i="13"/>
  <c r="AJ152" i="13" s="1"/>
  <c r="U52" i="13"/>
  <c r="Z26" i="13"/>
  <c r="AK26" i="13" s="1"/>
  <c r="X134" i="13"/>
  <c r="AI134" i="13" s="1"/>
  <c r="Y62" i="13"/>
  <c r="AJ62" i="13" s="1"/>
  <c r="V56" i="13"/>
  <c r="AG56" i="13" s="1"/>
  <c r="U217" i="13"/>
  <c r="V199" i="13"/>
  <c r="AG199" i="13" s="1"/>
  <c r="X114" i="13"/>
  <c r="AI114" i="13" s="1"/>
  <c r="Y53" i="13"/>
  <c r="AJ53" i="13" s="1"/>
  <c r="U220" i="13"/>
  <c r="T54" i="13"/>
  <c r="Y60" i="13"/>
  <c r="AJ60" i="13" s="1"/>
  <c r="T197" i="13"/>
  <c r="W216" i="13"/>
  <c r="AH216" i="13" s="1"/>
  <c r="V161" i="13"/>
  <c r="AG161" i="13" s="1"/>
  <c r="W112" i="13"/>
  <c r="AH112" i="13" s="1"/>
  <c r="T11" i="13"/>
  <c r="W62" i="13"/>
  <c r="W212" i="13"/>
  <c r="AH212" i="13" s="1"/>
  <c r="W13" i="13"/>
  <c r="AH13" i="13" s="1"/>
  <c r="X184" i="13"/>
  <c r="AI184" i="13" s="1"/>
  <c r="T155" i="13"/>
  <c r="X59" i="13"/>
  <c r="AI59" i="13" s="1"/>
  <c r="X26" i="13"/>
  <c r="AI26" i="13" s="1"/>
  <c r="W185" i="13"/>
  <c r="AH185" i="13" s="1"/>
  <c r="W158" i="13"/>
  <c r="AH158" i="13" s="1"/>
  <c r="W137" i="13"/>
  <c r="AH137" i="13" s="1"/>
  <c r="W179" i="13"/>
  <c r="AH179" i="13" s="1"/>
  <c r="V226" i="13"/>
  <c r="AG226" i="13" s="1"/>
  <c r="T48" i="13"/>
  <c r="X125" i="13"/>
  <c r="AI125" i="13" s="1"/>
  <c r="V26" i="13"/>
  <c r="AG26" i="13" s="1"/>
  <c r="Y58" i="13"/>
  <c r="AJ58" i="13" s="1"/>
  <c r="V216" i="13"/>
  <c r="AG216" i="13" s="1"/>
  <c r="X221" i="13"/>
  <c r="AI221" i="13" s="1"/>
  <c r="W114" i="13"/>
  <c r="AH114" i="13" s="1"/>
  <c r="W167" i="13"/>
  <c r="AH167" i="13" s="1"/>
  <c r="X11" i="13"/>
  <c r="AI11" i="13" s="1"/>
  <c r="U48" i="13"/>
  <c r="V48" i="13"/>
  <c r="AG48" i="13" s="1"/>
  <c r="X153" i="13"/>
  <c r="AI153" i="13" s="1"/>
  <c r="U176" i="13"/>
  <c r="Y229" i="13"/>
  <c r="AJ229" i="13" s="1"/>
  <c r="Z155" i="13"/>
  <c r="AK155" i="13" s="1"/>
  <c r="U162" i="13"/>
  <c r="W121" i="13"/>
  <c r="AH121" i="13" s="1"/>
  <c r="U120" i="13"/>
  <c r="V29" i="13"/>
  <c r="AG29" i="13" s="1"/>
  <c r="V54" i="13"/>
  <c r="AG54" i="13" s="1"/>
  <c r="Y181" i="13"/>
  <c r="AJ181" i="13" s="1"/>
  <c r="X147" i="13"/>
  <c r="AI147" i="13" s="1"/>
  <c r="U159" i="13"/>
  <c r="V59" i="13"/>
  <c r="AG59" i="13" s="1"/>
  <c r="Z180" i="13"/>
  <c r="AK180" i="13" s="1"/>
  <c r="X52" i="13"/>
  <c r="AI52" i="13" s="1"/>
  <c r="U199" i="13"/>
  <c r="T116" i="13"/>
  <c r="X155" i="13"/>
  <c r="AI155" i="13" s="1"/>
  <c r="U50" i="13"/>
  <c r="Z177" i="13"/>
  <c r="AK177" i="13" s="1"/>
  <c r="Y163" i="13"/>
  <c r="AJ163" i="13" s="1"/>
  <c r="V185" i="13"/>
  <c r="AG185" i="13" s="1"/>
  <c r="X179" i="13"/>
  <c r="AI179" i="13" s="1"/>
  <c r="Z208" i="13"/>
  <c r="AK208" i="13" s="1"/>
  <c r="V147" i="13"/>
  <c r="AG147" i="13" s="1"/>
  <c r="Z156" i="13"/>
  <c r="AK156" i="13" s="1"/>
  <c r="X131" i="13"/>
  <c r="AI131" i="13" s="1"/>
  <c r="T158" i="13"/>
  <c r="U226" i="13"/>
  <c r="Y114" i="13"/>
  <c r="AJ114" i="13" s="1"/>
  <c r="X171" i="13"/>
  <c r="AI171" i="13" s="1"/>
  <c r="T21" i="13"/>
  <c r="V11" i="13"/>
  <c r="AG11" i="13" s="1"/>
  <c r="Y153" i="13"/>
  <c r="AJ153" i="13" s="1"/>
  <c r="U135" i="13"/>
  <c r="V158" i="13"/>
  <c r="AG158" i="13" s="1"/>
  <c r="U200" i="13"/>
  <c r="X65" i="13"/>
  <c r="AI65" i="13" s="1"/>
  <c r="T181" i="13"/>
  <c r="W153" i="13"/>
  <c r="AH153" i="13" s="1"/>
  <c r="Y197" i="13"/>
  <c r="AJ197" i="13" s="1"/>
  <c r="W200" i="13"/>
  <c r="AH200" i="13" s="1"/>
  <c r="W65" i="13"/>
  <c r="AH65" i="13" s="1"/>
  <c r="Y224" i="13"/>
  <c r="AJ224" i="13" s="1"/>
  <c r="W189" i="13"/>
  <c r="AH189" i="13" s="1"/>
  <c r="Y196" i="13"/>
  <c r="Y107" i="13"/>
  <c r="AJ107" i="13" s="1"/>
  <c r="U145" i="13"/>
  <c r="T193" i="13"/>
  <c r="V222" i="13"/>
  <c r="AG222" i="13" s="1"/>
  <c r="Z112" i="13"/>
  <c r="AK112" i="13" s="1"/>
  <c r="U46" i="13"/>
  <c r="W135" i="13"/>
  <c r="AH135" i="13" s="1"/>
  <c r="U203" i="13"/>
  <c r="X132" i="13"/>
  <c r="AI132" i="13" s="1"/>
  <c r="X140" i="13"/>
  <c r="AI140" i="13" s="1"/>
  <c r="X109" i="13"/>
  <c r="AI109" i="13" s="1"/>
  <c r="V61" i="13"/>
  <c r="AG61" i="13" s="1"/>
  <c r="T136" i="13"/>
  <c r="U222" i="13"/>
  <c r="X166" i="13"/>
  <c r="AI166" i="13" s="1"/>
  <c r="U115" i="13"/>
  <c r="Y144" i="13"/>
  <c r="AJ144" i="13" s="1"/>
  <c r="W63" i="13"/>
  <c r="AH63" i="13" s="1"/>
  <c r="W224" i="13"/>
  <c r="AH224" i="13" s="1"/>
  <c r="V203" i="13"/>
  <c r="AG203" i="13" s="1"/>
  <c r="Z53" i="13"/>
  <c r="AK53" i="13" s="1"/>
  <c r="U134" i="13"/>
  <c r="W32" i="13"/>
  <c r="AH32" i="13" s="1"/>
  <c r="U173" i="13"/>
  <c r="X159" i="13"/>
  <c r="AI159" i="13" s="1"/>
  <c r="U166" i="13"/>
  <c r="Y189" i="13"/>
  <c r="AJ189" i="13" s="1"/>
  <c r="T195" i="13"/>
  <c r="V122" i="13"/>
  <c r="AG122" i="13" s="1"/>
  <c r="W122" i="13"/>
  <c r="AH122" i="13" s="1"/>
  <c r="V41" i="13"/>
  <c r="AG41" i="13" s="1"/>
  <c r="Z186" i="13"/>
  <c r="AK186" i="13" s="1"/>
  <c r="U157" i="13"/>
  <c r="T150" i="13"/>
  <c r="Z217" i="13"/>
  <c r="AK217" i="13" s="1"/>
  <c r="Z194" i="13"/>
  <c r="AK194" i="13" s="1"/>
  <c r="Z152" i="13"/>
  <c r="AK152" i="13" s="1"/>
  <c r="U63" i="13"/>
  <c r="Y101" i="13"/>
  <c r="X13" i="13"/>
  <c r="AI13" i="13" s="1"/>
  <c r="Y48" i="13"/>
  <c r="AJ48" i="13" s="1"/>
  <c r="U60" i="13"/>
  <c r="Z168" i="13"/>
  <c r="AK168" i="13" s="1"/>
  <c r="Z60" i="13"/>
  <c r="AK60" i="13" s="1"/>
  <c r="W58" i="13"/>
  <c r="AH58" i="13" s="1"/>
  <c r="Z223" i="13"/>
  <c r="AK223" i="13" s="1"/>
  <c r="Y217" i="13"/>
  <c r="AJ217" i="13" s="1"/>
  <c r="V157" i="13"/>
  <c r="AG157" i="13" s="1"/>
  <c r="Y124" i="13"/>
  <c r="AJ124" i="13" s="1"/>
  <c r="T152" i="13"/>
  <c r="V35" i="13"/>
  <c r="AG35" i="13" s="1"/>
  <c r="W145" i="13"/>
  <c r="AH145" i="13" s="1"/>
  <c r="T225" i="13"/>
  <c r="Z184" i="13"/>
  <c r="AK184" i="13" s="1"/>
  <c r="V125" i="13"/>
  <c r="AG125" i="13" s="1"/>
  <c r="T131" i="13"/>
  <c r="V173" i="13"/>
  <c r="AG173" i="13" s="1"/>
  <c r="T50" i="13"/>
  <c r="X127" i="13"/>
  <c r="AI127" i="13" s="1"/>
  <c r="U184" i="13"/>
  <c r="Y16" i="13"/>
  <c r="AJ16" i="13" s="1"/>
  <c r="Z167" i="13"/>
  <c r="AK167" i="13" s="1"/>
  <c r="U181" i="13"/>
  <c r="T112" i="13"/>
  <c r="T185" i="13"/>
  <c r="Z221" i="13"/>
  <c r="AK221" i="13" s="1"/>
  <c r="W191" i="13"/>
  <c r="AH191" i="13" s="1"/>
  <c r="X130" i="13"/>
  <c r="AI130" i="13" s="1"/>
  <c r="V156" i="13"/>
  <c r="AG156" i="13" s="1"/>
  <c r="V123" i="13"/>
  <c r="AG123" i="13" s="1"/>
  <c r="Z70" i="13"/>
  <c r="T63" i="13"/>
  <c r="Y56" i="13"/>
  <c r="AJ56" i="13" s="1"/>
  <c r="Y156" i="13"/>
  <c r="AJ156" i="13" s="1"/>
  <c r="U209" i="13"/>
  <c r="T117" i="13"/>
  <c r="V168" i="13"/>
  <c r="AG168" i="13" s="1"/>
  <c r="Y211" i="13"/>
  <c r="AJ211" i="13" s="1"/>
  <c r="U211" i="13"/>
  <c r="T144" i="13"/>
  <c r="Y102" i="13"/>
  <c r="V167" i="13"/>
  <c r="AG167" i="13" s="1"/>
  <c r="T16" i="13"/>
  <c r="U163" i="13"/>
  <c r="W159" i="13"/>
  <c r="AH159" i="13" s="1"/>
  <c r="U201" i="13"/>
  <c r="Y59" i="13"/>
  <c r="AJ59" i="13" s="1"/>
  <c r="Y35" i="13"/>
  <c r="AJ35" i="13" s="1"/>
  <c r="T109" i="13"/>
  <c r="U167" i="13"/>
  <c r="T156" i="13"/>
  <c r="Y208" i="13"/>
  <c r="AJ208" i="13" s="1"/>
  <c r="Y65" i="13"/>
  <c r="AJ65" i="13" s="1"/>
  <c r="Y221" i="13"/>
  <c r="AJ221" i="13" s="1"/>
  <c r="V208" i="13"/>
  <c r="AG208" i="13" s="1"/>
  <c r="Z171" i="13"/>
  <c r="AK171" i="13" s="1"/>
  <c r="U41" i="13"/>
  <c r="X60" i="13"/>
  <c r="AI60" i="13" s="1"/>
  <c r="W61" i="13"/>
  <c r="AH61" i="13" s="1"/>
  <c r="X138" i="13"/>
  <c r="AI138" i="13" s="1"/>
  <c r="T143" i="13"/>
  <c r="T224" i="13"/>
  <c r="Y52" i="13"/>
  <c r="AJ52" i="13" s="1"/>
  <c r="V141" i="13"/>
  <c r="AG141" i="13" s="1"/>
  <c r="W171" i="13"/>
  <c r="AH171" i="13" s="1"/>
  <c r="U186" i="13"/>
  <c r="X16" i="13"/>
  <c r="AI16" i="13" s="1"/>
  <c r="U225" i="13"/>
  <c r="U20" i="13"/>
  <c r="V223" i="13"/>
  <c r="AG223" i="13" s="1"/>
  <c r="T200" i="13"/>
  <c r="T26" i="13"/>
  <c r="Y42" i="13"/>
  <c r="AJ42" i="13" s="1"/>
  <c r="V184" i="13"/>
  <c r="AG184" i="13" s="1"/>
  <c r="W208" i="13"/>
  <c r="AH208" i="13" s="1"/>
  <c r="T201" i="13"/>
  <c r="Z116" i="13"/>
  <c r="AK116" i="13" s="1"/>
  <c r="W160" i="13"/>
  <c r="AH160" i="13" s="1"/>
  <c r="T168" i="13"/>
  <c r="V52" i="13"/>
  <c r="AG52" i="13" s="1"/>
  <c r="V21" i="13"/>
  <c r="AG21" i="13" s="1"/>
  <c r="T173" i="13"/>
  <c r="Z181" i="13"/>
  <c r="AK181" i="13" s="1"/>
  <c r="X29" i="13"/>
  <c r="AI29" i="13" s="1"/>
  <c r="V49" i="13"/>
  <c r="AG49" i="13" s="1"/>
  <c r="T199" i="13"/>
  <c r="U56" i="13"/>
  <c r="X197" i="13"/>
  <c r="AI197" i="13" s="1"/>
  <c r="U221" i="13"/>
  <c r="Y173" i="13"/>
  <c r="AJ173" i="13" s="1"/>
  <c r="T226" i="13"/>
  <c r="V176" i="13"/>
  <c r="AG176" i="13" s="1"/>
  <c r="V130" i="13"/>
  <c r="AG130" i="13" s="1"/>
  <c r="Y232" i="13"/>
  <c r="AJ232" i="13" s="1"/>
  <c r="Y26" i="13"/>
  <c r="AJ26" i="13" s="1"/>
  <c r="X145" i="13"/>
  <c r="AI145" i="13" s="1"/>
  <c r="V152" i="13"/>
  <c r="AG152" i="13" s="1"/>
  <c r="U153" i="13"/>
  <c r="X216" i="13"/>
  <c r="AI216" i="13" s="1"/>
  <c r="Z145" i="13"/>
  <c r="AK145" i="13" s="1"/>
  <c r="Z115" i="13"/>
  <c r="AK115" i="13" s="1"/>
  <c r="T172" i="13"/>
  <c r="Y149" i="13"/>
  <c r="AJ149" i="13" s="1"/>
  <c r="X21" i="13"/>
  <c r="AI21" i="13" s="1"/>
  <c r="V217" i="13"/>
  <c r="AG217" i="13" s="1"/>
  <c r="U185" i="13"/>
  <c r="Z16" i="13"/>
  <c r="AK16" i="13" s="1"/>
  <c r="U16" i="13"/>
  <c r="V160" i="13"/>
  <c r="AG160" i="13" s="1"/>
  <c r="W168" i="13"/>
  <c r="AH168" i="13" s="1"/>
  <c r="X160" i="13"/>
  <c r="AI160" i="13" s="1"/>
  <c r="T127" i="13"/>
  <c r="X120" i="13"/>
  <c r="AI120" i="13" s="1"/>
  <c r="T221" i="13"/>
  <c r="X194" i="13"/>
  <c r="AI194" i="13" s="1"/>
  <c r="Z30" i="13"/>
  <c r="AK30" i="13" s="1"/>
  <c r="V145" i="13"/>
  <c r="AG145" i="13" s="1"/>
  <c r="V132" i="13"/>
  <c r="AG132" i="13" s="1"/>
  <c r="U168" i="13"/>
  <c r="U144" i="13"/>
  <c r="Y180" i="13"/>
  <c r="AJ180" i="13" s="1"/>
  <c r="Y116" i="13"/>
  <c r="AJ116" i="13" s="1"/>
  <c r="T140" i="13"/>
  <c r="X185" i="13"/>
  <c r="AI185" i="13" s="1"/>
  <c r="U112" i="13"/>
  <c r="Y158" i="13"/>
  <c r="AJ158" i="13" s="1"/>
  <c r="W16" i="13"/>
  <c r="AH16" i="13" s="1"/>
  <c r="U218" i="13"/>
  <c r="W221" i="13"/>
  <c r="AH221" i="13" s="1"/>
  <c r="Y185" i="13"/>
  <c r="AJ185" i="13" s="1"/>
  <c r="U160" i="13"/>
  <c r="Z140" i="13"/>
  <c r="AK140" i="13" s="1"/>
  <c r="Y54" i="13"/>
  <c r="AJ54" i="13" s="1"/>
  <c r="Y147" i="13"/>
  <c r="AJ147" i="13" s="1"/>
  <c r="X56" i="13"/>
  <c r="AI56" i="13" s="1"/>
  <c r="V150" i="13"/>
  <c r="AG150" i="13" s="1"/>
  <c r="X186" i="13"/>
  <c r="AI186" i="13" s="1"/>
  <c r="Z188" i="13"/>
  <c r="AK188" i="13" s="1"/>
  <c r="W152" i="13"/>
  <c r="AH152" i="13" s="1"/>
  <c r="V138" i="13"/>
  <c r="AG138" i="13" s="1"/>
  <c r="U191" i="13"/>
  <c r="Y123" i="13"/>
  <c r="AJ123" i="13" s="1"/>
  <c r="Z159" i="13"/>
  <c r="AK159" i="13" s="1"/>
  <c r="T56" i="13"/>
  <c r="Z166" i="13"/>
  <c r="AK166" i="13" s="1"/>
  <c r="W120" i="13"/>
  <c r="AH120" i="13" s="1"/>
  <c r="U155" i="13"/>
  <c r="V144" i="13"/>
  <c r="AG144" i="13" s="1"/>
  <c r="W30" i="13"/>
  <c r="AH30" i="13" s="1"/>
  <c r="X150" i="13"/>
  <c r="AI150" i="13" s="1"/>
  <c r="W132" i="13"/>
  <c r="AH132" i="13" s="1"/>
  <c r="X180" i="13"/>
  <c r="AI180" i="13" s="1"/>
  <c r="V195" i="13"/>
  <c r="AG195" i="13" s="1"/>
  <c r="T114" i="13"/>
  <c r="Y194" i="13"/>
  <c r="AJ194" i="13" s="1"/>
  <c r="W136" i="13"/>
  <c r="AH136" i="13" s="1"/>
  <c r="T121" i="13"/>
  <c r="U150" i="13"/>
  <c r="U141" i="13"/>
  <c r="T130" i="13"/>
  <c r="W157" i="13"/>
  <c r="AH157" i="13" s="1"/>
  <c r="Z43" i="13"/>
  <c r="AK43" i="13" s="1"/>
  <c r="Z46" i="13"/>
  <c r="AK46" i="13" s="1"/>
  <c r="T171" i="13"/>
  <c r="W109" i="13"/>
  <c r="AH109" i="13" s="1"/>
  <c r="W140" i="13"/>
  <c r="AH140" i="13" s="1"/>
  <c r="Y199" i="13"/>
  <c r="AJ199" i="13" s="1"/>
  <c r="W150" i="13"/>
  <c r="AH150" i="13" s="1"/>
  <c r="X163" i="13"/>
  <c r="AI163" i="13" s="1"/>
  <c r="Z199" i="13"/>
  <c r="AK199" i="13" s="1"/>
  <c r="W59" i="13"/>
  <c r="AH59" i="13" s="1"/>
  <c r="T159" i="13"/>
  <c r="U54" i="13"/>
  <c r="V220" i="13"/>
  <c r="AG220" i="13" s="1"/>
  <c r="V162" i="13"/>
  <c r="AG162" i="13" s="1"/>
  <c r="T120" i="13"/>
  <c r="T218" i="13"/>
  <c r="X181" i="13"/>
  <c r="AI181" i="13" s="1"/>
  <c r="U13" i="13"/>
  <c r="W49" i="13"/>
  <c r="AH49" i="13" s="1"/>
  <c r="Y209" i="13"/>
  <c r="AJ209" i="13" s="1"/>
  <c r="Y131" i="13"/>
  <c r="AJ131" i="13" s="1"/>
  <c r="Z123" i="13"/>
  <c r="AK123" i="13" s="1"/>
  <c r="Y184" i="13"/>
  <c r="AJ184" i="13" s="1"/>
  <c r="V142" i="13"/>
  <c r="AG142" i="13" s="1"/>
  <c r="V43" i="13"/>
  <c r="AG43" i="13" s="1"/>
  <c r="Z20" i="13"/>
  <c r="AK20" i="13" s="1"/>
  <c r="X223" i="13"/>
  <c r="AI223" i="13" s="1"/>
  <c r="W225" i="13"/>
  <c r="AH225" i="13" s="1"/>
  <c r="X32" i="13"/>
  <c r="AI32" i="13" s="1"/>
  <c r="W197" i="13"/>
  <c r="AH197" i="13" s="1"/>
  <c r="X158" i="13"/>
  <c r="AI158" i="13" s="1"/>
  <c r="T162" i="13"/>
  <c r="V136" i="13"/>
  <c r="AG136" i="13" s="1"/>
  <c r="Y141" i="13"/>
  <c r="AJ141" i="13" s="1"/>
  <c r="X119" i="13"/>
  <c r="AI119" i="13" s="1"/>
  <c r="T191" i="13"/>
  <c r="W31" i="13"/>
  <c r="AH31" i="13" s="1"/>
  <c r="W172" i="13"/>
  <c r="AH172" i="13" s="1"/>
  <c r="Y171" i="13"/>
  <c r="AJ171" i="13" s="1"/>
  <c r="Y30" i="13"/>
  <c r="AJ30" i="13" s="1"/>
  <c r="V137" i="13"/>
  <c r="AG137" i="13" s="1"/>
  <c r="Z141" i="13"/>
  <c r="AK141" i="13" s="1"/>
  <c r="X116" i="13"/>
  <c r="AI116" i="13" s="1"/>
  <c r="T33" i="13"/>
  <c r="Y43" i="13"/>
  <c r="AJ43" i="13" s="1"/>
  <c r="X121" i="13"/>
  <c r="AI121" i="13" s="1"/>
  <c r="X167" i="13"/>
  <c r="AI167" i="13" s="1"/>
  <c r="X222" i="13"/>
  <c r="AI222" i="13" s="1"/>
  <c r="Z101" i="13"/>
  <c r="T107" i="13"/>
  <c r="V60" i="13"/>
  <c r="AG60" i="13" s="1"/>
  <c r="Y223" i="13"/>
  <c r="AJ223" i="13" s="1"/>
  <c r="Y20" i="13"/>
  <c r="AJ20" i="13" s="1"/>
  <c r="T29" i="13"/>
  <c r="T124" i="13"/>
  <c r="V107" i="13"/>
  <c r="AG107" i="13" s="1"/>
  <c r="Y63" i="13"/>
  <c r="AJ63" i="13" s="1"/>
  <c r="W35" i="13"/>
  <c r="AH35" i="13" s="1"/>
  <c r="V232" i="13"/>
  <c r="AG232" i="13" s="1"/>
  <c r="W60" i="13"/>
  <c r="AH60" i="13" s="1"/>
  <c r="W11" i="13"/>
  <c r="AH11" i="13" s="1"/>
  <c r="V177" i="13"/>
  <c r="AG177" i="13" s="1"/>
  <c r="V109" i="13"/>
  <c r="AG109" i="13" s="1"/>
  <c r="W163" i="13"/>
  <c r="AH163" i="13" s="1"/>
  <c r="V149" i="13"/>
  <c r="AG149" i="13" s="1"/>
  <c r="V209" i="13"/>
  <c r="AG209" i="13" s="1"/>
  <c r="U127" i="13"/>
  <c r="Z143" i="13"/>
  <c r="AK143" i="13" s="1"/>
  <c r="Z120" i="13"/>
  <c r="AK120" i="13" s="1"/>
  <c r="V211" i="13"/>
  <c r="AG211" i="13" s="1"/>
  <c r="Z135" i="13"/>
  <c r="AK135" i="13" s="1"/>
  <c r="Y155" i="13"/>
  <c r="AJ155" i="13" s="1"/>
  <c r="X136" i="13"/>
  <c r="AI136" i="13" s="1"/>
  <c r="X43" i="13"/>
  <c r="AI43" i="13" s="1"/>
  <c r="U152" i="13"/>
  <c r="Y140" i="13"/>
  <c r="AJ140" i="13" s="1"/>
  <c r="X201" i="13"/>
  <c r="AI201" i="13" s="1"/>
  <c r="T186" i="13"/>
  <c r="U27" i="13"/>
  <c r="V119" i="13"/>
  <c r="AG119" i="13" s="1"/>
  <c r="Z59" i="13"/>
  <c r="AK59" i="13" s="1"/>
  <c r="V46" i="13"/>
  <c r="AG46" i="13" s="1"/>
  <c r="Z161" i="13"/>
  <c r="AK161" i="13" s="1"/>
  <c r="T20" i="13"/>
  <c r="W166" i="13"/>
  <c r="AH166" i="13" s="1"/>
  <c r="X124" i="13"/>
  <c r="AI124" i="13" s="1"/>
  <c r="X205" i="13"/>
  <c r="AI205" i="13" s="1"/>
  <c r="U132" i="13"/>
  <c r="Y226" i="13"/>
  <c r="AJ226" i="13" s="1"/>
  <c r="V117" i="13"/>
  <c r="AG117" i="13" s="1"/>
  <c r="W226" i="13"/>
  <c r="AH226" i="13" s="1"/>
  <c r="X200" i="13"/>
  <c r="AI200" i="13" s="1"/>
  <c r="W138" i="13"/>
  <c r="AH138" i="13" s="1"/>
  <c r="T59" i="13"/>
  <c r="V53" i="13"/>
  <c r="AG53" i="13" s="1"/>
  <c r="W188" i="13"/>
  <c r="AH188" i="13" s="1"/>
  <c r="W41" i="13"/>
  <c r="AH41" i="13" s="1"/>
  <c r="Z11" i="13"/>
  <c r="AK11" i="13" s="1"/>
  <c r="T229" i="13"/>
  <c r="T122" i="13"/>
  <c r="T125" i="13"/>
  <c r="T52" i="13"/>
  <c r="U31" i="13"/>
  <c r="V180" i="13"/>
  <c r="AG180" i="13" s="1"/>
  <c r="AF124" i="12"/>
  <c r="H124" i="12"/>
  <c r="J124" i="12" s="1"/>
  <c r="L124" i="12" s="1"/>
  <c r="AG208" i="12"/>
  <c r="G143" i="12"/>
  <c r="I143" i="12" s="1"/>
  <c r="K143" i="12" s="1"/>
  <c r="M143" i="12" s="1"/>
  <c r="AE143" i="12"/>
  <c r="AK29" i="12"/>
  <c r="AK169" i="12"/>
  <c r="G119" i="12"/>
  <c r="I119" i="12" s="1"/>
  <c r="K119" i="12" s="1"/>
  <c r="M119" i="12" s="1"/>
  <c r="AE119" i="12"/>
  <c r="AI195" i="12"/>
  <c r="AI213" i="12"/>
  <c r="AJ120" i="12"/>
  <c r="G53" i="12"/>
  <c r="I53" i="12" s="1"/>
  <c r="K53" i="12" s="1"/>
  <c r="M53" i="12" s="1"/>
  <c r="AE53" i="12"/>
  <c r="AK107" i="12"/>
  <c r="AF219" i="12"/>
  <c r="H219" i="12"/>
  <c r="J219" i="12" s="1"/>
  <c r="L219" i="12" s="1"/>
  <c r="AH207" i="12"/>
  <c r="H185" i="12"/>
  <c r="J185" i="12" s="1"/>
  <c r="L185" i="12" s="1"/>
  <c r="AF185" i="12"/>
  <c r="AI54" i="12"/>
  <c r="AH43" i="12"/>
  <c r="G212" i="12"/>
  <c r="I212" i="12" s="1"/>
  <c r="K212" i="12" s="1"/>
  <c r="M212" i="12" s="1"/>
  <c r="AE212" i="12"/>
  <c r="AF125" i="12"/>
  <c r="H125" i="12"/>
  <c r="J125" i="12" s="1"/>
  <c r="L125" i="12" s="1"/>
  <c r="AE228" i="12"/>
  <c r="G228" i="12"/>
  <c r="I228" i="12" s="1"/>
  <c r="K228" i="12" s="1"/>
  <c r="M228" i="12" s="1"/>
  <c r="AH107" i="12"/>
  <c r="AH119" i="12"/>
  <c r="AG33" i="12"/>
  <c r="G176" i="12"/>
  <c r="I176" i="12" s="1"/>
  <c r="K176" i="12" s="1"/>
  <c r="M176" i="12" s="1"/>
  <c r="AE176" i="12"/>
  <c r="AE163" i="12"/>
  <c r="G163" i="12"/>
  <c r="I163" i="12" s="1"/>
  <c r="K163" i="12" s="1"/>
  <c r="M163" i="12" s="1"/>
  <c r="AK142" i="12"/>
  <c r="AE31" i="12"/>
  <c r="G31" i="12"/>
  <c r="I31" i="12" s="1"/>
  <c r="K31" i="12" s="1"/>
  <c r="M31" i="12" s="1"/>
  <c r="AH33" i="12"/>
  <c r="AH52" i="12"/>
  <c r="AJ109" i="12"/>
  <c r="AG31" i="12"/>
  <c r="H146" i="12"/>
  <c r="J146" i="12" s="1"/>
  <c r="L146" i="12" s="1"/>
  <c r="AF146" i="12"/>
  <c r="AI212" i="12"/>
  <c r="AE154" i="12"/>
  <c r="G154" i="12"/>
  <c r="I154" i="12" s="1"/>
  <c r="K154" i="12" s="1"/>
  <c r="M154" i="12" s="1"/>
  <c r="AK150" i="12"/>
  <c r="AI221" i="12"/>
  <c r="G180" i="12"/>
  <c r="I180" i="12" s="1"/>
  <c r="K180" i="12" s="1"/>
  <c r="M180" i="12" s="1"/>
  <c r="AE180" i="12"/>
  <c r="AJ157" i="12"/>
  <c r="AH139" i="12"/>
  <c r="AI48" i="12"/>
  <c r="AI112" i="12"/>
  <c r="AH153" i="12"/>
  <c r="AI31" i="12"/>
  <c r="G207" i="12"/>
  <c r="I207" i="12" s="1"/>
  <c r="K207" i="12" s="1"/>
  <c r="M207" i="12" s="1"/>
  <c r="AE207" i="12"/>
  <c r="AG193" i="12"/>
  <c r="H21" i="12"/>
  <c r="J21" i="12" s="1"/>
  <c r="L21" i="12" s="1"/>
  <c r="AF21" i="12"/>
  <c r="AH54" i="12"/>
  <c r="AE175" i="12"/>
  <c r="G175" i="12"/>
  <c r="I175" i="12" s="1"/>
  <c r="K175" i="12" s="1"/>
  <c r="M175" i="12" s="1"/>
  <c r="AK181" i="12"/>
  <c r="AK215" i="12"/>
  <c r="AG185" i="12"/>
  <c r="AE133" i="12"/>
  <c r="G133" i="12"/>
  <c r="I133" i="12" s="1"/>
  <c r="K133" i="12" s="1"/>
  <c r="M133" i="12" s="1"/>
  <c r="AK221" i="12"/>
  <c r="AG126" i="12"/>
  <c r="AG42" i="12"/>
  <c r="AJ163" i="12"/>
  <c r="AJ221" i="12"/>
  <c r="AK228" i="12"/>
  <c r="AK196" i="12"/>
  <c r="H130" i="12"/>
  <c r="J130" i="12" s="1"/>
  <c r="L130" i="12" s="1"/>
  <c r="AF130" i="12"/>
  <c r="H184" i="12"/>
  <c r="J184" i="12" s="1"/>
  <c r="L184" i="12" s="1"/>
  <c r="AF184" i="12"/>
  <c r="K62" i="12"/>
  <c r="M62" i="12" s="1"/>
  <c r="AI62" i="12"/>
  <c r="AJ208" i="12"/>
  <c r="AH53" i="12"/>
  <c r="AH197" i="12"/>
  <c r="AE190" i="12"/>
  <c r="G190" i="12"/>
  <c r="I190" i="12" s="1"/>
  <c r="K190" i="12" s="1"/>
  <c r="M190" i="12" s="1"/>
  <c r="AF43" i="12"/>
  <c r="H43" i="12"/>
  <c r="J43" i="12" s="1"/>
  <c r="L43" i="12" s="1"/>
  <c r="AH117" i="12"/>
  <c r="AH20" i="12"/>
  <c r="AE60" i="12"/>
  <c r="G60" i="12"/>
  <c r="I60" i="12" s="1"/>
  <c r="K60" i="12" s="1"/>
  <c r="M60" i="12" s="1"/>
  <c r="AH190" i="12"/>
  <c r="AG63" i="12"/>
  <c r="AI153" i="12"/>
  <c r="AK187" i="12"/>
  <c r="AE144" i="12"/>
  <c r="G144" i="12"/>
  <c r="I144" i="12" s="1"/>
  <c r="K144" i="12" s="1"/>
  <c r="M144" i="12" s="1"/>
  <c r="AK172" i="12"/>
  <c r="AI42" i="12"/>
  <c r="AH205" i="12"/>
  <c r="H116" i="12"/>
  <c r="J116" i="12" s="1"/>
  <c r="L116" i="12" s="1"/>
  <c r="AF116" i="12"/>
  <c r="AF135" i="12"/>
  <c r="H135" i="12"/>
  <c r="J135" i="12" s="1"/>
  <c r="L135" i="12" s="1"/>
  <c r="AG152" i="12"/>
  <c r="G65" i="12"/>
  <c r="I65" i="12" s="1"/>
  <c r="K65" i="12" s="1"/>
  <c r="M65" i="12" s="1"/>
  <c r="AE65" i="12"/>
  <c r="AG120" i="12"/>
  <c r="H210" i="12"/>
  <c r="J210" i="12" s="1"/>
  <c r="L210" i="12" s="1"/>
  <c r="AF210" i="12"/>
  <c r="H53" i="12"/>
  <c r="J53" i="12" s="1"/>
  <c r="L53" i="12" s="1"/>
  <c r="AF53" i="12"/>
  <c r="G41" i="12"/>
  <c r="I41" i="12" s="1"/>
  <c r="K41" i="12" s="1"/>
  <c r="M41" i="12" s="1"/>
  <c r="AE41" i="12"/>
  <c r="AI158" i="12"/>
  <c r="AF123" i="12"/>
  <c r="H123" i="12"/>
  <c r="J123" i="12" s="1"/>
  <c r="L123" i="12" s="1"/>
  <c r="AH21" i="12"/>
  <c r="H167" i="12"/>
  <c r="J167" i="12" s="1"/>
  <c r="L167" i="12" s="1"/>
  <c r="AF167" i="12"/>
  <c r="AF228" i="12"/>
  <c r="H228" i="12"/>
  <c r="J228" i="12" s="1"/>
  <c r="L228" i="12" s="1"/>
  <c r="H61" i="12"/>
  <c r="J61" i="12" s="1"/>
  <c r="L61" i="12" s="1"/>
  <c r="AF61" i="12"/>
  <c r="AJ21" i="12"/>
  <c r="AJ184" i="12"/>
  <c r="AK125" i="12"/>
  <c r="AG16" i="12"/>
  <c r="AG58" i="12"/>
  <c r="G58" i="12"/>
  <c r="I58" i="12" s="1"/>
  <c r="K58" i="12" s="1"/>
  <c r="M58" i="12" s="1"/>
  <c r="AE58" i="12"/>
  <c r="AK62" i="12"/>
  <c r="AK220" i="12"/>
  <c r="AF191" i="12"/>
  <c r="H191" i="12"/>
  <c r="J191" i="12" s="1"/>
  <c r="L191" i="12" s="1"/>
  <c r="H107" i="12"/>
  <c r="J107" i="12" s="1"/>
  <c r="L107" i="12" s="1"/>
  <c r="AF107" i="12"/>
  <c r="AK102" i="13"/>
  <c r="M102" i="13"/>
  <c r="AE136" i="12"/>
  <c r="G136" i="12"/>
  <c r="I136" i="12" s="1"/>
  <c r="K136" i="12" s="1"/>
  <c r="M136" i="12" s="1"/>
  <c r="AH201" i="12"/>
  <c r="AG196" i="12"/>
  <c r="H158" i="12"/>
  <c r="J158" i="12" s="1"/>
  <c r="L158" i="12" s="1"/>
  <c r="AF158" i="12"/>
  <c r="AJ112" i="12"/>
  <c r="AF11" i="12"/>
  <c r="H11" i="12"/>
  <c r="J11" i="12" s="1"/>
  <c r="L11" i="12" s="1"/>
  <c r="M217" i="12"/>
  <c r="AK217" i="12"/>
  <c r="AH115" i="12"/>
  <c r="G160" i="12"/>
  <c r="I160" i="12" s="1"/>
  <c r="K160" i="12" s="1"/>
  <c r="M160" i="12" s="1"/>
  <c r="AE160" i="12"/>
  <c r="AG13" i="12"/>
  <c r="G146" i="12"/>
  <c r="I146" i="12" s="1"/>
  <c r="K146" i="12" s="1"/>
  <c r="M146" i="12" s="1"/>
  <c r="AE146" i="12"/>
  <c r="AH140" i="12"/>
  <c r="AF109" i="12"/>
  <c r="H109" i="12"/>
  <c r="J109" i="12" s="1"/>
  <c r="L109" i="12" s="1"/>
  <c r="AJ147" i="12"/>
  <c r="AK109" i="12"/>
  <c r="G131" i="12"/>
  <c r="I131" i="12" s="1"/>
  <c r="K131" i="12" s="1"/>
  <c r="M131" i="12" s="1"/>
  <c r="AE131" i="12"/>
  <c r="AG163" i="12"/>
  <c r="H136" i="12"/>
  <c r="J136" i="12" s="1"/>
  <c r="L136" i="12" s="1"/>
  <c r="AF136" i="12"/>
  <c r="AJ121" i="12"/>
  <c r="H173" i="12"/>
  <c r="J173" i="12" s="1"/>
  <c r="L173" i="12" s="1"/>
  <c r="AF173" i="12"/>
  <c r="M94" i="12"/>
  <c r="AK94" i="12"/>
  <c r="AH29" i="12"/>
  <c r="AI61" i="12"/>
  <c r="AH123" i="12"/>
  <c r="AG20" i="12"/>
  <c r="H122" i="12"/>
  <c r="J122" i="12" s="1"/>
  <c r="L122" i="12" s="1"/>
  <c r="AF122" i="12"/>
  <c r="AH126" i="12"/>
  <c r="G219" i="12"/>
  <c r="I219" i="12" s="1"/>
  <c r="K219" i="12" s="1"/>
  <c r="M219" i="12" s="1"/>
  <c r="AE219" i="12"/>
  <c r="AJ94" i="12"/>
  <c r="L94" i="12"/>
  <c r="H42" i="12"/>
  <c r="J42" i="12" s="1"/>
  <c r="L42" i="12" s="1"/>
  <c r="AF42" i="12"/>
  <c r="AG213" i="12"/>
  <c r="AH124" i="12"/>
  <c r="AG112" i="12"/>
  <c r="AI49" i="12"/>
  <c r="AE208" i="12"/>
  <c r="G208" i="12"/>
  <c r="I208" i="12" s="1"/>
  <c r="K208" i="12" s="1"/>
  <c r="M208" i="12" s="1"/>
  <c r="AE150" i="12"/>
  <c r="G150" i="12"/>
  <c r="I150" i="12" s="1"/>
  <c r="K150" i="12" s="1"/>
  <c r="M150" i="12" s="1"/>
  <c r="AI41" i="12"/>
  <c r="AI204" i="12"/>
  <c r="AH215" i="12"/>
  <c r="AH199" i="12"/>
  <c r="AF140" i="12"/>
  <c r="H140" i="12"/>
  <c r="J140" i="12" s="1"/>
  <c r="L140" i="12" s="1"/>
  <c r="AI58" i="12"/>
  <c r="AF114" i="12"/>
  <c r="H114" i="12"/>
  <c r="J114" i="12" s="1"/>
  <c r="L114" i="12" s="1"/>
  <c r="AK205" i="12"/>
  <c r="G140" i="12"/>
  <c r="I140" i="12" s="1"/>
  <c r="K140" i="12" s="1"/>
  <c r="M140" i="12" s="1"/>
  <c r="AE140" i="12"/>
  <c r="H58" i="12"/>
  <c r="J58" i="12" s="1"/>
  <c r="L58" i="12" s="1"/>
  <c r="AF58" i="12"/>
  <c r="AH133" i="12"/>
  <c r="AK63" i="12"/>
  <c r="AH179" i="12"/>
  <c r="H29" i="12"/>
  <c r="J29" i="12" s="1"/>
  <c r="L29" i="12" s="1"/>
  <c r="AF29" i="12"/>
  <c r="G42" i="12"/>
  <c r="I42" i="12" s="1"/>
  <c r="K42" i="12" s="1"/>
  <c r="M42" i="12" s="1"/>
  <c r="AE42" i="12"/>
  <c r="AI179" i="12"/>
  <c r="AF141" i="12"/>
  <c r="H141" i="12"/>
  <c r="J141" i="12" s="1"/>
  <c r="L141" i="12" s="1"/>
  <c r="AJ13" i="12"/>
  <c r="H168" i="12"/>
  <c r="J168" i="12" s="1"/>
  <c r="L168" i="12" s="1"/>
  <c r="AF168" i="12"/>
  <c r="AF138" i="12"/>
  <c r="H138" i="12"/>
  <c r="J138" i="12" s="1"/>
  <c r="L138" i="12" s="1"/>
  <c r="AH180" i="12"/>
  <c r="AE199" i="12"/>
  <c r="G199" i="12"/>
  <c r="I199" i="12" s="1"/>
  <c r="K199" i="12" s="1"/>
  <c r="M199" i="12" s="1"/>
  <c r="H119" i="12"/>
  <c r="J119" i="12" s="1"/>
  <c r="L119" i="12" s="1"/>
  <c r="AF119" i="12"/>
  <c r="AH177" i="12"/>
  <c r="AF175" i="12"/>
  <c r="H175" i="12"/>
  <c r="J175" i="12" s="1"/>
  <c r="L175" i="12" s="1"/>
  <c r="AJ115" i="12"/>
  <c r="H117" i="12"/>
  <c r="J117" i="12" s="1"/>
  <c r="L117" i="12" s="1"/>
  <c r="AF117" i="12"/>
  <c r="AI222" i="12"/>
  <c r="M80" i="13"/>
  <c r="AK80" i="13"/>
  <c r="AK144" i="12"/>
  <c r="AI134" i="12"/>
  <c r="AG116" i="12"/>
  <c r="G123" i="12"/>
  <c r="I123" i="12" s="1"/>
  <c r="K123" i="12" s="1"/>
  <c r="M123" i="12" s="1"/>
  <c r="AE123" i="12"/>
  <c r="AG121" i="12"/>
  <c r="AF30" i="12"/>
  <c r="H30" i="12"/>
  <c r="J30" i="12" s="1"/>
  <c r="L30" i="12" s="1"/>
  <c r="AG30" i="12"/>
  <c r="AI122" i="12"/>
  <c r="H204" i="12"/>
  <c r="J204" i="12" s="1"/>
  <c r="L204" i="12" s="1"/>
  <c r="AF204" i="12"/>
  <c r="AG189" i="12"/>
  <c r="H208" i="12"/>
  <c r="J208" i="12" s="1"/>
  <c r="L208" i="12" s="1"/>
  <c r="AF208" i="12"/>
  <c r="AE49" i="12"/>
  <c r="G49" i="12"/>
  <c r="I49" i="12" s="1"/>
  <c r="K49" i="12" s="1"/>
  <c r="M49" i="12" s="1"/>
  <c r="AI225" i="12"/>
  <c r="AJ11" i="12"/>
  <c r="AK124" i="12"/>
  <c r="AI228" i="12"/>
  <c r="AJ164" i="12"/>
  <c r="AJ165" i="13"/>
  <c r="L165" i="13"/>
  <c r="AJ218" i="12"/>
  <c r="AI115" i="12"/>
  <c r="H49" i="12"/>
  <c r="J49" i="12" s="1"/>
  <c r="L49" i="12" s="1"/>
  <c r="AF49" i="12"/>
  <c r="AH46" i="12"/>
  <c r="AE184" i="12"/>
  <c r="G184" i="12"/>
  <c r="I184" i="12" s="1"/>
  <c r="K184" i="12" s="1"/>
  <c r="M184" i="12" s="1"/>
  <c r="AH48" i="12"/>
  <c r="G61" i="12"/>
  <c r="I61" i="12" s="1"/>
  <c r="K61" i="12" s="1"/>
  <c r="M61" i="12" s="1"/>
  <c r="AE61" i="12"/>
  <c r="H33" i="12"/>
  <c r="J33" i="12" s="1"/>
  <c r="L33" i="12" s="1"/>
  <c r="AF33" i="12"/>
  <c r="AK121" i="12"/>
  <c r="AJ131" i="12"/>
  <c r="AF59" i="12"/>
  <c r="H59" i="12"/>
  <c r="J59" i="12" s="1"/>
  <c r="L59" i="12" s="1"/>
  <c r="AI46" i="12"/>
  <c r="AJ46" i="12"/>
  <c r="AK54" i="12"/>
  <c r="AH219" i="12"/>
  <c r="G43" i="12"/>
  <c r="I43" i="12" s="1"/>
  <c r="K43" i="12" s="1"/>
  <c r="M43" i="12" s="1"/>
  <c r="AE43" i="12"/>
  <c r="AE13" i="12"/>
  <c r="G13" i="12"/>
  <c r="I13" i="12" s="1"/>
  <c r="K13" i="12" s="1"/>
  <c r="M13" i="12" s="1"/>
  <c r="AG197" i="12"/>
  <c r="AG150" i="12"/>
  <c r="AH146" i="12"/>
  <c r="AJ143" i="12"/>
  <c r="AK146" i="12"/>
  <c r="AI117" i="12"/>
  <c r="AH158" i="12"/>
  <c r="AJ140" i="12"/>
  <c r="AE164" i="12"/>
  <c r="G164" i="12"/>
  <c r="I164" i="12" s="1"/>
  <c r="K164" i="12" s="1"/>
  <c r="M164" i="12" s="1"/>
  <c r="AF201" i="12"/>
  <c r="H201" i="12"/>
  <c r="J201" i="12" s="1"/>
  <c r="L201" i="12" s="1"/>
  <c r="AK58" i="12"/>
  <c r="AI173" i="12"/>
  <c r="AK119" i="12"/>
  <c r="AG220" i="12"/>
  <c r="AH116" i="12"/>
  <c r="AI136" i="12"/>
  <c r="AJ129" i="12"/>
  <c r="AG133" i="12"/>
  <c r="H65" i="12"/>
  <c r="J65" i="12" s="1"/>
  <c r="L65" i="12" s="1"/>
  <c r="AF65" i="12"/>
  <c r="AJ125" i="12"/>
  <c r="AH152" i="12"/>
  <c r="AK131" i="12"/>
  <c r="AF26" i="12"/>
  <c r="H26" i="12"/>
  <c r="J26" i="12" s="1"/>
  <c r="L26" i="12" s="1"/>
  <c r="AG160" i="12"/>
  <c r="AI149" i="12"/>
  <c r="AH176" i="12"/>
  <c r="AI27" i="12"/>
  <c r="AG124" i="12"/>
  <c r="AG216" i="12"/>
  <c r="AG156" i="12"/>
  <c r="AJ182" i="12"/>
  <c r="AK222" i="12"/>
  <c r="AH173" i="12"/>
  <c r="AK126" i="12"/>
  <c r="AG138" i="12"/>
  <c r="AH169" i="12"/>
  <c r="AJ187" i="12"/>
  <c r="AI187" i="12"/>
  <c r="AF35" i="12"/>
  <c r="H35" i="12"/>
  <c r="J35" i="12" s="1"/>
  <c r="L35" i="12" s="1"/>
  <c r="AG187" i="12"/>
  <c r="AJ197" i="12"/>
  <c r="H225" i="12"/>
  <c r="J225" i="12" s="1"/>
  <c r="L225" i="12" s="1"/>
  <c r="AF225" i="12"/>
  <c r="AI20" i="12"/>
  <c r="AK130" i="12"/>
  <c r="AJ29" i="12"/>
  <c r="AI107" i="12"/>
  <c r="AK114" i="12"/>
  <c r="AH142" i="12"/>
  <c r="AE115" i="12"/>
  <c r="G115" i="12"/>
  <c r="I115" i="12" s="1"/>
  <c r="K115" i="12" s="1"/>
  <c r="M115" i="12" s="1"/>
  <c r="AG32" i="12"/>
  <c r="H220" i="12"/>
  <c r="J220" i="12" s="1"/>
  <c r="L220" i="12" s="1"/>
  <c r="AF220" i="12"/>
  <c r="AI165" i="12"/>
  <c r="L97" i="13"/>
  <c r="AJ97" i="13"/>
  <c r="AE139" i="12"/>
  <c r="G139" i="12"/>
  <c r="I139" i="12" s="1"/>
  <c r="K139" i="12" s="1"/>
  <c r="M139" i="12" s="1"/>
  <c r="H190" i="12"/>
  <c r="J190" i="12" s="1"/>
  <c r="L190" i="12" s="1"/>
  <c r="AF190" i="12"/>
  <c r="AH144" i="12"/>
  <c r="AH228" i="12"/>
  <c r="AK13" i="12"/>
  <c r="AK32" i="12"/>
  <c r="AF155" i="12"/>
  <c r="H155" i="12"/>
  <c r="J155" i="12" s="1"/>
  <c r="L155" i="12" s="1"/>
  <c r="AG201" i="12"/>
  <c r="AJ173" i="12"/>
  <c r="AI142" i="12"/>
  <c r="AK65" i="12"/>
  <c r="AI139" i="12"/>
  <c r="AJ156" i="12"/>
  <c r="AI30" i="12"/>
  <c r="AG221" i="12"/>
  <c r="AI141" i="12"/>
  <c r="AI184" i="12"/>
  <c r="AJ134" i="12"/>
  <c r="AE205" i="12"/>
  <c r="G205" i="12"/>
  <c r="I205" i="12" s="1"/>
  <c r="K205" i="12" s="1"/>
  <c r="M205" i="12" s="1"/>
  <c r="AJ199" i="12"/>
  <c r="AH27" i="12"/>
  <c r="AI154" i="12"/>
  <c r="AE30" i="12"/>
  <c r="G30" i="12"/>
  <c r="I30" i="12" s="1"/>
  <c r="K30" i="12" s="1"/>
  <c r="M30" i="12" s="1"/>
  <c r="AI220" i="12"/>
  <c r="AI205" i="12"/>
  <c r="AJ165" i="12"/>
  <c r="AI123" i="12"/>
  <c r="AK147" i="12"/>
  <c r="AH213" i="12"/>
  <c r="AK185" i="12"/>
  <c r="AJ119" i="12"/>
  <c r="AI140" i="12"/>
  <c r="AE46" i="12"/>
  <c r="G46" i="12"/>
  <c r="I46" i="12" s="1"/>
  <c r="K46" i="12" s="1"/>
  <c r="M46" i="12" s="1"/>
  <c r="AH159" i="12"/>
  <c r="AG167" i="12"/>
  <c r="AI199" i="12"/>
  <c r="AE137" i="12"/>
  <c r="G137" i="12"/>
  <c r="I137" i="12" s="1"/>
  <c r="K137" i="12" s="1"/>
  <c r="M137" i="12" s="1"/>
  <c r="AG168" i="12"/>
  <c r="G27" i="12"/>
  <c r="I27" i="12" s="1"/>
  <c r="K27" i="12" s="1"/>
  <c r="M27" i="12" s="1"/>
  <c r="AE27" i="12"/>
  <c r="AK129" i="12"/>
  <c r="AJ201" i="12"/>
  <c r="H32" i="12"/>
  <c r="J32" i="12" s="1"/>
  <c r="L32" i="12" s="1"/>
  <c r="AF32" i="12"/>
  <c r="AH26" i="12"/>
  <c r="AG179" i="12"/>
  <c r="AH125" i="12"/>
  <c r="AJ49" i="12"/>
  <c r="AK140" i="12"/>
  <c r="AE157" i="12"/>
  <c r="G157" i="12"/>
  <c r="I157" i="12" s="1"/>
  <c r="K157" i="12" s="1"/>
  <c r="M157" i="12" s="1"/>
  <c r="AJ32" i="12"/>
  <c r="AJ126" i="12"/>
  <c r="AH195" i="12"/>
  <c r="AF179" i="12"/>
  <c r="H179" i="12"/>
  <c r="J179" i="12" s="1"/>
  <c r="L179" i="12" s="1"/>
  <c r="AH42" i="12"/>
  <c r="AK56" i="12"/>
  <c r="AH218" i="12"/>
  <c r="AK207" i="12"/>
  <c r="AG182" i="12"/>
  <c r="AJ117" i="12"/>
  <c r="G215" i="12"/>
  <c r="I215" i="12" s="1"/>
  <c r="K215" i="12" s="1"/>
  <c r="M215" i="12" s="1"/>
  <c r="AE215" i="12"/>
  <c r="G201" i="12"/>
  <c r="I201" i="12" s="1"/>
  <c r="K201" i="12" s="1"/>
  <c r="M201" i="12" s="1"/>
  <c r="AE201" i="12"/>
  <c r="AJ217" i="12"/>
  <c r="L217" i="12"/>
  <c r="AI215" i="12"/>
  <c r="AE185" i="12"/>
  <c r="G185" i="12"/>
  <c r="I185" i="12" s="1"/>
  <c r="K185" i="12" s="1"/>
  <c r="M185" i="12" s="1"/>
  <c r="H137" i="12"/>
  <c r="J137" i="12" s="1"/>
  <c r="L137" i="12" s="1"/>
  <c r="AF137" i="12"/>
  <c r="AH191" i="12"/>
  <c r="AE158" i="12"/>
  <c r="G158" i="12"/>
  <c r="I158" i="12" s="1"/>
  <c r="K158" i="12" s="1"/>
  <c r="M158" i="12" s="1"/>
  <c r="AF193" i="12"/>
  <c r="H193" i="12"/>
  <c r="J193" i="12" s="1"/>
  <c r="L193" i="12" s="1"/>
  <c r="AH130" i="12"/>
  <c r="AG225" i="12"/>
  <c r="AH182" i="12"/>
  <c r="AJ172" i="12"/>
  <c r="AG177" i="12"/>
  <c r="AE173" i="12"/>
  <c r="G173" i="12"/>
  <c r="I173" i="12" s="1"/>
  <c r="K173" i="12" s="1"/>
  <c r="M173" i="12" s="1"/>
  <c r="AJ215" i="12"/>
  <c r="AH129" i="12"/>
  <c r="AF129" i="12"/>
  <c r="H129" i="12"/>
  <c r="J129" i="12" s="1"/>
  <c r="L129" i="12" s="1"/>
  <c r="AG27" i="12"/>
  <c r="G32" i="12"/>
  <c r="I32" i="12" s="1"/>
  <c r="K32" i="12" s="1"/>
  <c r="M32" i="12" s="1"/>
  <c r="AE32" i="12"/>
  <c r="AI169" i="12"/>
  <c r="AK117" i="12"/>
  <c r="AJ41" i="12"/>
  <c r="G204" i="12"/>
  <c r="I204" i="12" s="1"/>
  <c r="K204" i="12" s="1"/>
  <c r="M204" i="12" s="1"/>
  <c r="AE204" i="12"/>
  <c r="G179" i="12"/>
  <c r="I179" i="12" s="1"/>
  <c r="K179" i="12" s="1"/>
  <c r="M179" i="12" s="1"/>
  <c r="AE179" i="12"/>
  <c r="AF153" i="12"/>
  <c r="H153" i="12"/>
  <c r="J153" i="12" s="1"/>
  <c r="L153" i="12" s="1"/>
  <c r="AI146" i="12"/>
  <c r="AG114" i="12"/>
  <c r="G218" i="12"/>
  <c r="I218" i="12" s="1"/>
  <c r="K218" i="12" s="1"/>
  <c r="M218" i="12" s="1"/>
  <c r="AE218" i="12"/>
  <c r="AJ80" i="13"/>
  <c r="L80" i="13"/>
  <c r="AK160" i="12"/>
  <c r="AH56" i="12"/>
  <c r="G172" i="12"/>
  <c r="I172" i="12" s="1"/>
  <c r="K172" i="12" s="1"/>
  <c r="M172" i="12" s="1"/>
  <c r="AE172" i="12"/>
  <c r="AI185" i="12"/>
  <c r="H121" i="12"/>
  <c r="J121" i="12" s="1"/>
  <c r="L121" i="12" s="1"/>
  <c r="AF121" i="12"/>
  <c r="AK10" i="12"/>
  <c r="M10" i="12"/>
  <c r="AI63" i="12"/>
  <c r="G134" i="12"/>
  <c r="I134" i="12" s="1"/>
  <c r="K134" i="12" s="1"/>
  <c r="M134" i="12" s="1"/>
  <c r="AE134" i="12"/>
  <c r="AJ141" i="12"/>
  <c r="AI53" i="12"/>
  <c r="AH141" i="12"/>
  <c r="AG141" i="12"/>
  <c r="AG184" i="12"/>
  <c r="AG134" i="12"/>
  <c r="AK35" i="12"/>
  <c r="AJ196" i="12"/>
  <c r="H144" i="12"/>
  <c r="J144" i="12" s="1"/>
  <c r="L144" i="12" s="1"/>
  <c r="AF144" i="12"/>
  <c r="AG65" i="12"/>
  <c r="AG130" i="12"/>
  <c r="AI172" i="12"/>
  <c r="G210" i="12"/>
  <c r="I210" i="12" s="1"/>
  <c r="K210" i="12" s="1"/>
  <c r="M210" i="12" s="1"/>
  <c r="AE210" i="12"/>
  <c r="AG175" i="12"/>
  <c r="AK192" i="12"/>
  <c r="M192" i="12"/>
  <c r="AK49" i="12"/>
  <c r="H189" i="12"/>
  <c r="J189" i="12" s="1"/>
  <c r="L189" i="12" s="1"/>
  <c r="AF189" i="12"/>
  <c r="AJ158" i="12"/>
  <c r="AH172" i="12"/>
  <c r="G34" i="13"/>
  <c r="I34" i="13" s="1"/>
  <c r="K34" i="13" s="1"/>
  <c r="M34" i="13" s="1"/>
  <c r="AE34" i="13"/>
  <c r="AI35" i="12"/>
  <c r="AG115" i="12"/>
  <c r="AH212" i="12"/>
  <c r="AG190" i="12"/>
  <c r="AH225" i="12"/>
  <c r="AJ70" i="12"/>
  <c r="L70" i="12"/>
  <c r="AI207" i="12"/>
  <c r="AE35" i="12"/>
  <c r="G35" i="12"/>
  <c r="I35" i="12" s="1"/>
  <c r="K35" i="12" s="1"/>
  <c r="M35" i="12" s="1"/>
  <c r="AI208" i="12"/>
  <c r="AJ149" i="12"/>
  <c r="AF52" i="12"/>
  <c r="H52" i="12"/>
  <c r="J52" i="12" s="1"/>
  <c r="L52" i="12" s="1"/>
  <c r="AK26" i="12"/>
  <c r="AI133" i="12"/>
  <c r="AJ62" i="12"/>
  <c r="AG56" i="12"/>
  <c r="H212" i="12"/>
  <c r="J212" i="12" s="1"/>
  <c r="L212" i="12" s="1"/>
  <c r="AF212" i="12"/>
  <c r="AG195" i="12"/>
  <c r="AI114" i="12"/>
  <c r="AJ53" i="12"/>
  <c r="H215" i="12"/>
  <c r="J215" i="12" s="1"/>
  <c r="L215" i="12" s="1"/>
  <c r="AF215" i="12"/>
  <c r="AE54" i="12"/>
  <c r="G54" i="12"/>
  <c r="I54" i="12" s="1"/>
  <c r="K54" i="12" s="1"/>
  <c r="M54" i="12" s="1"/>
  <c r="AJ60" i="12"/>
  <c r="AE193" i="12"/>
  <c r="G193" i="12"/>
  <c r="I193" i="12" s="1"/>
  <c r="K193" i="12" s="1"/>
  <c r="M193" i="12" s="1"/>
  <c r="AH210" i="12"/>
  <c r="AG158" i="12"/>
  <c r="AH112" i="12"/>
  <c r="AE11" i="12"/>
  <c r="G11" i="12"/>
  <c r="I11" i="12" s="1"/>
  <c r="K11" i="12" s="1"/>
  <c r="M11" i="12" s="1"/>
  <c r="AH62" i="12"/>
  <c r="J62" i="12"/>
  <c r="L62" i="12" s="1"/>
  <c r="AH208" i="12"/>
  <c r="AH13" i="12"/>
  <c r="AI180" i="12"/>
  <c r="G152" i="12"/>
  <c r="I152" i="12" s="1"/>
  <c r="K152" i="12" s="1"/>
  <c r="M152" i="12" s="1"/>
  <c r="AE152" i="12"/>
  <c r="AI59" i="12"/>
  <c r="AI26" i="12"/>
  <c r="AH181" i="12"/>
  <c r="AH155" i="12"/>
  <c r="AH136" i="12"/>
  <c r="AH175" i="12"/>
  <c r="AG222" i="12"/>
  <c r="AE48" i="12"/>
  <c r="G48" i="12"/>
  <c r="I48" i="12" s="1"/>
  <c r="K48" i="12" s="1"/>
  <c r="M48" i="12" s="1"/>
  <c r="AI125" i="12"/>
  <c r="AG26" i="12"/>
  <c r="AJ58" i="12"/>
  <c r="AG210" i="12"/>
  <c r="AI216" i="12"/>
  <c r="AH114" i="12"/>
  <c r="AH164" i="12"/>
  <c r="AI11" i="12"/>
  <c r="AF48" i="12"/>
  <c r="H48" i="12"/>
  <c r="J48" i="12" s="1"/>
  <c r="L48" i="12" s="1"/>
  <c r="AG48" i="12"/>
  <c r="AI150" i="12"/>
  <c r="AF172" i="12"/>
  <c r="H172" i="12"/>
  <c r="J172" i="12" s="1"/>
  <c r="L172" i="12" s="1"/>
  <c r="AJ225" i="12"/>
  <c r="AK152" i="12"/>
  <c r="H159" i="12"/>
  <c r="J159" i="12" s="1"/>
  <c r="L159" i="12" s="1"/>
  <c r="AF159" i="12"/>
  <c r="AH121" i="12"/>
  <c r="AF120" i="12"/>
  <c r="H120" i="12"/>
  <c r="J120" i="12" s="1"/>
  <c r="L120" i="12" s="1"/>
  <c r="AG29" i="12"/>
  <c r="J176" i="12"/>
  <c r="L176" i="12" s="1"/>
  <c r="AG54" i="12"/>
  <c r="AJ177" i="12"/>
  <c r="AI144" i="12"/>
  <c r="AF156" i="12"/>
  <c r="H156" i="12"/>
  <c r="J156" i="12" s="1"/>
  <c r="L156" i="12" s="1"/>
  <c r="AG59" i="12"/>
  <c r="AK176" i="12"/>
  <c r="AI52" i="12"/>
  <c r="H195" i="12"/>
  <c r="J195" i="12" s="1"/>
  <c r="L195" i="12" s="1"/>
  <c r="AF195" i="12"/>
  <c r="G116" i="12"/>
  <c r="I116" i="12" s="1"/>
  <c r="K116" i="12" s="1"/>
  <c r="M116" i="12" s="1"/>
  <c r="AE116" i="12"/>
  <c r="AI152" i="12"/>
  <c r="H50" i="12"/>
  <c r="J50" i="12" s="1"/>
  <c r="L50" i="12" s="1"/>
  <c r="AF50" i="12"/>
  <c r="AK173" i="12"/>
  <c r="AJ160" i="12"/>
  <c r="AG181" i="12"/>
  <c r="AI175" i="12"/>
  <c r="AK204" i="12"/>
  <c r="AG144" i="12"/>
  <c r="AH68" i="13"/>
  <c r="J68" i="13"/>
  <c r="L68" i="13" s="1"/>
  <c r="AK153" i="12"/>
  <c r="AI130" i="12"/>
  <c r="AE155" i="12"/>
  <c r="G155" i="12"/>
  <c r="I155" i="12" s="1"/>
  <c r="K155" i="12" s="1"/>
  <c r="M155" i="12" s="1"/>
  <c r="H222" i="12"/>
  <c r="J222" i="12" s="1"/>
  <c r="L222" i="12" s="1"/>
  <c r="AF222" i="12"/>
  <c r="AJ114" i="12"/>
  <c r="AI167" i="12"/>
  <c r="G21" i="12"/>
  <c r="I21" i="12" s="1"/>
  <c r="K21" i="12" s="1"/>
  <c r="M21" i="12" s="1"/>
  <c r="AE21" i="12"/>
  <c r="AG11" i="12"/>
  <c r="AJ150" i="12"/>
  <c r="H134" i="12"/>
  <c r="J134" i="12" s="1"/>
  <c r="L134" i="12" s="1"/>
  <c r="AF134" i="12"/>
  <c r="AG155" i="12"/>
  <c r="H196" i="12"/>
  <c r="J196" i="12" s="1"/>
  <c r="L196" i="12" s="1"/>
  <c r="AF196" i="12"/>
  <c r="AI65" i="12"/>
  <c r="AE177" i="12"/>
  <c r="G177" i="12"/>
  <c r="I177" i="12" s="1"/>
  <c r="K177" i="12" s="1"/>
  <c r="M177" i="12" s="1"/>
  <c r="AH150" i="12"/>
  <c r="AJ193" i="12"/>
  <c r="AH196" i="12"/>
  <c r="AH65" i="12"/>
  <c r="AJ220" i="12"/>
  <c r="AH185" i="12"/>
  <c r="AJ192" i="12"/>
  <c r="L192" i="12"/>
  <c r="AJ107" i="12"/>
  <c r="AF143" i="12"/>
  <c r="H143" i="12"/>
  <c r="J143" i="12" s="1"/>
  <c r="L143" i="12" s="1"/>
  <c r="G189" i="12"/>
  <c r="I189" i="12" s="1"/>
  <c r="K189" i="12" s="1"/>
  <c r="M189" i="12" s="1"/>
  <c r="AE189" i="12"/>
  <c r="AG218" i="12"/>
  <c r="AK112" i="12"/>
  <c r="AF46" i="12"/>
  <c r="H46" i="12"/>
  <c r="J46" i="12" s="1"/>
  <c r="L46" i="12" s="1"/>
  <c r="AH134" i="12"/>
  <c r="H199" i="12"/>
  <c r="J199" i="12" s="1"/>
  <c r="L199" i="12" s="1"/>
  <c r="AF199" i="12"/>
  <c r="AI131" i="12"/>
  <c r="AI138" i="12"/>
  <c r="AI109" i="12"/>
  <c r="AG61" i="12"/>
  <c r="AE135" i="12"/>
  <c r="G135" i="12"/>
  <c r="I135" i="12" s="1"/>
  <c r="K135" i="12" s="1"/>
  <c r="M135" i="12" s="1"/>
  <c r="H218" i="12"/>
  <c r="J218" i="12" s="1"/>
  <c r="L218" i="12" s="1"/>
  <c r="AF218" i="12"/>
  <c r="AI163" i="12"/>
  <c r="AF115" i="12"/>
  <c r="H115" i="12"/>
  <c r="J115" i="12" s="1"/>
  <c r="L115" i="12" s="1"/>
  <c r="AJ142" i="12"/>
  <c r="AH63" i="12"/>
  <c r="AH220" i="12"/>
  <c r="AG199" i="12"/>
  <c r="AK53" i="12"/>
  <c r="H133" i="12"/>
  <c r="J133" i="12" s="1"/>
  <c r="L133" i="12" s="1"/>
  <c r="AF133" i="12"/>
  <c r="AH32" i="12"/>
  <c r="H169" i="12"/>
  <c r="J169" i="12" s="1"/>
  <c r="L169" i="12" s="1"/>
  <c r="AF169" i="12"/>
  <c r="AI156" i="12"/>
  <c r="AF163" i="12"/>
  <c r="H163" i="12"/>
  <c r="J163" i="12" s="1"/>
  <c r="L163" i="12" s="1"/>
  <c r="AJ185" i="12"/>
  <c r="G191" i="12"/>
  <c r="I191" i="12" s="1"/>
  <c r="K191" i="12" s="1"/>
  <c r="M191" i="12" s="1"/>
  <c r="AE191" i="12"/>
  <c r="AG122" i="12"/>
  <c r="AH122" i="12"/>
  <c r="AG41" i="12"/>
  <c r="AK182" i="12"/>
  <c r="AF154" i="12"/>
  <c r="H154" i="12"/>
  <c r="J154" i="12" s="1"/>
  <c r="L154" i="12" s="1"/>
  <c r="G147" i="12"/>
  <c r="I147" i="12" s="1"/>
  <c r="K147" i="12" s="1"/>
  <c r="M147" i="12" s="1"/>
  <c r="AE147" i="12"/>
  <c r="AK212" i="12"/>
  <c r="AK190" i="12"/>
  <c r="AK149" i="12"/>
  <c r="H63" i="12"/>
  <c r="J63" i="12" s="1"/>
  <c r="L63" i="12" s="1"/>
  <c r="AF63" i="12"/>
  <c r="L101" i="12"/>
  <c r="AJ101" i="12"/>
  <c r="AI13" i="12"/>
  <c r="AJ48" i="12"/>
  <c r="AF60" i="12"/>
  <c r="H60" i="12"/>
  <c r="J60" i="12" s="1"/>
  <c r="L60" i="12" s="1"/>
  <c r="AK165" i="12"/>
  <c r="AK60" i="12"/>
  <c r="AH58" i="12"/>
  <c r="AK219" i="12"/>
  <c r="AJ212" i="12"/>
  <c r="AG154" i="12"/>
  <c r="AJ124" i="12"/>
  <c r="AE149" i="12"/>
  <c r="G149" i="12"/>
  <c r="I149" i="12" s="1"/>
  <c r="K149" i="12" s="1"/>
  <c r="M149" i="12" s="1"/>
  <c r="AG35" i="12"/>
  <c r="AH143" i="12"/>
  <c r="AE221" i="12"/>
  <c r="G221" i="12"/>
  <c r="I221" i="12" s="1"/>
  <c r="K221" i="12" s="1"/>
  <c r="M221" i="12" s="1"/>
  <c r="AK180" i="12"/>
  <c r="AG125" i="12"/>
  <c r="G130" i="12"/>
  <c r="I130" i="12" s="1"/>
  <c r="K130" i="12" s="1"/>
  <c r="M130" i="12" s="1"/>
  <c r="AE130" i="12"/>
  <c r="AG169" i="12"/>
  <c r="AE50" i="12"/>
  <c r="G50" i="12"/>
  <c r="I50" i="12" s="1"/>
  <c r="K50" i="12" s="1"/>
  <c r="M50" i="12" s="1"/>
  <c r="AI126" i="12"/>
  <c r="AF180" i="12"/>
  <c r="H180" i="12"/>
  <c r="J180" i="12" s="1"/>
  <c r="L180" i="12" s="1"/>
  <c r="AJ16" i="12"/>
  <c r="AK164" i="12"/>
  <c r="H177" i="12"/>
  <c r="J177" i="12" s="1"/>
  <c r="L177" i="12" s="1"/>
  <c r="AF177" i="12"/>
  <c r="AE112" i="12"/>
  <c r="G112" i="12"/>
  <c r="I112" i="12" s="1"/>
  <c r="K112" i="12" s="1"/>
  <c r="M112" i="12" s="1"/>
  <c r="AE181" i="12"/>
  <c r="G181" i="12"/>
  <c r="I181" i="12" s="1"/>
  <c r="K181" i="12" s="1"/>
  <c r="M181" i="12" s="1"/>
  <c r="AK216" i="12"/>
  <c r="AH187" i="12"/>
  <c r="AI129" i="12"/>
  <c r="AG153" i="12"/>
  <c r="AG123" i="12"/>
  <c r="AK70" i="12"/>
  <c r="M70" i="12"/>
  <c r="AE63" i="12"/>
  <c r="G63" i="12"/>
  <c r="I63" i="12" s="1"/>
  <c r="K63" i="12" s="1"/>
  <c r="M63" i="12" s="1"/>
  <c r="AJ56" i="12"/>
  <c r="AJ153" i="12"/>
  <c r="H205" i="12"/>
  <c r="J205" i="12" s="1"/>
  <c r="L205" i="12" s="1"/>
  <c r="AF205" i="12"/>
  <c r="G117" i="12"/>
  <c r="I117" i="12" s="1"/>
  <c r="K117" i="12" s="1"/>
  <c r="M117" i="12" s="1"/>
  <c r="AE117" i="12"/>
  <c r="AG165" i="12"/>
  <c r="AJ207" i="12"/>
  <c r="H207" i="12"/>
  <c r="J207" i="12" s="1"/>
  <c r="L207" i="12" s="1"/>
  <c r="AF207" i="12"/>
  <c r="AE142" i="12"/>
  <c r="G142" i="12"/>
  <c r="I142" i="12" s="1"/>
  <c r="K142" i="12" s="1"/>
  <c r="M142" i="12" s="1"/>
  <c r="L102" i="12"/>
  <c r="AJ102" i="12"/>
  <c r="AG164" i="12"/>
  <c r="G16" i="12"/>
  <c r="I16" i="12" s="1"/>
  <c r="K16" i="12" s="1"/>
  <c r="M16" i="12" s="1"/>
  <c r="AE16" i="12"/>
  <c r="AF160" i="12"/>
  <c r="H160" i="12"/>
  <c r="J160" i="12" s="1"/>
  <c r="L160" i="12" s="1"/>
  <c r="AH156" i="12"/>
  <c r="H197" i="12"/>
  <c r="J197" i="12" s="1"/>
  <c r="L197" i="12" s="1"/>
  <c r="AF197" i="12"/>
  <c r="AJ59" i="12"/>
  <c r="AJ35" i="12"/>
  <c r="AE109" i="12"/>
  <c r="G109" i="12"/>
  <c r="I109" i="12" s="1"/>
  <c r="K109" i="12" s="1"/>
  <c r="M109" i="12" s="1"/>
  <c r="H164" i="12"/>
  <c r="J164" i="12" s="1"/>
  <c r="L164" i="12" s="1"/>
  <c r="AF164" i="12"/>
  <c r="G153" i="12"/>
  <c r="I153" i="12" s="1"/>
  <c r="K153" i="12" s="1"/>
  <c r="M153" i="12" s="1"/>
  <c r="AE153" i="12"/>
  <c r="AJ204" i="12"/>
  <c r="AJ65" i="12"/>
  <c r="AJ216" i="12"/>
  <c r="AG204" i="12"/>
  <c r="AK167" i="12"/>
  <c r="AF41" i="12"/>
  <c r="H41" i="12"/>
  <c r="J41" i="12" s="1"/>
  <c r="L41" i="12" s="1"/>
  <c r="AI60" i="12"/>
  <c r="AH61" i="12"/>
  <c r="AI137" i="12"/>
  <c r="G141" i="12"/>
  <c r="I141" i="12" s="1"/>
  <c r="K141" i="12" s="1"/>
  <c r="M141" i="12" s="1"/>
  <c r="AE141" i="12"/>
  <c r="G220" i="12"/>
  <c r="I220" i="12" s="1"/>
  <c r="K220" i="12" s="1"/>
  <c r="M220" i="12" s="1"/>
  <c r="AE220" i="12"/>
  <c r="AJ52" i="12"/>
  <c r="AG139" i="12"/>
  <c r="AH167" i="12"/>
  <c r="H182" i="12"/>
  <c r="J182" i="12" s="1"/>
  <c r="L182" i="12" s="1"/>
  <c r="AF182" i="12"/>
  <c r="AI16" i="12"/>
  <c r="H221" i="12"/>
  <c r="J221" i="12" s="1"/>
  <c r="L221" i="12" s="1"/>
  <c r="AF221" i="12"/>
  <c r="AF20" i="12"/>
  <c r="H20" i="12"/>
  <c r="J20" i="12" s="1"/>
  <c r="L20" i="12" s="1"/>
  <c r="AG219" i="12"/>
  <c r="AE196" i="12"/>
  <c r="G196" i="12"/>
  <c r="I196" i="12" s="1"/>
  <c r="K196" i="12" s="1"/>
  <c r="M196" i="12" s="1"/>
  <c r="G26" i="12"/>
  <c r="I26" i="12" s="1"/>
  <c r="K26" i="12" s="1"/>
  <c r="M26" i="12" s="1"/>
  <c r="AE26" i="12"/>
  <c r="AJ42" i="12"/>
  <c r="AG180" i="12"/>
  <c r="AH204" i="12"/>
  <c r="G197" i="12"/>
  <c r="I197" i="12" s="1"/>
  <c r="K197" i="12" s="1"/>
  <c r="M197" i="12" s="1"/>
  <c r="AE197" i="12"/>
  <c r="AK116" i="12"/>
  <c r="AH157" i="12"/>
  <c r="AE165" i="12"/>
  <c r="G165" i="12"/>
  <c r="I165" i="12" s="1"/>
  <c r="K165" i="12" s="1"/>
  <c r="M165" i="12" s="1"/>
  <c r="AG52" i="12"/>
  <c r="AG21" i="12"/>
  <c r="G169" i="12"/>
  <c r="I169" i="12" s="1"/>
  <c r="K169" i="12" s="1"/>
  <c r="M169" i="12" s="1"/>
  <c r="AE169" i="12"/>
  <c r="AK177" i="12"/>
  <c r="AI29" i="12"/>
  <c r="AG49" i="12"/>
  <c r="G195" i="12"/>
  <c r="I195" i="12" s="1"/>
  <c r="K195" i="12" s="1"/>
  <c r="M195" i="12" s="1"/>
  <c r="AE195" i="12"/>
  <c r="H56" i="12"/>
  <c r="J56" i="12" s="1"/>
  <c r="L56" i="12" s="1"/>
  <c r="AF56" i="12"/>
  <c r="AI193" i="12"/>
  <c r="H216" i="12"/>
  <c r="J216" i="12" s="1"/>
  <c r="L216" i="12" s="1"/>
  <c r="AF216" i="12"/>
  <c r="AJ169" i="12"/>
  <c r="AE222" i="12"/>
  <c r="G222" i="12"/>
  <c r="I222" i="12" s="1"/>
  <c r="K222" i="12" s="1"/>
  <c r="M222" i="12" s="1"/>
  <c r="AG172" i="12"/>
  <c r="AG129" i="12"/>
  <c r="AJ228" i="12"/>
  <c r="AJ26" i="12"/>
  <c r="AI143" i="12"/>
  <c r="AG149" i="12"/>
  <c r="AF150" i="12"/>
  <c r="H150" i="12"/>
  <c r="J150" i="12" s="1"/>
  <c r="L150" i="12" s="1"/>
  <c r="AI210" i="12"/>
  <c r="AK143" i="12"/>
  <c r="AK115" i="12"/>
  <c r="G168" i="12"/>
  <c r="I168" i="12" s="1"/>
  <c r="K168" i="12" s="1"/>
  <c r="M168" i="12" s="1"/>
  <c r="AE168" i="12"/>
  <c r="AJ146" i="12"/>
  <c r="AI21" i="12"/>
  <c r="AG212" i="12"/>
  <c r="H181" i="12"/>
  <c r="J181" i="12" s="1"/>
  <c r="L181" i="12" s="1"/>
  <c r="AF181" i="12"/>
  <c r="AK16" i="12"/>
  <c r="AF16" i="12"/>
  <c r="H16" i="12"/>
  <c r="J16" i="12" s="1"/>
  <c r="L16" i="12" s="1"/>
  <c r="AG157" i="12"/>
  <c r="AH165" i="12"/>
  <c r="AI157" i="12"/>
  <c r="G126" i="12"/>
  <c r="I126" i="12" s="1"/>
  <c r="K126" i="12" s="1"/>
  <c r="M126" i="12" s="1"/>
  <c r="AE126" i="12"/>
  <c r="AI120" i="12"/>
  <c r="G216" i="12"/>
  <c r="I216" i="12" s="1"/>
  <c r="K216" i="12" s="1"/>
  <c r="M216" i="12" s="1"/>
  <c r="AE216" i="12"/>
  <c r="AI190" i="12"/>
  <c r="AK30" i="12"/>
  <c r="AG143" i="12"/>
  <c r="AG131" i="12"/>
  <c r="AF165" i="12"/>
  <c r="H165" i="12"/>
  <c r="J165" i="12" s="1"/>
  <c r="L165" i="12" s="1"/>
  <c r="AF142" i="12"/>
  <c r="H142" i="12"/>
  <c r="J142" i="12" s="1"/>
  <c r="L142" i="12" s="1"/>
  <c r="M154" i="13"/>
  <c r="AK154" i="13"/>
  <c r="AJ176" i="12"/>
  <c r="AJ116" i="12"/>
  <c r="G138" i="12"/>
  <c r="I138" i="12" s="1"/>
  <c r="K138" i="12" s="1"/>
  <c r="M138" i="12" s="1"/>
  <c r="AE138" i="12"/>
  <c r="AI181" i="12"/>
  <c r="H112" i="12"/>
  <c r="J112" i="12" s="1"/>
  <c r="L112" i="12" s="1"/>
  <c r="AF112" i="12"/>
  <c r="AJ155" i="12"/>
  <c r="AH16" i="12"/>
  <c r="AF213" i="12"/>
  <c r="H213" i="12"/>
  <c r="J213" i="12" s="1"/>
  <c r="L213" i="12" s="1"/>
  <c r="AH216" i="12"/>
  <c r="AJ181" i="12"/>
  <c r="AF157" i="12"/>
  <c r="H157" i="12"/>
  <c r="J157" i="12" s="1"/>
  <c r="L157" i="12" s="1"/>
  <c r="AK138" i="12"/>
  <c r="AJ54" i="12"/>
  <c r="AJ144" i="12"/>
  <c r="AI56" i="12"/>
  <c r="AG147" i="12"/>
  <c r="AI182" i="12"/>
  <c r="AK184" i="12"/>
  <c r="AH149" i="12"/>
  <c r="AG137" i="12"/>
  <c r="AF187" i="12"/>
  <c r="H187" i="12"/>
  <c r="J187" i="12" s="1"/>
  <c r="L187" i="12" s="1"/>
  <c r="AJ123" i="12"/>
  <c r="AK156" i="12"/>
  <c r="AE56" i="12"/>
  <c r="G56" i="12"/>
  <c r="I56" i="12" s="1"/>
  <c r="K56" i="12" s="1"/>
  <c r="M56" i="12" s="1"/>
  <c r="AK163" i="12"/>
  <c r="AH120" i="12"/>
  <c r="H152" i="12"/>
  <c r="J152" i="12" s="1"/>
  <c r="L152" i="12" s="1"/>
  <c r="AF152" i="12"/>
  <c r="AG142" i="12"/>
  <c r="AH30" i="12"/>
  <c r="AI147" i="12"/>
  <c r="AH131" i="12"/>
  <c r="AI176" i="12"/>
  <c r="AG191" i="12"/>
  <c r="G114" i="12"/>
  <c r="I114" i="12" s="1"/>
  <c r="K114" i="12" s="1"/>
  <c r="M114" i="12" s="1"/>
  <c r="AE114" i="12"/>
  <c r="AJ190" i="12"/>
  <c r="AH135" i="12"/>
  <c r="G121" i="12"/>
  <c r="I121" i="12" s="1"/>
  <c r="K121" i="12" s="1"/>
  <c r="M121" i="12" s="1"/>
  <c r="AE121" i="12"/>
  <c r="AF147" i="12"/>
  <c r="H147" i="12"/>
  <c r="J147" i="12" s="1"/>
  <c r="L147" i="12" s="1"/>
  <c r="AF139" i="12"/>
  <c r="H139" i="12"/>
  <c r="J139" i="12" s="1"/>
  <c r="L139" i="12" s="1"/>
  <c r="G129" i="12"/>
  <c r="I129" i="12" s="1"/>
  <c r="K129" i="12" s="1"/>
  <c r="M129" i="12" s="1"/>
  <c r="AE129" i="12"/>
  <c r="AH154" i="12"/>
  <c r="AK43" i="12"/>
  <c r="AK46" i="12"/>
  <c r="G167" i="12"/>
  <c r="I167" i="12" s="1"/>
  <c r="K167" i="12" s="1"/>
  <c r="M167" i="12" s="1"/>
  <c r="AE167" i="12"/>
  <c r="AH109" i="12"/>
  <c r="AH138" i="12"/>
  <c r="AJ195" i="12"/>
  <c r="AH147" i="12"/>
  <c r="AI160" i="12"/>
  <c r="AK195" i="12"/>
  <c r="AH59" i="12"/>
  <c r="AE156" i="12"/>
  <c r="G156" i="12"/>
  <c r="I156" i="12" s="1"/>
  <c r="K156" i="12" s="1"/>
  <c r="M156" i="12" s="1"/>
  <c r="AF54" i="12"/>
  <c r="H54" i="12"/>
  <c r="J54" i="12" s="1"/>
  <c r="L54" i="12" s="1"/>
  <c r="AG215" i="12"/>
  <c r="AG159" i="12"/>
  <c r="G120" i="12"/>
  <c r="I120" i="12" s="1"/>
  <c r="K120" i="12" s="1"/>
  <c r="M120" i="12" s="1"/>
  <c r="AE120" i="12"/>
  <c r="AE213" i="12"/>
  <c r="G213" i="12"/>
  <c r="I213" i="12" s="1"/>
  <c r="K213" i="12" s="1"/>
  <c r="M213" i="12" s="1"/>
  <c r="AI177" i="12"/>
  <c r="AF13" i="12"/>
  <c r="H13" i="12"/>
  <c r="J13" i="12" s="1"/>
  <c r="L13" i="12" s="1"/>
  <c r="AH49" i="12"/>
  <c r="AJ205" i="12"/>
  <c r="AJ130" i="12"/>
  <c r="AK123" i="12"/>
  <c r="AJ180" i="12"/>
  <c r="AG140" i="12"/>
  <c r="AG43" i="12"/>
  <c r="AK20" i="12"/>
  <c r="AI219" i="12"/>
  <c r="AH221" i="12"/>
  <c r="AI32" i="12"/>
  <c r="AH193" i="12"/>
  <c r="AI155" i="12"/>
  <c r="AE159" i="12"/>
  <c r="G159" i="12"/>
  <c r="I159" i="12" s="1"/>
  <c r="K159" i="12" s="1"/>
  <c r="M159" i="12" s="1"/>
  <c r="AG135" i="12"/>
  <c r="AJ139" i="12"/>
  <c r="AI119" i="12"/>
  <c r="G187" i="12"/>
  <c r="I187" i="12" s="1"/>
  <c r="K187" i="12" s="1"/>
  <c r="M187" i="12" s="1"/>
  <c r="AE187" i="12"/>
  <c r="AH31" i="12"/>
  <c r="AH168" i="12"/>
  <c r="AJ167" i="12"/>
  <c r="AJ30" i="12"/>
  <c r="AG136" i="12"/>
  <c r="AK139" i="12"/>
  <c r="AI116" i="12"/>
  <c r="G33" i="12"/>
  <c r="I33" i="12" s="1"/>
  <c r="K33" i="12" s="1"/>
  <c r="M33" i="12" s="1"/>
  <c r="AE33" i="12"/>
  <c r="AJ43" i="12"/>
  <c r="AI121" i="12"/>
  <c r="AI164" i="12"/>
  <c r="AI218" i="12"/>
  <c r="AK101" i="12"/>
  <c r="M101" i="12"/>
  <c r="G107" i="12"/>
  <c r="I107" i="12" s="1"/>
  <c r="K107" i="12" s="1"/>
  <c r="M107" i="12" s="1"/>
  <c r="AE107" i="12"/>
  <c r="AG60" i="12"/>
  <c r="AJ219" i="12"/>
  <c r="AJ20" i="12"/>
  <c r="L233" i="13"/>
  <c r="AE29" i="12"/>
  <c r="G29" i="12"/>
  <c r="I29" i="12" s="1"/>
  <c r="K29" i="12" s="1"/>
  <c r="M29" i="12" s="1"/>
  <c r="G124" i="12"/>
  <c r="I124" i="12" s="1"/>
  <c r="K124" i="12" s="1"/>
  <c r="M124" i="12" s="1"/>
  <c r="AE124" i="12"/>
  <c r="AG107" i="12"/>
  <c r="AJ63" i="12"/>
  <c r="AH35" i="12"/>
  <c r="AG228" i="12"/>
  <c r="AH60" i="12"/>
  <c r="AH11" i="12"/>
  <c r="AG173" i="12"/>
  <c r="AG109" i="12"/>
  <c r="AH160" i="12"/>
  <c r="AG146" i="12"/>
  <c r="AG205" i="12"/>
  <c r="AF126" i="12"/>
  <c r="H126" i="12"/>
  <c r="J126" i="12" s="1"/>
  <c r="L126" i="12" s="1"/>
  <c r="AK141" i="12"/>
  <c r="AK120" i="12"/>
  <c r="AG207" i="12"/>
  <c r="AK134" i="12"/>
  <c r="AJ152" i="12"/>
  <c r="AI135" i="12"/>
  <c r="AI43" i="12"/>
  <c r="H149" i="12"/>
  <c r="J149" i="12" s="1"/>
  <c r="L149" i="12" s="1"/>
  <c r="AF149" i="12"/>
  <c r="AJ138" i="12"/>
  <c r="AI197" i="12"/>
  <c r="AF180" i="13"/>
  <c r="H180" i="13"/>
  <c r="J180" i="13" s="1"/>
  <c r="AE182" i="12"/>
  <c r="G182" i="12"/>
  <c r="I182" i="12" s="1"/>
  <c r="K182" i="12" s="1"/>
  <c r="M182" i="12" s="1"/>
  <c r="H34" i="13"/>
  <c r="J34" i="13" s="1"/>
  <c r="L34" i="13" s="1"/>
  <c r="AF34" i="13"/>
  <c r="AF27" i="12"/>
  <c r="H27" i="12"/>
  <c r="J27" i="12" s="1"/>
  <c r="L27" i="12" s="1"/>
  <c r="AG119" i="12"/>
  <c r="AK59" i="12"/>
  <c r="AG46" i="12"/>
  <c r="AK158" i="12"/>
  <c r="AE20" i="12"/>
  <c r="G20" i="12"/>
  <c r="I20" i="12" s="1"/>
  <c r="K20" i="12" s="1"/>
  <c r="M20" i="12" s="1"/>
  <c r="AH163" i="12"/>
  <c r="AI124" i="12"/>
  <c r="AI201" i="12"/>
  <c r="H131" i="12"/>
  <c r="J131" i="12" s="1"/>
  <c r="L131" i="12" s="1"/>
  <c r="AF131" i="12"/>
  <c r="AJ222" i="12"/>
  <c r="AG117" i="12"/>
  <c r="AH222" i="12"/>
  <c r="AI196" i="12"/>
  <c r="AH137" i="12"/>
  <c r="G59" i="12"/>
  <c r="I59" i="12" s="1"/>
  <c r="K59" i="12" s="1"/>
  <c r="M59" i="12" s="1"/>
  <c r="AE59" i="12"/>
  <c r="AG53" i="12"/>
  <c r="AH184" i="12"/>
  <c r="AH41" i="12"/>
  <c r="AK11" i="12"/>
  <c r="G225" i="12"/>
  <c r="I225" i="12" s="1"/>
  <c r="K225" i="12" s="1"/>
  <c r="M225" i="12" s="1"/>
  <c r="AE225" i="12"/>
  <c r="G122" i="12"/>
  <c r="I122" i="12" s="1"/>
  <c r="K122" i="12" s="1"/>
  <c r="M122" i="12" s="1"/>
  <c r="AE122" i="12"/>
  <c r="G125" i="12"/>
  <c r="I125" i="12" s="1"/>
  <c r="K125" i="12" s="1"/>
  <c r="M125" i="12" s="1"/>
  <c r="AE125" i="12"/>
  <c r="AE52" i="12"/>
  <c r="G52" i="12"/>
  <c r="I52" i="12" s="1"/>
  <c r="K52" i="12" s="1"/>
  <c r="M52" i="12" s="1"/>
  <c r="H31" i="12"/>
  <c r="J31" i="12" s="1"/>
  <c r="L31" i="12" s="1"/>
  <c r="AF31" i="12"/>
  <c r="AG176" i="12"/>
  <c r="M70" i="13" l="1"/>
  <c r="AK70" i="13"/>
  <c r="AF32" i="13"/>
  <c r="H32" i="13"/>
  <c r="J32" i="13" s="1"/>
  <c r="L32" i="13" s="1"/>
  <c r="AF205" i="13"/>
  <c r="H205" i="13"/>
  <c r="J205" i="13" s="1"/>
  <c r="L205" i="13" s="1"/>
  <c r="AE191" i="13"/>
  <c r="G191" i="13"/>
  <c r="I191" i="13" s="1"/>
  <c r="K191" i="13" s="1"/>
  <c r="M191" i="13" s="1"/>
  <c r="H52" i="13"/>
  <c r="J52" i="13" s="1"/>
  <c r="L52" i="13" s="1"/>
  <c r="AF52" i="13"/>
  <c r="AF224" i="13"/>
  <c r="H224" i="13"/>
  <c r="J224" i="13" s="1"/>
  <c r="L224" i="13" s="1"/>
  <c r="AF26" i="13"/>
  <c r="H26" i="13"/>
  <c r="J26" i="13" s="1"/>
  <c r="L26" i="13" s="1"/>
  <c r="AE167" i="13"/>
  <c r="G167" i="13"/>
  <c r="I167" i="13" s="1"/>
  <c r="K167" i="13" s="1"/>
  <c r="M167" i="13" s="1"/>
  <c r="AE163" i="13"/>
  <c r="G163" i="13"/>
  <c r="I163" i="13" s="1"/>
  <c r="K163" i="13" s="1"/>
  <c r="M163" i="13" s="1"/>
  <c r="H223" i="13"/>
  <c r="J223" i="13" s="1"/>
  <c r="L223" i="13" s="1"/>
  <c r="AF223" i="13"/>
  <c r="M101" i="13"/>
  <c r="AK101" i="13"/>
  <c r="AE114" i="13"/>
  <c r="G114" i="13"/>
  <c r="I114" i="13" s="1"/>
  <c r="K114" i="13" s="1"/>
  <c r="M114" i="13" s="1"/>
  <c r="G127" i="13"/>
  <c r="I127" i="13" s="1"/>
  <c r="K127" i="13" s="1"/>
  <c r="M127" i="13" s="1"/>
  <c r="AE127" i="13"/>
  <c r="AF153" i="13"/>
  <c r="H153" i="13"/>
  <c r="J153" i="13" s="1"/>
  <c r="L153" i="13" s="1"/>
  <c r="AF166" i="13"/>
  <c r="H166" i="13"/>
  <c r="J166" i="13" s="1"/>
  <c r="L166" i="13" s="1"/>
  <c r="AF199" i="13"/>
  <c r="H199" i="13"/>
  <c r="J199" i="13" s="1"/>
  <c r="L199" i="13" s="1"/>
  <c r="AF176" i="13"/>
  <c r="H176" i="13"/>
  <c r="J176" i="13" s="1"/>
  <c r="L176" i="13" s="1"/>
  <c r="AK196" i="13"/>
  <c r="M196" i="13"/>
  <c r="AE208" i="13"/>
  <c r="G208" i="13"/>
  <c r="I208" i="13" s="1"/>
  <c r="K208" i="13" s="1"/>
  <c r="M208" i="13" s="1"/>
  <c r="H59" i="13"/>
  <c r="J59" i="13" s="1"/>
  <c r="L59" i="13" s="1"/>
  <c r="AF59" i="13"/>
  <c r="H29" i="13"/>
  <c r="J29" i="13" s="1"/>
  <c r="L29" i="13" s="1"/>
  <c r="AF29" i="13"/>
  <c r="AE153" i="13"/>
  <c r="G153" i="13"/>
  <c r="I153" i="13" s="1"/>
  <c r="K153" i="13" s="1"/>
  <c r="M153" i="13" s="1"/>
  <c r="G65" i="13"/>
  <c r="I65" i="13" s="1"/>
  <c r="K65" i="13" s="1"/>
  <c r="M65" i="13" s="1"/>
  <c r="AE65" i="13"/>
  <c r="H162" i="13"/>
  <c r="J162" i="13" s="1"/>
  <c r="L162" i="13" s="1"/>
  <c r="AF162" i="13"/>
  <c r="H189" i="13"/>
  <c r="J189" i="13" s="1"/>
  <c r="L189" i="13" s="1"/>
  <c r="AF189" i="13"/>
  <c r="G26" i="13"/>
  <c r="I26" i="13" s="1"/>
  <c r="K26" i="13" s="1"/>
  <c r="M26" i="13" s="1"/>
  <c r="AE26" i="13"/>
  <c r="AE131" i="13"/>
  <c r="G131" i="13"/>
  <c r="I131" i="13" s="1"/>
  <c r="K131" i="13" s="1"/>
  <c r="M131" i="13" s="1"/>
  <c r="AJ196" i="13"/>
  <c r="L196" i="13"/>
  <c r="AE48" i="13"/>
  <c r="G48" i="13"/>
  <c r="I48" i="13" s="1"/>
  <c r="K48" i="13" s="1"/>
  <c r="M48" i="13" s="1"/>
  <c r="AE200" i="13"/>
  <c r="G200" i="13"/>
  <c r="I200" i="13" s="1"/>
  <c r="K200" i="13" s="1"/>
  <c r="M200" i="13" s="1"/>
  <c r="AF41" i="13"/>
  <c r="H41" i="13"/>
  <c r="J41" i="13" s="1"/>
  <c r="L41" i="13" s="1"/>
  <c r="AE16" i="13"/>
  <c r="G16" i="13"/>
  <c r="I16" i="13" s="1"/>
  <c r="K16" i="13" s="1"/>
  <c r="M16" i="13" s="1"/>
  <c r="AE136" i="13"/>
  <c r="G136" i="13"/>
  <c r="I136" i="13" s="1"/>
  <c r="K136" i="13" s="1"/>
  <c r="M136" i="13" s="1"/>
  <c r="AE116" i="13"/>
  <c r="G116" i="13"/>
  <c r="I116" i="13" s="1"/>
  <c r="K116" i="13" s="1"/>
  <c r="M116" i="13" s="1"/>
  <c r="G183" i="13"/>
  <c r="I183" i="13" s="1"/>
  <c r="K183" i="13" s="1"/>
  <c r="M183" i="13" s="1"/>
  <c r="AE183" i="13"/>
  <c r="AE31" i="13"/>
  <c r="G31" i="13"/>
  <c r="I31" i="13" s="1"/>
  <c r="K31" i="13" s="1"/>
  <c r="M31" i="13" s="1"/>
  <c r="L180" i="13"/>
  <c r="H112" i="13"/>
  <c r="J112" i="13" s="1"/>
  <c r="L112" i="13" s="1"/>
  <c r="AF112" i="13"/>
  <c r="AF20" i="13"/>
  <c r="H20" i="13"/>
  <c r="J20" i="13" s="1"/>
  <c r="L20" i="13" s="1"/>
  <c r="AJ102" i="13"/>
  <c r="L102" i="13"/>
  <c r="G225" i="13"/>
  <c r="I225" i="13" s="1"/>
  <c r="K225" i="13" s="1"/>
  <c r="M225" i="13" s="1"/>
  <c r="AE225" i="13"/>
  <c r="AJ101" i="13"/>
  <c r="L101" i="13"/>
  <c r="H226" i="13"/>
  <c r="J226" i="13" s="1"/>
  <c r="L226" i="13" s="1"/>
  <c r="AF226" i="13"/>
  <c r="G197" i="13"/>
  <c r="I197" i="13" s="1"/>
  <c r="K197" i="13" s="1"/>
  <c r="M197" i="13" s="1"/>
  <c r="AE197" i="13"/>
  <c r="AE135" i="13"/>
  <c r="G135" i="13"/>
  <c r="I135" i="13" s="1"/>
  <c r="K135" i="13" s="1"/>
  <c r="M135" i="13" s="1"/>
  <c r="H197" i="13"/>
  <c r="J197" i="13" s="1"/>
  <c r="L197" i="13" s="1"/>
  <c r="AF197" i="13"/>
  <c r="AE27" i="13"/>
  <c r="G27" i="13"/>
  <c r="I27" i="13" s="1"/>
  <c r="K27" i="13" s="1"/>
  <c r="M27" i="13" s="1"/>
  <c r="G115" i="13"/>
  <c r="I115" i="13" s="1"/>
  <c r="K115" i="13" s="1"/>
  <c r="M115" i="13" s="1"/>
  <c r="AE115" i="13"/>
  <c r="H117" i="13"/>
  <c r="J117" i="13" s="1"/>
  <c r="L117" i="13" s="1"/>
  <c r="AF117" i="13"/>
  <c r="AE212" i="13"/>
  <c r="G212" i="13"/>
  <c r="I212" i="13" s="1"/>
  <c r="K212" i="13" s="1"/>
  <c r="M212" i="13" s="1"/>
  <c r="M94" i="13"/>
  <c r="AK94" i="13"/>
  <c r="AK146" i="13"/>
  <c r="M146" i="13"/>
  <c r="H43" i="13"/>
  <c r="J43" i="13" s="1"/>
  <c r="L43" i="13" s="1"/>
  <c r="AF43" i="13"/>
  <c r="G166" i="13"/>
  <c r="I166" i="13" s="1"/>
  <c r="K166" i="13" s="1"/>
  <c r="M166" i="13" s="1"/>
  <c r="AE166" i="13"/>
  <c r="G53" i="13"/>
  <c r="I53" i="13" s="1"/>
  <c r="K53" i="13" s="1"/>
  <c r="M53" i="13" s="1"/>
  <c r="AE53" i="13"/>
  <c r="G121" i="13"/>
  <c r="I121" i="13" s="1"/>
  <c r="K121" i="13" s="1"/>
  <c r="M121" i="13" s="1"/>
  <c r="AE121" i="13"/>
  <c r="G11" i="13"/>
  <c r="I11" i="13" s="1"/>
  <c r="K11" i="13" s="1"/>
  <c r="M11" i="13" s="1"/>
  <c r="AE11" i="13"/>
  <c r="G141" i="13"/>
  <c r="I141" i="13" s="1"/>
  <c r="K141" i="13" s="1"/>
  <c r="M141" i="13" s="1"/>
  <c r="AE141" i="13"/>
  <c r="AF35" i="13"/>
  <c r="H35" i="13"/>
  <c r="J35" i="13" s="1"/>
  <c r="L35" i="13" s="1"/>
  <c r="H143" i="13"/>
  <c r="J143" i="13" s="1"/>
  <c r="L143" i="13" s="1"/>
  <c r="AF143" i="13"/>
  <c r="G149" i="13"/>
  <c r="I149" i="13" s="1"/>
  <c r="K149" i="13" s="1"/>
  <c r="M149" i="13" s="1"/>
  <c r="AE149" i="13"/>
  <c r="G221" i="13"/>
  <c r="I221" i="13" s="1"/>
  <c r="K221" i="13" s="1"/>
  <c r="M221" i="13" s="1"/>
  <c r="AE221" i="13"/>
  <c r="H60" i="13"/>
  <c r="J60" i="13" s="1"/>
  <c r="L60" i="13" s="1"/>
  <c r="AF60" i="13"/>
  <c r="H222" i="13"/>
  <c r="J222" i="13" s="1"/>
  <c r="L222" i="13" s="1"/>
  <c r="AF222" i="13"/>
  <c r="G21" i="13"/>
  <c r="I21" i="13" s="1"/>
  <c r="K21" i="13" s="1"/>
  <c r="M21" i="13" s="1"/>
  <c r="AE21" i="13"/>
  <c r="AF31" i="13"/>
  <c r="H31" i="13"/>
  <c r="J31" i="13" s="1"/>
  <c r="L31" i="13" s="1"/>
  <c r="AF152" i="13"/>
  <c r="H152" i="13"/>
  <c r="J152" i="13" s="1"/>
  <c r="L152" i="13" s="1"/>
  <c r="AE173" i="13"/>
  <c r="G173" i="13"/>
  <c r="I173" i="13" s="1"/>
  <c r="K173" i="13" s="1"/>
  <c r="M173" i="13" s="1"/>
  <c r="AF225" i="13"/>
  <c r="H225" i="13"/>
  <c r="J225" i="13" s="1"/>
  <c r="L225" i="13" s="1"/>
  <c r="AE144" i="13"/>
  <c r="G144" i="13"/>
  <c r="I144" i="13" s="1"/>
  <c r="K144" i="13" s="1"/>
  <c r="M144" i="13" s="1"/>
  <c r="H63" i="13"/>
  <c r="J63" i="13" s="1"/>
  <c r="L63" i="13" s="1"/>
  <c r="AF63" i="13"/>
  <c r="AF173" i="13"/>
  <c r="H173" i="13"/>
  <c r="J173" i="13" s="1"/>
  <c r="L173" i="13" s="1"/>
  <c r="G158" i="13"/>
  <c r="I158" i="13" s="1"/>
  <c r="K158" i="13" s="1"/>
  <c r="M158" i="13" s="1"/>
  <c r="AE158" i="13"/>
  <c r="G35" i="13"/>
  <c r="I35" i="13" s="1"/>
  <c r="K35" i="13" s="1"/>
  <c r="M35" i="13" s="1"/>
  <c r="AE35" i="13"/>
  <c r="AE216" i="13"/>
  <c r="G216" i="13"/>
  <c r="I216" i="13" s="1"/>
  <c r="K216" i="13" s="1"/>
  <c r="M216" i="13" s="1"/>
  <c r="G161" i="13"/>
  <c r="I161" i="13" s="1"/>
  <c r="K161" i="13" s="1"/>
  <c r="M161" i="13" s="1"/>
  <c r="AE161" i="13"/>
  <c r="H183" i="13"/>
  <c r="J183" i="13" s="1"/>
  <c r="L183" i="13" s="1"/>
  <c r="AF183" i="13"/>
  <c r="AE49" i="13"/>
  <c r="G49" i="13"/>
  <c r="I49" i="13" s="1"/>
  <c r="K49" i="13" s="1"/>
  <c r="M49" i="13" s="1"/>
  <c r="H177" i="13"/>
  <c r="J177" i="13" s="1"/>
  <c r="L177" i="13" s="1"/>
  <c r="AF177" i="13"/>
  <c r="AF11" i="13"/>
  <c r="H11" i="13"/>
  <c r="J11" i="13" s="1"/>
  <c r="L11" i="13" s="1"/>
  <c r="H136" i="13"/>
  <c r="J136" i="13" s="1"/>
  <c r="L136" i="13" s="1"/>
  <c r="AF136" i="13"/>
  <c r="G194" i="13"/>
  <c r="I194" i="13" s="1"/>
  <c r="K194" i="13" s="1"/>
  <c r="M194" i="13" s="1"/>
  <c r="AE194" i="13"/>
  <c r="AE134" i="13"/>
  <c r="G134" i="13"/>
  <c r="I134" i="13" s="1"/>
  <c r="K134" i="13" s="1"/>
  <c r="M134" i="13" s="1"/>
  <c r="AE180" i="13"/>
  <c r="G180" i="13"/>
  <c r="I180" i="13" s="1"/>
  <c r="K180" i="13" s="1"/>
  <c r="M180" i="13" s="1"/>
  <c r="AE59" i="13"/>
  <c r="G59" i="13"/>
  <c r="I59" i="13" s="1"/>
  <c r="K59" i="13" s="1"/>
  <c r="M59" i="13" s="1"/>
  <c r="H56" i="13"/>
  <c r="J56" i="13" s="1"/>
  <c r="L56" i="13" s="1"/>
  <c r="AF56" i="13"/>
  <c r="AF50" i="13"/>
  <c r="H50" i="13"/>
  <c r="J50" i="13" s="1"/>
  <c r="L50" i="13" s="1"/>
  <c r="H53" i="13"/>
  <c r="J53" i="13" s="1"/>
  <c r="L53" i="13" s="1"/>
  <c r="AF53" i="13"/>
  <c r="AF27" i="13"/>
  <c r="H27" i="13"/>
  <c r="J27" i="13" s="1"/>
  <c r="L27" i="13" s="1"/>
  <c r="H218" i="13"/>
  <c r="J218" i="13" s="1"/>
  <c r="L218" i="13" s="1"/>
  <c r="AF218" i="13"/>
  <c r="G199" i="13"/>
  <c r="I199" i="13" s="1"/>
  <c r="K199" i="13" s="1"/>
  <c r="M199" i="13" s="1"/>
  <c r="AE199" i="13"/>
  <c r="H163" i="13"/>
  <c r="J163" i="13" s="1"/>
  <c r="L163" i="13" s="1"/>
  <c r="AF163" i="13"/>
  <c r="G195" i="13"/>
  <c r="I195" i="13" s="1"/>
  <c r="K195" i="13" s="1"/>
  <c r="M195" i="13" s="1"/>
  <c r="AE195" i="13"/>
  <c r="AF193" i="13"/>
  <c r="H193" i="13"/>
  <c r="J193" i="13" s="1"/>
  <c r="L193" i="13" s="1"/>
  <c r="AF156" i="13"/>
  <c r="H156" i="13"/>
  <c r="J156" i="13" s="1"/>
  <c r="L156" i="13" s="1"/>
  <c r="G58" i="13"/>
  <c r="I58" i="13" s="1"/>
  <c r="K58" i="13" s="1"/>
  <c r="M58" i="13" s="1"/>
  <c r="AE58" i="13"/>
  <c r="AF216" i="13"/>
  <c r="H216" i="13"/>
  <c r="J216" i="13" s="1"/>
  <c r="L216" i="13" s="1"/>
  <c r="AE60" i="13"/>
  <c r="G60" i="13"/>
  <c r="I60" i="13" s="1"/>
  <c r="K60" i="13" s="1"/>
  <c r="M60" i="13" s="1"/>
  <c r="G186" i="13"/>
  <c r="I186" i="13" s="1"/>
  <c r="K186" i="13" s="1"/>
  <c r="M186" i="13" s="1"/>
  <c r="AE186" i="13"/>
  <c r="AE107" i="13"/>
  <c r="G107" i="13"/>
  <c r="I107" i="13" s="1"/>
  <c r="K107" i="13" s="1"/>
  <c r="M107" i="13" s="1"/>
  <c r="H191" i="13"/>
  <c r="J191" i="13" s="1"/>
  <c r="L191" i="13" s="1"/>
  <c r="AF191" i="13"/>
  <c r="AE42" i="13"/>
  <c r="G42" i="13"/>
  <c r="I42" i="13" s="1"/>
  <c r="K42" i="13" s="1"/>
  <c r="M42" i="13" s="1"/>
  <c r="G52" i="13"/>
  <c r="I52" i="13" s="1"/>
  <c r="K52" i="13" s="1"/>
  <c r="M52" i="13" s="1"/>
  <c r="AE52" i="13"/>
  <c r="AF132" i="13"/>
  <c r="H132" i="13"/>
  <c r="J132" i="13" s="1"/>
  <c r="L132" i="13" s="1"/>
  <c r="AE162" i="13"/>
  <c r="G162" i="13"/>
  <c r="I162" i="13" s="1"/>
  <c r="K162" i="13" s="1"/>
  <c r="M162" i="13" s="1"/>
  <c r="AF13" i="13"/>
  <c r="H13" i="13"/>
  <c r="J13" i="13" s="1"/>
  <c r="L13" i="13" s="1"/>
  <c r="AE140" i="13"/>
  <c r="G140" i="13"/>
  <c r="I140" i="13" s="1"/>
  <c r="K140" i="13" s="1"/>
  <c r="M140" i="13" s="1"/>
  <c r="H211" i="13"/>
  <c r="J211" i="13" s="1"/>
  <c r="L211" i="13" s="1"/>
  <c r="AF211" i="13"/>
  <c r="AE185" i="13"/>
  <c r="G185" i="13"/>
  <c r="I185" i="13" s="1"/>
  <c r="K185" i="13" s="1"/>
  <c r="M185" i="13" s="1"/>
  <c r="H48" i="13"/>
  <c r="J48" i="13" s="1"/>
  <c r="L48" i="13" s="1"/>
  <c r="AF48" i="13"/>
  <c r="AE54" i="13"/>
  <c r="G54" i="13"/>
  <c r="I54" i="13" s="1"/>
  <c r="K54" i="13" s="1"/>
  <c r="M54" i="13" s="1"/>
  <c r="M10" i="13"/>
  <c r="AK10" i="13"/>
  <c r="G138" i="13"/>
  <c r="I138" i="13" s="1"/>
  <c r="K138" i="13" s="1"/>
  <c r="M138" i="13" s="1"/>
  <c r="AE138" i="13"/>
  <c r="AE30" i="13"/>
  <c r="G30" i="13"/>
  <c r="I30" i="13" s="1"/>
  <c r="K30" i="13" s="1"/>
  <c r="M30" i="13" s="1"/>
  <c r="H65" i="13"/>
  <c r="J65" i="13" s="1"/>
  <c r="L65" i="13" s="1"/>
  <c r="AF65" i="13"/>
  <c r="H33" i="13"/>
  <c r="J33" i="13" s="1"/>
  <c r="L33" i="13" s="1"/>
  <c r="AF33" i="13"/>
  <c r="AF212" i="13"/>
  <c r="H212" i="13"/>
  <c r="J212" i="13" s="1"/>
  <c r="L212" i="13" s="1"/>
  <c r="H179" i="13"/>
  <c r="J179" i="13" s="1"/>
  <c r="L179" i="13" s="1"/>
  <c r="AF179" i="13"/>
  <c r="H116" i="13"/>
  <c r="J116" i="13" s="1"/>
  <c r="L116" i="13" s="1"/>
  <c r="AF116" i="13"/>
  <c r="AE184" i="13"/>
  <c r="G184" i="13"/>
  <c r="I184" i="13" s="1"/>
  <c r="K184" i="13" s="1"/>
  <c r="M184" i="13" s="1"/>
  <c r="G125" i="13"/>
  <c r="I125" i="13" s="1"/>
  <c r="K125" i="13" s="1"/>
  <c r="M125" i="13" s="1"/>
  <c r="AE125" i="13"/>
  <c r="AE171" i="13"/>
  <c r="G171" i="13"/>
  <c r="I171" i="13" s="1"/>
  <c r="K171" i="13" s="1"/>
  <c r="M171" i="13" s="1"/>
  <c r="AF16" i="13"/>
  <c r="H16" i="13"/>
  <c r="J16" i="13" s="1"/>
  <c r="L16" i="13" s="1"/>
  <c r="AF186" i="13"/>
  <c r="H186" i="13"/>
  <c r="J186" i="13" s="1"/>
  <c r="L186" i="13" s="1"/>
  <c r="AE112" i="13"/>
  <c r="G112" i="13"/>
  <c r="I112" i="13" s="1"/>
  <c r="K112" i="13" s="1"/>
  <c r="M112" i="13" s="1"/>
  <c r="G152" i="13"/>
  <c r="I152" i="13" s="1"/>
  <c r="K152" i="13" s="1"/>
  <c r="M152" i="13" s="1"/>
  <c r="AE152" i="13"/>
  <c r="AF134" i="13"/>
  <c r="H134" i="13"/>
  <c r="J134" i="13" s="1"/>
  <c r="L134" i="13" s="1"/>
  <c r="AF203" i="13"/>
  <c r="H203" i="13"/>
  <c r="J203" i="13" s="1"/>
  <c r="L203" i="13" s="1"/>
  <c r="H159" i="13"/>
  <c r="J159" i="13" s="1"/>
  <c r="L159" i="13" s="1"/>
  <c r="AF159" i="13"/>
  <c r="H220" i="13"/>
  <c r="J220" i="13" s="1"/>
  <c r="L220" i="13" s="1"/>
  <c r="AF220" i="13"/>
  <c r="AJ70" i="13"/>
  <c r="L70" i="13"/>
  <c r="AF121" i="13"/>
  <c r="H121" i="13"/>
  <c r="J121" i="13" s="1"/>
  <c r="L121" i="13" s="1"/>
  <c r="G32" i="13"/>
  <c r="I32" i="13" s="1"/>
  <c r="K32" i="13" s="1"/>
  <c r="M32" i="13" s="1"/>
  <c r="AE32" i="13"/>
  <c r="H138" i="13"/>
  <c r="J138" i="13" s="1"/>
  <c r="L138" i="13" s="1"/>
  <c r="AF138" i="13"/>
  <c r="AE61" i="13"/>
  <c r="G61" i="13"/>
  <c r="I61" i="13" s="1"/>
  <c r="K61" i="13" s="1"/>
  <c r="M61" i="13" s="1"/>
  <c r="H58" i="13"/>
  <c r="J58" i="13" s="1"/>
  <c r="L58" i="13" s="1"/>
  <c r="AF58" i="13"/>
  <c r="H137" i="13"/>
  <c r="J137" i="13" s="1"/>
  <c r="L137" i="13" s="1"/>
  <c r="AF137" i="13"/>
  <c r="AF161" i="13"/>
  <c r="H161" i="13"/>
  <c r="J161" i="13" s="1"/>
  <c r="L161" i="13" s="1"/>
  <c r="H61" i="13"/>
  <c r="J61" i="13" s="1"/>
  <c r="L61" i="13" s="1"/>
  <c r="AF61" i="13"/>
  <c r="AE122" i="13"/>
  <c r="G122" i="13"/>
  <c r="I122" i="13" s="1"/>
  <c r="K122" i="13" s="1"/>
  <c r="M122" i="13" s="1"/>
  <c r="G33" i="13"/>
  <c r="I33" i="13" s="1"/>
  <c r="K33" i="13" s="1"/>
  <c r="M33" i="13" s="1"/>
  <c r="AE33" i="13"/>
  <c r="G218" i="13"/>
  <c r="I218" i="13" s="1"/>
  <c r="K218" i="13" s="1"/>
  <c r="M218" i="13" s="1"/>
  <c r="AE218" i="13"/>
  <c r="G168" i="13"/>
  <c r="I168" i="13" s="1"/>
  <c r="K168" i="13" s="1"/>
  <c r="M168" i="13" s="1"/>
  <c r="AE168" i="13"/>
  <c r="G156" i="13"/>
  <c r="I156" i="13" s="1"/>
  <c r="K156" i="13" s="1"/>
  <c r="M156" i="13" s="1"/>
  <c r="AE156" i="13"/>
  <c r="AF181" i="13"/>
  <c r="H181" i="13"/>
  <c r="J181" i="13" s="1"/>
  <c r="L181" i="13" s="1"/>
  <c r="AE181" i="13"/>
  <c r="G181" i="13"/>
  <c r="I181" i="13" s="1"/>
  <c r="K181" i="13" s="1"/>
  <c r="M181" i="13" s="1"/>
  <c r="AE189" i="13"/>
  <c r="G189" i="13"/>
  <c r="I189" i="13" s="1"/>
  <c r="K189" i="13" s="1"/>
  <c r="M189" i="13" s="1"/>
  <c r="AF158" i="13"/>
  <c r="H158" i="13"/>
  <c r="J158" i="13" s="1"/>
  <c r="L158" i="13" s="1"/>
  <c r="AF208" i="13"/>
  <c r="H208" i="13"/>
  <c r="J208" i="13" s="1"/>
  <c r="L208" i="13" s="1"/>
  <c r="AF119" i="13"/>
  <c r="H119" i="13"/>
  <c r="J119" i="13" s="1"/>
  <c r="L119" i="13" s="1"/>
  <c r="AE142" i="13"/>
  <c r="G142" i="13"/>
  <c r="I142" i="13" s="1"/>
  <c r="K142" i="13" s="1"/>
  <c r="M142" i="13" s="1"/>
  <c r="H232" i="13"/>
  <c r="J232" i="13" s="1"/>
  <c r="L232" i="13" s="1"/>
  <c r="AF232" i="13"/>
  <c r="AE119" i="13"/>
  <c r="G119" i="13"/>
  <c r="I119" i="13" s="1"/>
  <c r="K119" i="13" s="1"/>
  <c r="M119" i="13" s="1"/>
  <c r="AE120" i="13"/>
  <c r="G120" i="13"/>
  <c r="I120" i="13" s="1"/>
  <c r="K120" i="13" s="1"/>
  <c r="M120" i="13" s="1"/>
  <c r="H144" i="13"/>
  <c r="J144" i="13" s="1"/>
  <c r="L144" i="13" s="1"/>
  <c r="AF144" i="13"/>
  <c r="AF185" i="13"/>
  <c r="H185" i="13"/>
  <c r="J185" i="13" s="1"/>
  <c r="L185" i="13" s="1"/>
  <c r="AF167" i="13"/>
  <c r="H167" i="13"/>
  <c r="J167" i="13" s="1"/>
  <c r="L167" i="13" s="1"/>
  <c r="AE117" i="13"/>
  <c r="G117" i="13"/>
  <c r="I117" i="13" s="1"/>
  <c r="K117" i="13" s="1"/>
  <c r="M117" i="13" s="1"/>
  <c r="AE150" i="13"/>
  <c r="G150" i="13"/>
  <c r="I150" i="13" s="1"/>
  <c r="K150" i="13" s="1"/>
  <c r="M150" i="13" s="1"/>
  <c r="H46" i="13"/>
  <c r="J46" i="13" s="1"/>
  <c r="L46" i="13" s="1"/>
  <c r="AF46" i="13"/>
  <c r="AE155" i="13"/>
  <c r="G155" i="13"/>
  <c r="I155" i="13" s="1"/>
  <c r="K155" i="13" s="1"/>
  <c r="M155" i="13" s="1"/>
  <c r="H147" i="13"/>
  <c r="J147" i="13" s="1"/>
  <c r="L147" i="13" s="1"/>
  <c r="AF147" i="13"/>
  <c r="G176" i="13"/>
  <c r="I176" i="13" s="1"/>
  <c r="K176" i="13" s="1"/>
  <c r="M176" i="13" s="1"/>
  <c r="AE176" i="13"/>
  <c r="AF130" i="13"/>
  <c r="H130" i="13"/>
  <c r="J130" i="13" s="1"/>
  <c r="L130" i="13" s="1"/>
  <c r="G160" i="13"/>
  <c r="I160" i="13" s="1"/>
  <c r="K160" i="13" s="1"/>
  <c r="M160" i="13" s="1"/>
  <c r="AE160" i="13"/>
  <c r="G188" i="13"/>
  <c r="I188" i="13" s="1"/>
  <c r="K188" i="13" s="1"/>
  <c r="M188" i="13" s="1"/>
  <c r="AE188" i="13"/>
  <c r="G203" i="13"/>
  <c r="I203" i="13" s="1"/>
  <c r="K203" i="13" s="1"/>
  <c r="M203" i="13" s="1"/>
  <c r="AE203" i="13"/>
  <c r="H42" i="13"/>
  <c r="J42" i="13" s="1"/>
  <c r="L42" i="13" s="1"/>
  <c r="AF42" i="13"/>
  <c r="G132" i="13"/>
  <c r="I132" i="13" s="1"/>
  <c r="K132" i="13" s="1"/>
  <c r="M132" i="13" s="1"/>
  <c r="AE132" i="13"/>
  <c r="H171" i="13"/>
  <c r="J171" i="13" s="1"/>
  <c r="L171" i="13" s="1"/>
  <c r="AF171" i="13"/>
  <c r="AI62" i="13"/>
  <c r="K62" i="13"/>
  <c r="M62" i="13" s="1"/>
  <c r="G179" i="13"/>
  <c r="I179" i="13" s="1"/>
  <c r="K179" i="13" s="1"/>
  <c r="M179" i="13" s="1"/>
  <c r="AE179" i="13"/>
  <c r="G157" i="13"/>
  <c r="I157" i="13" s="1"/>
  <c r="K157" i="13" s="1"/>
  <c r="M157" i="13" s="1"/>
  <c r="AE157" i="13"/>
  <c r="G232" i="13"/>
  <c r="I232" i="13" s="1"/>
  <c r="K232" i="13" s="1"/>
  <c r="M232" i="13" s="1"/>
  <c r="AE232" i="13"/>
  <c r="AF168" i="13"/>
  <c r="H168" i="13"/>
  <c r="J168" i="13" s="1"/>
  <c r="L168" i="13" s="1"/>
  <c r="AJ146" i="13"/>
  <c r="L146" i="13"/>
  <c r="G137" i="13"/>
  <c r="I137" i="13" s="1"/>
  <c r="K137" i="13" s="1"/>
  <c r="M137" i="13" s="1"/>
  <c r="AE137" i="13"/>
  <c r="AE147" i="13"/>
  <c r="G147" i="13"/>
  <c r="I147" i="13" s="1"/>
  <c r="K147" i="13" s="1"/>
  <c r="M147" i="13" s="1"/>
  <c r="AF188" i="13"/>
  <c r="H188" i="13"/>
  <c r="J188" i="13" s="1"/>
  <c r="L188" i="13" s="1"/>
  <c r="AF125" i="13"/>
  <c r="H125" i="13"/>
  <c r="J125" i="13" s="1"/>
  <c r="L125" i="13" s="1"/>
  <c r="AE229" i="13"/>
  <c r="G229" i="13"/>
  <c r="I229" i="13" s="1"/>
  <c r="K229" i="13" s="1"/>
  <c r="M229" i="13" s="1"/>
  <c r="G20" i="13"/>
  <c r="I20" i="13" s="1"/>
  <c r="K20" i="13" s="1"/>
  <c r="M20" i="13" s="1"/>
  <c r="AE20" i="13"/>
  <c r="AF155" i="13"/>
  <c r="H155" i="13"/>
  <c r="J155" i="13" s="1"/>
  <c r="L155" i="13" s="1"/>
  <c r="G226" i="13"/>
  <c r="I226" i="13" s="1"/>
  <c r="K226" i="13" s="1"/>
  <c r="M226" i="13" s="1"/>
  <c r="AE226" i="13"/>
  <c r="AF200" i="13"/>
  <c r="H200" i="13"/>
  <c r="J200" i="13" s="1"/>
  <c r="L200" i="13" s="1"/>
  <c r="G130" i="13"/>
  <c r="I130" i="13" s="1"/>
  <c r="K130" i="13" s="1"/>
  <c r="M130" i="13" s="1"/>
  <c r="AE130" i="13"/>
  <c r="AE224" i="13"/>
  <c r="G224" i="13"/>
  <c r="I224" i="13" s="1"/>
  <c r="K224" i="13" s="1"/>
  <c r="M224" i="13" s="1"/>
  <c r="AF217" i="13"/>
  <c r="H217" i="13"/>
  <c r="J217" i="13" s="1"/>
  <c r="L217" i="13" s="1"/>
  <c r="G205" i="13"/>
  <c r="I205" i="13" s="1"/>
  <c r="K205" i="13" s="1"/>
  <c r="M205" i="13" s="1"/>
  <c r="AE205" i="13"/>
  <c r="AF229" i="13"/>
  <c r="H229" i="13"/>
  <c r="J229" i="13" s="1"/>
  <c r="L229" i="13" s="1"/>
  <c r="AE13" i="13"/>
  <c r="G13" i="13"/>
  <c r="I13" i="13" s="1"/>
  <c r="K13" i="13" s="1"/>
  <c r="M13" i="13" s="1"/>
  <c r="AF30" i="13"/>
  <c r="H30" i="13"/>
  <c r="J30" i="13" s="1"/>
  <c r="L30" i="13" s="1"/>
  <c r="AE223" i="13"/>
  <c r="G223" i="13"/>
  <c r="I223" i="13" s="1"/>
  <c r="K223" i="13" s="1"/>
  <c r="M223" i="13" s="1"/>
  <c r="H107" i="13"/>
  <c r="J107" i="13" s="1"/>
  <c r="L107" i="13" s="1"/>
  <c r="AF107" i="13"/>
  <c r="AF123" i="13"/>
  <c r="H123" i="13"/>
  <c r="J123" i="13" s="1"/>
  <c r="L123" i="13" s="1"/>
  <c r="H131" i="13"/>
  <c r="J131" i="13" s="1"/>
  <c r="L131" i="13" s="1"/>
  <c r="AF131" i="13"/>
  <c r="AF21" i="13"/>
  <c r="H21" i="13"/>
  <c r="J21" i="13" s="1"/>
  <c r="L21" i="13" s="1"/>
  <c r="AF149" i="13"/>
  <c r="H149" i="13"/>
  <c r="J149" i="13" s="1"/>
  <c r="L149" i="13" s="1"/>
  <c r="G217" i="13"/>
  <c r="I217" i="13" s="1"/>
  <c r="K217" i="13" s="1"/>
  <c r="M217" i="13" s="1"/>
  <c r="AE217" i="13"/>
  <c r="G145" i="13"/>
  <c r="I145" i="13" s="1"/>
  <c r="K145" i="13" s="1"/>
  <c r="M145" i="13" s="1"/>
  <c r="AE145" i="13"/>
  <c r="G109" i="13"/>
  <c r="I109" i="13" s="1"/>
  <c r="K109" i="13" s="1"/>
  <c r="M109" i="13" s="1"/>
  <c r="AE109" i="13"/>
  <c r="H157" i="13"/>
  <c r="J157" i="13" s="1"/>
  <c r="L157" i="13" s="1"/>
  <c r="AF157" i="13"/>
  <c r="AE209" i="13"/>
  <c r="G209" i="13"/>
  <c r="I209" i="13" s="1"/>
  <c r="K209" i="13" s="1"/>
  <c r="M209" i="13" s="1"/>
  <c r="L94" i="13"/>
  <c r="AJ94" i="13"/>
  <c r="G124" i="13"/>
  <c r="I124" i="13" s="1"/>
  <c r="K124" i="13" s="1"/>
  <c r="M124" i="13" s="1"/>
  <c r="AE124" i="13"/>
  <c r="G201" i="13"/>
  <c r="I201" i="13" s="1"/>
  <c r="K201" i="13" s="1"/>
  <c r="M201" i="13" s="1"/>
  <c r="AE201" i="13"/>
  <c r="H184" i="13"/>
  <c r="J184" i="13" s="1"/>
  <c r="L184" i="13" s="1"/>
  <c r="AF184" i="13"/>
  <c r="H49" i="13"/>
  <c r="J49" i="13" s="1"/>
  <c r="L49" i="13" s="1"/>
  <c r="AF49" i="13"/>
  <c r="AE29" i="13"/>
  <c r="G29" i="13"/>
  <c r="I29" i="13" s="1"/>
  <c r="K29" i="13" s="1"/>
  <c r="M29" i="13" s="1"/>
  <c r="H54" i="13"/>
  <c r="J54" i="13" s="1"/>
  <c r="L54" i="13" s="1"/>
  <c r="AF54" i="13"/>
  <c r="H141" i="13"/>
  <c r="J141" i="13" s="1"/>
  <c r="L141" i="13" s="1"/>
  <c r="AF141" i="13"/>
  <c r="AF160" i="13"/>
  <c r="H160" i="13"/>
  <c r="J160" i="13" s="1"/>
  <c r="L160" i="13" s="1"/>
  <c r="H221" i="13"/>
  <c r="J221" i="13" s="1"/>
  <c r="L221" i="13" s="1"/>
  <c r="AF221" i="13"/>
  <c r="G143" i="13"/>
  <c r="I143" i="13" s="1"/>
  <c r="K143" i="13" s="1"/>
  <c r="M143" i="13" s="1"/>
  <c r="AE143" i="13"/>
  <c r="AE193" i="13"/>
  <c r="G193" i="13"/>
  <c r="I193" i="13" s="1"/>
  <c r="K193" i="13" s="1"/>
  <c r="M193" i="13" s="1"/>
  <c r="H135" i="13"/>
  <c r="J135" i="13" s="1"/>
  <c r="L135" i="13" s="1"/>
  <c r="AF135" i="13"/>
  <c r="H120" i="13"/>
  <c r="J120" i="13" s="1"/>
  <c r="L120" i="13" s="1"/>
  <c r="AF120" i="13"/>
  <c r="G222" i="13"/>
  <c r="I222" i="13" s="1"/>
  <c r="K222" i="13" s="1"/>
  <c r="M222" i="13" s="1"/>
  <c r="AE222" i="13"/>
  <c r="AE177" i="13"/>
  <c r="G177" i="13"/>
  <c r="I177" i="13" s="1"/>
  <c r="K177" i="13" s="1"/>
  <c r="M177" i="13" s="1"/>
  <c r="AE220" i="13"/>
  <c r="G220" i="13"/>
  <c r="I220" i="13" s="1"/>
  <c r="K220" i="13" s="1"/>
  <c r="M220" i="13" s="1"/>
  <c r="G43" i="13"/>
  <c r="I43" i="13" s="1"/>
  <c r="K43" i="13" s="1"/>
  <c r="M43" i="13" s="1"/>
  <c r="AE43" i="13"/>
  <c r="AF172" i="13"/>
  <c r="H172" i="13"/>
  <c r="J172" i="13" s="1"/>
  <c r="L172" i="13" s="1"/>
  <c r="H142" i="13"/>
  <c r="J142" i="13" s="1"/>
  <c r="L142" i="13" s="1"/>
  <c r="AF142" i="13"/>
  <c r="H109" i="13"/>
  <c r="J109" i="13" s="1"/>
  <c r="L109" i="13" s="1"/>
  <c r="AF109" i="13"/>
  <c r="H195" i="13"/>
  <c r="J195" i="13" s="1"/>
  <c r="L195" i="13" s="1"/>
  <c r="AF195" i="13"/>
  <c r="AF209" i="13"/>
  <c r="H209" i="13"/>
  <c r="J209" i="13" s="1"/>
  <c r="L209" i="13" s="1"/>
  <c r="G46" i="13"/>
  <c r="I46" i="13" s="1"/>
  <c r="K46" i="13" s="1"/>
  <c r="M46" i="13" s="1"/>
  <c r="AE46" i="13"/>
  <c r="AF114" i="13"/>
  <c r="H114" i="13"/>
  <c r="J114" i="13" s="1"/>
  <c r="L114" i="13" s="1"/>
  <c r="AF140" i="13"/>
  <c r="H140" i="13"/>
  <c r="J140" i="13" s="1"/>
  <c r="L140" i="13" s="1"/>
  <c r="AF127" i="13"/>
  <c r="H127" i="13"/>
  <c r="J127" i="13" s="1"/>
  <c r="L127" i="13" s="1"/>
  <c r="AE159" i="13"/>
  <c r="G159" i="13"/>
  <c r="I159" i="13" s="1"/>
  <c r="K159" i="13" s="1"/>
  <c r="M159" i="13" s="1"/>
  <c r="AF150" i="13"/>
  <c r="H150" i="13"/>
  <c r="J150" i="13" s="1"/>
  <c r="L150" i="13" s="1"/>
  <c r="AE56" i="13"/>
  <c r="G56" i="13"/>
  <c r="I56" i="13" s="1"/>
  <c r="K56" i="13" s="1"/>
  <c r="M56" i="13" s="1"/>
  <c r="AE172" i="13"/>
  <c r="G172" i="13"/>
  <c r="I172" i="13" s="1"/>
  <c r="K172" i="13" s="1"/>
  <c r="M172" i="13" s="1"/>
  <c r="H201" i="13"/>
  <c r="J201" i="13" s="1"/>
  <c r="L201" i="13" s="1"/>
  <c r="AF201" i="13"/>
  <c r="G63" i="13"/>
  <c r="I63" i="13" s="1"/>
  <c r="K63" i="13" s="1"/>
  <c r="M63" i="13" s="1"/>
  <c r="AE63" i="13"/>
  <c r="AE50" i="13"/>
  <c r="G50" i="13"/>
  <c r="I50" i="13" s="1"/>
  <c r="K50" i="13" s="1"/>
  <c r="M50" i="13" s="1"/>
  <c r="AF115" i="13"/>
  <c r="H115" i="13"/>
  <c r="J115" i="13" s="1"/>
  <c r="L115" i="13" s="1"/>
  <c r="AF145" i="13"/>
  <c r="H145" i="13"/>
  <c r="J145" i="13" s="1"/>
  <c r="L145" i="13" s="1"/>
  <c r="AH62" i="13"/>
  <c r="J62" i="13"/>
  <c r="L62" i="13" s="1"/>
  <c r="AF194" i="13"/>
  <c r="H194" i="13"/>
  <c r="J194" i="13" s="1"/>
  <c r="L194" i="13" s="1"/>
  <c r="G123" i="13"/>
  <c r="I123" i="13" s="1"/>
  <c r="K123" i="13" s="1"/>
  <c r="M123" i="13" s="1"/>
  <c r="AE123" i="13"/>
  <c r="AF122" i="13"/>
  <c r="H122" i="13"/>
  <c r="J122" i="13" s="1"/>
  <c r="L122" i="13" s="1"/>
  <c r="AE41" i="13"/>
  <c r="G41" i="13"/>
  <c r="I41" i="13" s="1"/>
  <c r="K41" i="13" s="1"/>
  <c r="M41" i="13" s="1"/>
  <c r="AE211" i="13"/>
  <c r="G211" i="13"/>
  <c r="I211" i="13" s="1"/>
  <c r="K211" i="13" s="1"/>
  <c r="M211" i="13" s="1"/>
  <c r="H124" i="13"/>
  <c r="J124" i="13" s="1"/>
  <c r="L124" i="13" s="1"/>
  <c r="AF124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<sst xmlns="http://schemas.openxmlformats.org/spreadsheetml/2006/main" count="11472" uniqueCount="1118">
  <si>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</si>
  <si>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</si>
  <si>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</si>
  <si>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</si>
  <si>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</si>
  <si>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</si>
  <si>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</si>
  <si>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</si>
  <si>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</si>
  <si>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</si>
  <si>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</si>
  <si>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</si>
  <si>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</si>
  <si>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</si>
  <si>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</si>
  <si>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</si>
  <si>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</si>
  <si>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</si>
  <si>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</si>
  <si>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</si>
  <si>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</si>
  <si>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</si>
  <si>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</si>
  <si>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</si>
  <si>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</si>
  <si>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</si>
  <si>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</si>
  <si>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</si>
  <si>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</si>
  <si>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</si>
  <si>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</si>
  <si>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</si>
  <si>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</si>
  <si>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</si>
  <si>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</si>
  <si>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</si>
  <si>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</si>
  <si>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</si>
  <si>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</si>
  <si>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</si>
  <si>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</si>
  <si>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</si>
  <si>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</si>
  <si>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</si>
  <si>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</si>
  <si>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</si>
  <si>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</si>
  <si>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</si>
  <si>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</si>
  <si>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</si>
  <si>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</si>
  <si>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</si>
  <si>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</si>
  <si>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</si>
  <si>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</si>
  <si>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</si>
  <si>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</si>
  <si>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</si>
  <si>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</si>
  <si>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</si>
  <si>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</si>
  <si>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</si>
  <si>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</si>
  <si>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</si>
  <si>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</si>
  <si>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</si>
  <si>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</si>
  <si>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</si>
  <si>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</si>
  <si>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</si>
  <si>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</si>
  <si>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</si>
  <si>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</si>
  <si>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</si>
  <si>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</si>
  <si>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</si>
  <si>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</si>
  <si>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</si>
  <si>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</si>
  <si>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</si>
  <si>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</si>
  <si>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</si>
  <si>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</si>
  <si>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</si>
  <si>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</si>
  <si>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</si>
  <si>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</si>
  <si>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</si>
  <si>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</si>
  <si>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</si>
  <si>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</si>
  <si>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</si>
  <si>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</si>
  <si>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</si>
  <si>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</si>
  <si>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</si>
  <si>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</si>
  <si>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</si>
  <si>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</si>
  <si>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</si>
  <si>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</si>
  <si>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</si>
  <si>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</si>
  <si>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</si>
  <si>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</si>
  <si>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</si>
  <si>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</si>
  <si>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</si>
  <si>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</si>
  <si>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</si>
  <si>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</si>
  <si>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</si>
  <si>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</si>
  <si>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</si>
  <si>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</si>
  <si>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</si>
  <si>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</si>
  <si>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</si>
  <si>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</si>
  <si>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</si>
  <si>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</si>
  <si>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</si>
  <si>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</si>
  <si>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</si>
  <si>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</si>
  <si>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</si>
  <si>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</si>
  <si>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</si>
  <si>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</si>
  <si>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</si>
  <si>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</si>
  <si>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</si>
  <si>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</si>
  <si>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</si>
  <si>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</si>
  <si>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</si>
  <si>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</si>
  <si>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</si>
  <si>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</si>
  <si>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</si>
  <si>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</si>
  <si>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</si>
  <si>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</si>
  <si>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</si>
  <si>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</si>
  <si>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</si>
  <si>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</si>
  <si>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</si>
  <si>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</si>
  <si>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</si>
  <si>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</si>
  <si>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</si>
  <si>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</si>
  <si>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</si>
  <si>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</si>
  <si>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</si>
  <si>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</si>
  <si>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</si>
  <si>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</si>
  <si>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</si>
  <si>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</si>
  <si>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</si>
  <si>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</si>
  <si>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</si>
  <si>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</si>
  <si>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</si>
  <si>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</si>
  <si>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</si>
  <si>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</si>
  <si>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</si>
  <si>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</si>
  <si>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</si>
  <si>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</si>
  <si>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</si>
  <si>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</si>
  <si>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</si>
  <si>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</si>
  <si>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</si>
  <si>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</si>
  <si>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</si>
  <si>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</si>
  <si>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</si>
  <si>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</si>
  <si>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</si>
  <si>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</si>
  <si>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</si>
  <si>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</si>
  <si>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</si>
  <si>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</si>
  <si>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</si>
  <si>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</si>
  <si>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</si>
  <si>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</si>
  <si>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</si>
  <si>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</si>
  <si>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</si>
  <si>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</si>
  <si>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</si>
  <si>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</si>
  <si>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</si>
  <si>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</si>
  <si>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</si>
  <si>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</si>
  <si>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</si>
  <si>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</si>
  <si>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</si>
  <si>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</si>
  <si>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</si>
  <si>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</si>
  <si>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</si>
  <si>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</si>
  <si>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</si>
  <si>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</si>
  <si>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</si>
  <si>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</si>
  <si>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</si>
  <si>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</si>
  <si>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</si>
  <si>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</si>
  <si>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</si>
  <si>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</si>
  <si>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</si>
  <si>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</si>
  <si>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</si>
  <si>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</si>
  <si>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</si>
  <si>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</si>
  <si>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</si>
  <si>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</si>
  <si>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</si>
  <si>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</si>
  <si>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</si>
  <si>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</si>
  <si>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</si>
  <si>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</si>
  <si>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</si>
  <si>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</si>
  <si>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</si>
  <si>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</si>
  <si>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</si>
  <si>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</si>
  <si>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</si>
  <si>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</si>
  <si>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</si>
  <si>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</si>
  <si>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</si>
  <si>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</si>
  <si>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</si>
  <si>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</si>
  <si>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</si>
  <si>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</si>
  <si>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</si>
  <si>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</si>
  <si>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</si>
  <si>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</si>
  <si>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</si>
  <si>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</si>
  <si>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</si>
  <si>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</si>
  <si>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</si>
  <si>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</si>
  <si>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</si>
  <si>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</si>
  <si>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</si>
  <si>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</si>
  <si>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</si>
  <si>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</si>
  <si>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</si>
  <si>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</si>
  <si>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</si>
  <si>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</si>
  <si>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</si>
  <si>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</si>
  <si>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</si>
  <si>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</si>
  <si>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</si>
  <si>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</si>
  <si>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</si>
  <si>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</si>
  <si>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</si>
  <si>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</si>
  <si>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</si>
  <si>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</si>
  <si>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</si>
  <si>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</si>
  <si>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</si>
  <si>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</si>
  <si>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</si>
  <si>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</si>
  <si>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</si>
  <si>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</si>
  <si>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</si>
  <si>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</si>
  <si>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</si>
  <si>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</si>
  <si>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</si>
  <si>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</si>
  <si>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</si>
  <si>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</si>
  <si>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</si>
  <si>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</si>
  <si>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</si>
  <si>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</si>
  <si>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</si>
  <si>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</si>
  <si>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</si>
  <si>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</si>
  <si>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</si>
  <si>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</si>
  <si>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</si>
  <si>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</si>
  <si>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</si>
  <si>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</si>
  <si>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</si>
  <si>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</si>
  <si>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</si>
  <si>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</si>
  <si>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</si>
  <si>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</si>
  <si>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</si>
  <si>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</si>
  <si>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</si>
  <si>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</si>
  <si>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</si>
  <si>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</si>
  <si>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</si>
  <si>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</si>
  <si>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</si>
  <si>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</si>
  <si>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</si>
  <si>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</si>
  <si>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</si>
  <si>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</si>
  <si>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</si>
  <si>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</si>
  <si>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</si>
  <si>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</si>
  <si>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</si>
  <si>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</si>
  <si>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</si>
  <si>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</si>
  <si>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</si>
  <si>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</si>
  <si>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</si>
  <si>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</si>
  <si>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</si>
  <si>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</si>
  <si>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</si>
  <si>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</si>
  <si>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</si>
  <si>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</si>
  <si>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</si>
  <si>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</si>
  <si>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</si>
  <si>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</si>
  <si>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</si>
  <si>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</si>
  <si>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</si>
  <si>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</si>
  <si>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</si>
  <si>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</si>
  <si>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</si>
  <si>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</si>
  <si>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</si>
  <si>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</si>
  <si>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</si>
  <si>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</si>
  <si>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</si>
  <si>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</si>
  <si>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</si>
  <si>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</si>
  <si>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</si>
  <si>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</si>
  <si>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</si>
  <si>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</si>
  <si>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</si>
  <si>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</si>
  <si>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</si>
  <si>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</si>
  <si>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</si>
  <si>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</si>
  <si>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</si>
  <si>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</si>
  <si>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</si>
  <si>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</si>
  <si>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</si>
  <si>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</si>
  <si>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</si>
  <si>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</si>
  <si>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</si>
  <si>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</si>
  <si>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</si>
  <si>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</si>
  <si>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</si>
  <si>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</si>
  <si>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</si>
  <si>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</si>
  <si>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</si>
  <si>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</si>
  <si>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</si>
  <si>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</si>
  <si>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</si>
  <si>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</si>
  <si>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</si>
  <si>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</si>
  <si>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</si>
  <si>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</si>
  <si>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</si>
  <si>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</si>
  <si>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</si>
  <si>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</si>
  <si>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</si>
  <si>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</si>
  <si>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</si>
  <si>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</si>
  <si>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</si>
  <si>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</si>
  <si>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</si>
  <si>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</si>
  <si>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</si>
  <si>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</si>
  <si>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</si>
  <si>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</si>
  <si>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</si>
  <si>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</si>
  <si>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</si>
  <si>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</si>
  <si>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</si>
  <si>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</si>
  <si>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</si>
  <si>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</si>
  <si>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</si>
  <si>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</si>
  <si>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</si>
  <si>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</si>
  <si>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</si>
  <si>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</si>
  <si>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</si>
  <si>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</si>
  <si>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</si>
  <si>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</si>
  <si>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</si>
  <si>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</si>
  <si>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</si>
  <si>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</si>
  <si>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</si>
  <si>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</si>
  <si>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</si>
  <si>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</si>
  <si>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</si>
  <si>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</si>
  <si>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</si>
  <si>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</si>
  <si>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</si>
  <si>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</si>
  <si>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</si>
  <si>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</si>
  <si>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</si>
  <si>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</si>
  <si>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</si>
  <si>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</si>
  <si>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</si>
  <si>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</si>
  <si>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</si>
  <si>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</si>
  <si>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</si>
  <si>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</si>
  <si>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</si>
  <si>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</si>
  <si>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</si>
  <si>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</si>
  <si>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</si>
  <si>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</si>
  <si>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</si>
  <si>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</si>
  <si>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</si>
  <si>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</si>
  <si>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</si>
  <si>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</si>
  <si>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</si>
  <si>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</si>
  <si>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</si>
  <si>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</si>
  <si>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</si>
  <si>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</si>
  <si>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</si>
  <si>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</si>
  <si>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</si>
  <si>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</si>
  <si>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</si>
  <si>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</si>
  <si>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</si>
  <si>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</si>
  <si>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</si>
  <si>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</si>
  <si>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</si>
  <si>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</si>
  <si>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</si>
  <si>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</si>
  <si>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</si>
  <si>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</si>
  <si>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</si>
  <si>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</si>
  <si>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</si>
  <si>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</si>
  <si>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</si>
  <si>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</si>
  <si>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</si>
  <si>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</si>
  <si>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</si>
  <si>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</si>
  <si>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</si>
  <si>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</si>
  <si>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</si>
  <si>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</si>
  <si>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</si>
  <si>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</si>
  <si>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</si>
  <si>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</si>
  <si>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</si>
  <si>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</si>
  <si>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</si>
  <si>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</si>
  <si>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</si>
  <si>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</si>
  <si>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</si>
  <si>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</si>
  <si>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</si>
  <si>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</si>
  <si>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</si>
  <si>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</si>
  <si>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</si>
  <si>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</si>
  <si>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</si>
  <si>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</si>
  <si>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</si>
  <si>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</si>
  <si>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</si>
  <si>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</si>
  <si>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</si>
  <si>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</si>
  <si>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</si>
  <si>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</si>
  <si>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</si>
  <si>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</si>
  <si>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</si>
  <si>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</si>
  <si>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</si>
  <si>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</si>
  <si>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</si>
  <si>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</si>
  <si>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</si>
  <si>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</si>
  <si>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</si>
  <si>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</si>
  <si>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</si>
  <si>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</si>
  <si>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</si>
  <si>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</si>
  <si>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</si>
  <si>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</si>
  <si>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</si>
  <si>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</si>
  <si>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</si>
  <si>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</si>
  <si>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</si>
  <si>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</si>
  <si>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</si>
  <si>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</si>
  <si>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</si>
  <si>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</si>
  <si>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</si>
  <si>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</si>
  <si>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</si>
  <si>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</si>
  <si>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</si>
  <si>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</si>
  <si>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</si>
  <si>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</si>
  <si>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</si>
  <si>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</si>
  <si>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</si>
  <si>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</si>
  <si>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</si>
  <si>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</si>
  <si>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</si>
  <si>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</si>
  <si>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</si>
  <si>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</si>
  <si>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</si>
  <si>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</si>
  <si>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</si>
  <si>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</si>
  <si>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</si>
  <si>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</si>
  <si>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</si>
  <si>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</si>
  <si>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</si>
  <si>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</si>
  <si>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</si>
  <si>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</si>
  <si>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</si>
  <si>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</si>
  <si>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</si>
  <si>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</si>
  <si>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</si>
  <si>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</si>
  <si>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</si>
  <si>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</si>
  <si>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</si>
  <si>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</si>
  <si>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</si>
  <si>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</si>
  <si>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</si>
  <si>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</si>
  <si>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</si>
  <si>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</si>
  <si>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</si>
  <si>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</si>
  <si>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</si>
  <si>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</si>
  <si>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</si>
  <si>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</si>
  <si>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</si>
  <si>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</si>
  <si>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</si>
  <si>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</si>
  <si>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</si>
  <si>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</si>
  <si>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</si>
  <si>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</si>
  <si>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</si>
  <si>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</si>
  <si>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</si>
  <si>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</si>
  <si>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</si>
  <si>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</si>
  <si>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</si>
  <si>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</si>
  <si>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</si>
  <si>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</si>
  <si>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</si>
  <si>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</si>
  <si>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</si>
  <si>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</si>
  <si>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</si>
  <si>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</si>
  <si>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</si>
  <si>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</si>
  <si>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</si>
  <si>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</si>
  <si>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</si>
  <si>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</si>
  <si>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</si>
  <si>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</si>
  <si>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</si>
  <si>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</si>
  <si>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</si>
  <si>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</si>
  <si>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</si>
  <si>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</si>
  <si>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</si>
  <si>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</si>
  <si>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</si>
  <si>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</si>
  <si>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</si>
  <si>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</si>
  <si>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</si>
  <si>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</si>
  <si>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</si>
  <si>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</si>
  <si>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</si>
  <si>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</si>
  <si>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</si>
  <si>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</si>
  <si>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</si>
  <si>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</si>
  <si>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</si>
  <si>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</si>
  <si>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</si>
  <si>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</si>
  <si>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</si>
  <si>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</si>
  <si>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</si>
  <si>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</si>
  <si>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</si>
  <si>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</si>
  <si>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</si>
  <si>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</si>
  <si>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</si>
  <si>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</si>
  <si>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</si>
  <si>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</si>
  <si>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</si>
  <si>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</si>
  <si>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</si>
  <si>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</si>
  <si>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</si>
  <si>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</si>
  <si>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</si>
  <si>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</si>
  <si>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</si>
  <si>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</si>
  <si>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</si>
  <si>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</si>
  <si>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</si>
  <si>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</si>
  <si>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</si>
  <si>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</si>
  <si>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</si>
  <si>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</si>
  <si>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</si>
  <si>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</si>
  <si>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</si>
  <si>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</si>
  <si>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</si>
  <si>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</si>
  <si>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</si>
  <si>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</si>
  <si>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</si>
  <si>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</si>
  <si>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</si>
  <si>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</si>
  <si>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</si>
  <si>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</si>
  <si>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</si>
  <si>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</si>
  <si>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</si>
  <si>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</si>
  <si>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</si>
  <si>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</si>
  <si>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</si>
  <si>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</si>
  <si>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</si>
  <si>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</si>
  <si>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</si>
  <si>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</si>
  <si>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</si>
  <si>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</si>
  <si>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</si>
  <si>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</si>
  <si>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</si>
  <si>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</si>
  <si>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</si>
  <si>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</si>
  <si>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</si>
  <si>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</si>
  <si>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</si>
  <si>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</si>
  <si>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</si>
  <si>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</si>
  <si>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</si>
  <si>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</si>
  <si>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</si>
  <si>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</si>
  <si>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</si>
  <si>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</si>
  <si>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</si>
  <si>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</si>
  <si>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</si>
  <si>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</si>
  <si>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</si>
  <si>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</si>
  <si>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</si>
  <si>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</si>
  <si>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</si>
  <si>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</si>
  <si>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</si>
  <si>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</si>
  <si>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</si>
  <si>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</si>
  <si>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</si>
  <si>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</si>
  <si>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</si>
  <si>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</si>
  <si>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</si>
  <si>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</si>
  <si>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</si>
  <si>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</si>
  <si>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</si>
  <si>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</si>
  <si>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</si>
  <si>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</si>
  <si>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</si>
  <si>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</si>
  <si>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</si>
  <si>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</si>
  <si>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</si>
  <si>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</si>
  <si>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</si>
  <si>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</si>
  <si>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</si>
  <si>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</si>
  <si>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</si>
  <si>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</si>
  <si>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</si>
  <si>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</si>
  <si>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</si>
  <si>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</si>
  <si>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</si>
  <si>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</si>
  <si>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</si>
  <si>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</si>
  <si>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</si>
  <si>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</si>
  <si>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</si>
  <si>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</si>
  <si>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</si>
  <si>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</si>
  <si>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</si>
  <si>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</si>
  <si>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</si>
  <si>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</si>
  <si>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</si>
  <si>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</si>
  <si>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</si>
  <si>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</si>
  <si>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</si>
  <si>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</si>
  <si>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</si>
  <si>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</si>
  <si>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</si>
  <si>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</si>
  <si>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</si>
  <si>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</si>
  <si>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</si>
  <si>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</si>
  <si>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</si>
  <si>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</si>
  <si>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</si>
  <si>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</si>
  <si>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</si>
  <si>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</si>
  <si>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</si>
  <si>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</si>
  <si>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</si>
  <si>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</si>
  <si>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</si>
  <si>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</si>
  <si>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</si>
  <si>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</si>
  <si>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</si>
  <si>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</si>
  <si>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</si>
  <si>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</si>
  <si>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</si>
  <si>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</si>
  <si>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</si>
  <si>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</si>
  <si>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</si>
  <si>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</si>
  <si>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</si>
  <si>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</si>
  <si>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</si>
  <si>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</si>
  <si>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</si>
  <si>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</si>
  <si>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</si>
  <si>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</si>
  <si>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</si>
  <si>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</si>
  <si>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</si>
  <si>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</si>
  <si>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</si>
  <si>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</si>
  <si>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</si>
  <si>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</si>
  <si>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</si>
  <si>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</si>
  <si>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</si>
  <si>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</si>
  <si>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</si>
  <si>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</si>
  <si>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</si>
  <si>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</si>
  <si>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</si>
  <si>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</si>
  <si>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</si>
  <si>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</si>
  <si>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</si>
  <si>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</si>
  <si>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</si>
  <si>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</si>
  <si>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</si>
  <si>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</si>
  <si>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</si>
  <si>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</si>
  <si>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</si>
  <si>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</si>
  <si>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</si>
  <si>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</si>
  <si>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</si>
  <si>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</si>
  <si>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</si>
  <si>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</si>
  <si>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</si>
  <si>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</si>
  <si>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</si>
  <si>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</si>
  <si>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</si>
  <si>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</si>
  <si>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</si>
  <si>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</si>
  <si>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</si>
  <si>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</si>
  <si>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</si>
  <si>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</si>
  <si>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</si>
  <si>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</si>
  <si>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</si>
  <si>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</si>
  <si>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</si>
  <si>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</si>
  <si>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</si>
  <si>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</si>
  <si>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</si>
  <si>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</si>
  <si>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</si>
  <si>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</si>
  <si>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</si>
  <si>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</si>
  <si>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</si>
  <si>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</si>
  <si>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</si>
  <si>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</si>
  <si>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</si>
  <si>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</si>
  <si>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</si>
  <si>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</si>
  <si>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</si>
  <si>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</si>
  <si>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</si>
  <si>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</si>
  <si>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</si>
  <si>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</si>
  <si>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</si>
  <si>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</si>
  <si>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</si>
  <si>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</si>
  <si>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</si>
  <si>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</si>
  <si>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</si>
  <si>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</si>
  <si>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</si>
  <si>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</si>
  <si>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</si>
  <si>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</si>
  <si>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</si>
  <si>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</si>
  <si>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</si>
  <si>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</si>
  <si>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</si>
  <si>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</si>
  <si>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</si>
  <si>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</si>
  <si>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</si>
  <si>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</si>
  <si>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</si>
  <si>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</si>
  <si>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</si>
  <si>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</si>
  <si>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</si>
  <si>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</si>
  <si>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</si>
  <si>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</si>
  <si>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</si>
  <si>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</si>
  <si>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</si>
  <si>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</si>
  <si>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</si>
  <si>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</si>
  <si>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</si>
  <si>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</si>
  <si>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</si>
  <si>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</si>
  <si>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</si>
  <si>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</si>
  <si>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</si>
  <si>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</si>
  <si>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</si>
  <si>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</si>
  <si>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</si>
  <si>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</si>
  <si>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</si>
  <si>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</si>
  <si>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</si>
  <si>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</si>
  <si>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</si>
  <si>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</si>
  <si>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</si>
  <si>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</si>
  <si>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</si>
  <si>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</si>
  <si>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</si>
  <si>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</si>
  <si>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</si>
  <si>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</si>
  <si>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</si>
  <si>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</si>
  <si>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</si>
  <si>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</si>
  <si>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</si>
  <si>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</si>
  <si>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</si>
  <si>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</si>
  <si>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</si>
  <si>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</si>
  <si>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</si>
  <si>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</si>
  <si>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</si>
  <si>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</si>
  <si>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</si>
  <si>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</si>
  <si>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</si>
  <si>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</si>
  <si>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</si>
  <si>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</si>
  <si>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</si>
  <si>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</si>
  <si>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</si>
  <si>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</si>
  <si>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</si>
  <si>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</si>
  <si>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</si>
  <si>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</si>
  <si>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</si>
  <si>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</si>
  <si>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</si>
  <si>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</si>
  <si>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</si>
  <si>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</si>
  <si>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</si>
  <si>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</si>
  <si>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</si>
  <si>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</si>
  <si>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</si>
  <si>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</si>
  <si>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</si>
  <si>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</si>
  <si>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</si>
  <si>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</si>
  <si>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</si>
  <si>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</si>
  <si>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</si>
  <si>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</si>
  <si>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</si>
  <si>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</si>
  <si>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</si>
  <si>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</si>
  <si>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</si>
  <si>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</si>
  <si>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</si>
  <si>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</si>
  <si>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</si>
  <si>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</si>
  <si>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</si>
  <si>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</si>
  <si>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</si>
  <si>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</si>
  <si>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</si>
  <si>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</si>
  <si>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</si>
  <si>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</si>
  <si>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</si>
  <si>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</si>
  <si>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</si>
  <si>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</si>
  <si>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</si>
  <si>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</si>
  <si>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</si>
  <si>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</si>
  <si>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</si>
  <si>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</si>
  <si>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</si>
  <si>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</si>
  <si>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</si>
  <si>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</si>
  <si>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</si>
  <si>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</si>
  <si>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</si>
  <si>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</si>
  <si>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</si>
  <si>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</si>
  <si>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</si>
  <si>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</si>
  <si>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</si>
  <si>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</si>
  <si>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</si>
  <si>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</si>
  <si>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</si>
  <si>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</si>
  <si>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</si>
  <si>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</si>
  <si>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</si>
  <si>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</si>
  <si>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</si>
  <si>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</si>
  <si>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</si>
  <si>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</si>
  <si>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</si>
  <si>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</si>
  <si>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</si>
  <si>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</si>
  <si>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</si>
  <si>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</si>
  <si>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</si>
  <si>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</si>
  <si>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Last Updated 5/2/25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</si>
  <si>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</si>
  <si>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</si>
  <si>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</si>
  <si>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</si>
  <si>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</si>
  <si>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</si>
  <si>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</si>
  <si>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</si>
  <si>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</si>
  <si>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Last Updated 7/15/2025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</si>
</sst>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6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4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255"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2187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21875" style="12" customWidth="1"/>
    <col min="14" max="14" width="2.21875" style="12" customWidth="1"/>
    <col min="15" max="15" width="8.5546875" style="11"/>
    <col min="16" max="16" width="11.21875" style="100" bestFit="1" customWidth="1"/>
    <col min="17" max="17" width="49.21875" style="100" bestFit="1" customWidth="1"/>
    <col min="18" max="24" width="10.5546875" style="114" bestFit="1" customWidth="1"/>
    <col min="25" max="25" width="6.21875" style="100" bestFit="1" customWidth="1"/>
    <col min="26" max="16384" width="8.5546875" style="11"/>
  </cols>
  <sheetData>
    <row r="1" spans="1:27" s="6" customFormat="1" ht="13.05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ht="13.05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ht="13.05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ht="13.05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ht="13.05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ht="13.05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ht="13.05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ht="13.05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ht="13.05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ht="13.05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ht="13.05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ht="13.05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ht="13.05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ht="13.05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ht="13.05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ht="13.0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ht="13.0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ht="13.0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ht="13.0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ht="13.0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ht="13.0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ht="13.0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ht="13.0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ht="13.0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ht="13.0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ht="13.0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ht="13.0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ht="13.05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ht="13.0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ht="13.0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ht="13.0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ht="13.0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ht="13.0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ht="13.0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ht="13.0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ht="13.05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ht="13.0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ht="13.0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ht="13.0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ht="13.0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ht="13.0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ht="13.0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ht="13.0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ht="13.0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ht="13.0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ht="13.0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ht="13.0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ht="13.0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ht="13.0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ht="13.0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ht="13.0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ht="13.0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ht="13.0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ht="13.0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ht="13.0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ht="13.0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ht="13.0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ht="13.0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ht="13.0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ht="13.0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ht="13.0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ht="13.0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ht="13.0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ht="13.0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ht="13.0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ht="13.0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ht="13.0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ht="13.0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ht="13.0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ht="13.0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ht="13.0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ht="13.0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ht="13.0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ht="13.0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ht="13.0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ht="13.0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ht="13.0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ht="13.0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ht="13.0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ht="13.0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ht="13.0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ht="13.0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ht="13.0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ht="13.0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ht="13.0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ht="13.0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ht="13.0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ht="13.0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ht="13.0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ht="13.05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ht="13.0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ht="13.0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ht="13.0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ht="13.0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ht="13.0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ht="13.0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ht="13.0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ht="13.0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ht="13.0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ht="13.0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ht="13.0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ht="13.0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ht="13.0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ht="13.0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ht="13.0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ht="13.0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ht="13.0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ht="13.0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ht="13.0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ht="13.0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ht="13.0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ht="13.05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ht="13.05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ht="13.05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ht="13.05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ht="13.05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ht="13.05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ht="13.05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ht="13.05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ht="13.05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ht="13.05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ht="13.05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ht="13.05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ht="13.05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ht="13.05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ht="13.05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ht="13.05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ht="13.0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ht="13.0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ht="13.0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ht="13.0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ht="13.0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ht="13.0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ht="13.0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ht="13.0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ht="13.0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ht="13.0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ht="13.0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ht="13.0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ht="13.0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ht="13.0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ht="13.0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ht="13.0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ht="13.0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ht="13.0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ht="13.0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ht="13.0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ht="13.0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ht="13.0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ht="13.0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ht="13.0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ht="13.0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ht="13.0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ht="13.0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ht="13.0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ht="13.0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ht="13.0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ht="13.0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ht="13.0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ht="13.05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ht="13.05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ht="13.05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ht="13.05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ht="13.05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ht="13.05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ht="13.05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ht="13.05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ht="13.05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ht="13.05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ht="13.05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ht="13.05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ht="13.05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ht="13.05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ht="13.05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ht="13.05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ht="13.05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ht="13.05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ht="13.05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ht="13.05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ht="13.05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ht="13.05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ht="13.05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ht="13.05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ht="13.05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ht="13.05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55" x14ac:dyDescent="0.3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ht="13.05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ht="13.05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ht="13.05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ht="13.05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ht="13.05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55" x14ac:dyDescent="0.3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ht="13.05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ht="13.05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ht="13.05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ht="13.05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ht="13.05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ht="13.05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ht="13.05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ht="13.05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ht="13.05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ht="13.05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ht="13.05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ht="13.05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55" x14ac:dyDescent="0.3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55" x14ac:dyDescent="0.3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ht="13.05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ht="13.05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ht="13.05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ht="13.05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ht="13.05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ht="13.05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ht="13.05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ht="13.05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ht="13.05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ht="13.05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ht="13.05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ht="13.05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ht="13.05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ht="13.05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ht="13.05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ht="13.05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ht="13.05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4" priority="2" operator="greaterThan">
      <formula>100</formula>
    </cfRule>
  </conditionalFormatting>
  <conditionalFormatting sqref="R1:Y1048576">
    <cfRule type="cellIs" dxfId="253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L338"/>
  <sheetViews>
    <sheetView showGridLines="0" tabSelected="1" zoomScaleNormal="100" workbookViewId="0">
      <selection activeCell="A7" sqref="A7"/>
    </sheetView>
  </sheetViews>
  <sheetFormatPr defaultColWidth="8.5546875" defaultRowHeight="13.8" x14ac:dyDescent="0.3"/>
  <cols>
    <col min="1" max="1" width="8.21875" style="69" customWidth="1"/>
    <col min="2" max="2" width="10.21875" style="69" customWidth="1"/>
    <col min="3" max="3" width="5.5546875" style="69" customWidth="1"/>
    <col min="4" max="5" width="8.5546875" style="223" customWidth="1"/>
    <col min="6" max="6" width="63.21875" style="71" bestFit="1" customWidth="1"/>
    <col min="7" max="12" width="12.21875" style="93" customWidth="1"/>
    <col min="13" max="13" width="10.21875" style="93" bestFit="1" customWidth="1"/>
    <col min="14" max="14" width="7.44140625" style="93" bestFit="1" customWidth="1"/>
    <col min="15" max="15" width="0.21875" style="71" customWidth="1"/>
    <col min="16" max="16" width="23.21875" style="202" hidden="1" customWidth="1"/>
    <col min="17" max="17" width="18.77734375" style="191" hidden="1" customWidth="1"/>
    <col min="18" max="18" width="66.21875" style="189" hidden="1" customWidth="1"/>
    <col min="19" max="19" width="12.77734375" style="186" hidden="1" customWidth="1"/>
    <col min="20" max="26" width="11.77734375" style="186" hidden="1" customWidth="1"/>
    <col min="27" max="27" width="7.44140625" style="190" hidden="1" customWidth="1"/>
    <col min="28" max="28" width="18.77734375" style="283" hidden="1" customWidth="1"/>
    <col min="29" max="29" width="66.21875" style="129" hidden="1" customWidth="1"/>
    <col min="30" max="30" width="12.77734375" style="129" hidden="1" customWidth="1"/>
    <col min="31" max="31" width="18.77734375" style="129" hidden="1" customWidth="1"/>
    <col min="32" max="37" width="10.5546875" style="129" hidden="1" customWidth="1"/>
    <col min="38" max="38" width="7.44140625" style="129" hidden="1" customWidth="1"/>
    <col min="39" max="40" width="0.21875" style="71" customWidth="1"/>
    <col min="41" max="42" width="8.5546875" style="71" customWidth="1"/>
    <col min="43" max="16384" width="8.5546875" style="71"/>
  </cols>
  <sheetData>
    <row r="1" spans="1:38" ht="15.45" x14ac:dyDescent="0.35">
      <c r="A1" s="403" t="s">
        <v>1072</v>
      </c>
    </row>
    <row r="2" spans="1:38" ht="13.05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ht="13.05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ht="13.05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ht="13.05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ht="13.05" x14ac:dyDescent="0.3">
      <c r="A6" s="226" t="s">
        <v>1117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ht="13.05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t="13.05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0" ca="1" si="1">IF(E10="E",ROUND(T10,0),ROUND(T10,3))</f>
        <v>92990</v>
      </c>
      <c r="H10" s="74">
        <f t="shared" ca="1" si="1"/>
        <v>96709</v>
      </c>
      <c r="I10" s="74">
        <f t="shared" ca="1" si="1"/>
        <v>100579</v>
      </c>
      <c r="J10" s="74">
        <f t="shared" ca="1" si="1"/>
        <v>104600</v>
      </c>
      <c r="K10" s="74">
        <f t="shared" ca="1" si="1"/>
        <v>108784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 t="shared" ref="S10" si="2"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>A10</f>
        <v>09201C</v>
      </c>
      <c r="AC10" s="130" t="str">
        <f>F10</f>
        <v>311 Call Center Supervisor</v>
      </c>
      <c r="AD10" s="284" t="str">
        <f>C10</f>
        <v>12</v>
      </c>
      <c r="AE10" s="282">
        <f t="shared" ref="AE10:AK10" ca="1" si="3">IF(T10=0,"",IF($E10="E",ROUNDUP(T10/2080,3),T10))</f>
        <v>44.707000000000001</v>
      </c>
      <c r="AF10" s="282">
        <f t="shared" ca="1" si="3"/>
        <v>46.494999999999997</v>
      </c>
      <c r="AG10" s="282">
        <f t="shared" ca="1" si="3"/>
        <v>48.355999999999995</v>
      </c>
      <c r="AH10" s="282">
        <f t="shared" ca="1" si="3"/>
        <v>50.288999999999994</v>
      </c>
      <c r="AI10" s="282">
        <f t="shared" ca="1" si="3"/>
        <v>52.3</v>
      </c>
      <c r="AJ10" s="282" t="str">
        <f t="shared" ca="1" si="3"/>
        <v/>
      </c>
      <c r="AK10" s="282" t="str">
        <f t="shared" ca="1" si="3"/>
        <v/>
      </c>
    </row>
    <row r="11" spans="1:38" ht="13.05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ref="G11:M43" ca="1" si="4">IF(E11="E",ROUND(T11,0),ROUND(T11,3))</f>
        <v>92160</v>
      </c>
      <c r="H11" s="74">
        <f t="shared" ca="1" si="4"/>
        <v>97009</v>
      </c>
      <c r="I11" s="74">
        <f t="shared" ca="1" si="4"/>
        <v>102114</v>
      </c>
      <c r="J11" s="74">
        <f t="shared" ca="1" si="4"/>
        <v>107490</v>
      </c>
      <c r="K11" s="74">
        <f t="shared" ca="1" si="4"/>
        <v>110496</v>
      </c>
      <c r="L11" s="74">
        <f t="shared" ca="1" si="4"/>
        <v>113594</v>
      </c>
      <c r="M11" s="74">
        <f t="shared" ca="1" si="4"/>
        <v>116832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92160</v>
      </c>
      <c r="U11" s="186" cm="1">
        <f t="array" aca="1" ref="U11" ca="1">ROUND(IF($Q11="Y",VLOOKUP($P11, INDIRECT($Q$3),U$8,0)*INDIRECT($P$2),VLOOKUP($P11, INDIRECT($Q$3),U$8,0)),IF($E11="E",0,3))</f>
        <v>97009</v>
      </c>
      <c r="V11" s="186" cm="1">
        <f t="array" aca="1" ref="V11" ca="1">ROUND(IF($Q11="Y",VLOOKUP($P11, INDIRECT($Q$3),V$8,0)*INDIRECT($P$2),VLOOKUP($P11, INDIRECT($Q$3),V$8,0)),IF($E11="E",0,3))</f>
        <v>102114</v>
      </c>
      <c r="W11" s="186" cm="1">
        <f t="array" aca="1" ref="W11" ca="1">ROUND(IF($Q11="Y",VLOOKUP($P11, INDIRECT($Q$3),W$8,0)*INDIRECT($P$2),VLOOKUP($P11, INDIRECT($Q$3),W$8,0)),IF($E11="E",0,3))</f>
        <v>107490</v>
      </c>
      <c r="X11" s="186" cm="1">
        <f t="array" aca="1" ref="X11" ca="1">ROUND(IF($Q11="Y",VLOOKUP($P11, INDIRECT($Q$3),X$8,0)*INDIRECT($P$2),VLOOKUP($P11, INDIRECT($Q$3),X$8,0)),IF($E11="E",0,3))</f>
        <v>110496</v>
      </c>
      <c r="Y11" s="186" cm="1">
        <f t="array" aca="1" ref="Y11" ca="1">ROUND(IF($Q11="Y",VLOOKUP($P11, INDIRECT($Q$3),Y$8,0)*INDIRECT($P$2),VLOOKUP($P11, INDIRECT($Q$3),Y$8,0)),IF($E11="E",0,3))</f>
        <v>113594</v>
      </c>
      <c r="Z11" s="186" cm="1">
        <f t="array" aca="1" ref="Z11" ca="1">ROUND(IF($Q11="Y",VLOOKUP($P11, INDIRECT($Q$3),Z$8,0)*INDIRECT($P$2),VLOOKUP($P11, INDIRECT($Q$3),Z$8,0)),IF($E11="E",0,3))</f>
        <v>116832</v>
      </c>
      <c r="AA11" s="186"/>
      <c r="AB11" s="282" t="str">
        <f t="shared" ref="AB11:AB78" si="5">A11</f>
        <v>00001C</v>
      </c>
      <c r="AC11" s="130" t="str">
        <f t="shared" ref="AC11:AC24" si="6">F11</f>
        <v>311 Operations Manager</v>
      </c>
      <c r="AD11" s="284" t="str">
        <f t="shared" ref="AD11:AD24" si="7">C11</f>
        <v>83</v>
      </c>
      <c r="AE11" s="282">
        <f t="shared" ref="AE11:AK43" ca="1" si="8">IF(T11=0,"",IF($E11="E",ROUNDUP(T11/2080,3),T11))</f>
        <v>44.308</v>
      </c>
      <c r="AF11" s="282">
        <f t="shared" ca="1" si="8"/>
        <v>46.638999999999996</v>
      </c>
      <c r="AG11" s="282">
        <f t="shared" ca="1" si="8"/>
        <v>49.094000000000001</v>
      </c>
      <c r="AH11" s="282">
        <f t="shared" ca="1" si="8"/>
        <v>51.677999999999997</v>
      </c>
      <c r="AI11" s="282">
        <f t="shared" ca="1" si="8"/>
        <v>53.123999999999995</v>
      </c>
      <c r="AJ11" s="282">
        <f t="shared" ca="1" si="8"/>
        <v>54.613</v>
      </c>
      <c r="AK11" s="282">
        <f t="shared" ca="1" si="8"/>
        <v>56.169999999999995</v>
      </c>
    </row>
    <row r="12" spans="1:38" ht="13.05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4"/>
        <v>114665</v>
      </c>
      <c r="H12" s="74">
        <f t="shared" ca="1" si="4"/>
        <v>119256</v>
      </c>
      <c r="I12" s="74">
        <f t="shared" ca="1" si="4"/>
        <v>124030</v>
      </c>
      <c r="J12" s="74">
        <f t="shared" ca="1" si="4"/>
        <v>128996</v>
      </c>
      <c r="K12" s="74">
        <f t="shared" ca="1" si="4"/>
        <v>134163</v>
      </c>
      <c r="L12" s="74">
        <f t="shared" ca="1" si="4"/>
        <v>0</v>
      </c>
      <c r="M12" s="74">
        <f t="shared" ca="1" si="4"/>
        <v>0</v>
      </c>
      <c r="N12" s="72"/>
      <c r="P12" s="187" t="str">
        <f t="shared" ref="P12:P22" si="9">A12</f>
        <v>59449C</v>
      </c>
      <c r="Q12" s="186" t="s">
        <v>600</v>
      </c>
      <c r="R12" s="188" t="str">
        <f t="shared" ref="R12:R24" si="10">F12</f>
        <v>311 Service Center Operations Manager</v>
      </c>
      <c r="S12" s="189" t="str">
        <f t="shared" ref="S12:S24" si="11">C12</f>
        <v>044</v>
      </c>
      <c r="T12" s="186" cm="1">
        <f t="array" aca="1" ref="T12" ca="1">ROUND(IF($Q12="Y",VLOOKUP($P12, INDIRECT($Q$3),T$8,0)*INDIRECT($P$2),VLOOKUP($P12, INDIRECT($Q$3),T$8,0)),IF($E12="E",0,3))</f>
        <v>114665</v>
      </c>
      <c r="U12" s="186" cm="1">
        <f t="array" aca="1" ref="U12" ca="1">ROUND(IF($Q12="Y",VLOOKUP($P12, INDIRECT($Q$3),U$8,0)*INDIRECT($P$2),VLOOKUP($P12, INDIRECT($Q$3),U$8,0)),IF($E12="E",0,3))</f>
        <v>119256</v>
      </c>
      <c r="V12" s="186" cm="1">
        <f t="array" aca="1" ref="V12" ca="1">ROUND(IF($Q12="Y",VLOOKUP($P12, INDIRECT($Q$3),V$8,0)*INDIRECT($P$2),VLOOKUP($P12, INDIRECT($Q$3),V$8,0)),IF($E12="E",0,3))</f>
        <v>124030</v>
      </c>
      <c r="W12" s="186" cm="1">
        <f t="array" aca="1" ref="W12" ca="1">ROUND(IF($Q12="Y",VLOOKUP($P12, INDIRECT($Q$3),W$8,0)*INDIRECT($P$2),VLOOKUP($P12, INDIRECT($Q$3),W$8,0)),IF($E12="E",0,3))</f>
        <v>128996</v>
      </c>
      <c r="X12" s="186" cm="1">
        <f t="array" aca="1" ref="X12" ca="1">ROUND(IF($Q12="Y",VLOOKUP($P12, INDIRECT($Q$3),X$8,0)*INDIRECT($P$2),VLOOKUP($P12, INDIRECT($Q$3),X$8,0)),IF($E12="E",0,3))</f>
        <v>134163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5"/>
        <v>59449C</v>
      </c>
      <c r="AC12" s="130" t="str">
        <f t="shared" si="6"/>
        <v>311 Service Center Operations Manager</v>
      </c>
      <c r="AD12" s="284" t="str">
        <f t="shared" si="7"/>
        <v>044</v>
      </c>
      <c r="AE12" s="282">
        <f t="shared" ca="1" si="8"/>
        <v>55.128</v>
      </c>
      <c r="AF12" s="282">
        <f t="shared" ca="1" si="8"/>
        <v>57.335000000000001</v>
      </c>
      <c r="AG12" s="282">
        <f t="shared" ca="1" si="8"/>
        <v>59.629999999999995</v>
      </c>
      <c r="AH12" s="282">
        <f t="shared" ca="1" si="8"/>
        <v>62.018000000000001</v>
      </c>
      <c r="AI12" s="282">
        <f t="shared" ca="1" si="8"/>
        <v>64.50200000000001</v>
      </c>
      <c r="AJ12" s="282" t="str">
        <f t="shared" ca="1" si="8"/>
        <v/>
      </c>
      <c r="AK12" s="282" t="str">
        <f t="shared" ca="1" si="8"/>
        <v/>
      </c>
    </row>
    <row r="13" spans="1:38" ht="13.05" x14ac:dyDescent="0.3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4"/>
        <v>92160</v>
      </c>
      <c r="H13" s="74">
        <f t="shared" ca="1" si="4"/>
        <v>97009</v>
      </c>
      <c r="I13" s="74">
        <f t="shared" ca="1" si="4"/>
        <v>102114</v>
      </c>
      <c r="J13" s="74">
        <f t="shared" ca="1" si="4"/>
        <v>107490</v>
      </c>
      <c r="K13" s="74">
        <f t="shared" ca="1" si="4"/>
        <v>110496</v>
      </c>
      <c r="L13" s="74">
        <f t="shared" ca="1" si="4"/>
        <v>113594</v>
      </c>
      <c r="M13" s="74">
        <f t="shared" ca="1" si="4"/>
        <v>116832</v>
      </c>
      <c r="N13" s="72"/>
      <c r="P13" s="187" t="str">
        <f t="shared" si="9"/>
        <v>00017C</v>
      </c>
      <c r="Q13" s="186" t="s">
        <v>600</v>
      </c>
      <c r="R13" s="188" t="str">
        <f t="shared" si="10"/>
        <v xml:space="preserve">911 Operations Manager </v>
      </c>
      <c r="S13" s="189" t="str">
        <f t="shared" si="11"/>
        <v>83</v>
      </c>
      <c r="T13" s="186" cm="1">
        <f t="array" aca="1" ref="T13" ca="1">ROUND(IF($Q13="Y",VLOOKUP($P13, INDIRECT($Q$3),T$8,0)*INDIRECT($P$2),VLOOKUP($P13, INDIRECT($Q$3),T$8,0)),IF($E13="E",0,3))</f>
        <v>92160</v>
      </c>
      <c r="U13" s="186" cm="1">
        <f t="array" aca="1" ref="U13" ca="1">ROUND(IF($Q13="Y",VLOOKUP($P13, INDIRECT($Q$3),U$8,0)*INDIRECT($P$2),VLOOKUP($P13, INDIRECT($Q$3),U$8,0)),IF($E13="E",0,3))</f>
        <v>97009</v>
      </c>
      <c r="V13" s="186" cm="1">
        <f t="array" aca="1" ref="V13" ca="1">ROUND(IF($Q13="Y",VLOOKUP($P13, INDIRECT($Q$3),V$8,0)*INDIRECT($P$2),VLOOKUP($P13, INDIRECT($Q$3),V$8,0)),IF($E13="E",0,3))</f>
        <v>102114</v>
      </c>
      <c r="W13" s="186" cm="1">
        <f t="array" aca="1" ref="W13" ca="1">ROUND(IF($Q13="Y",VLOOKUP($P13, INDIRECT($Q$3),W$8,0)*INDIRECT($P$2),VLOOKUP($P13, INDIRECT($Q$3),W$8,0)),IF($E13="E",0,3))</f>
        <v>107490</v>
      </c>
      <c r="X13" s="186" cm="1">
        <f t="array" aca="1" ref="X13" ca="1">ROUND(IF($Q13="Y",VLOOKUP($P13, INDIRECT($Q$3),X$8,0)*INDIRECT($P$2),VLOOKUP($P13, INDIRECT($Q$3),X$8,0)),IF($E13="E",0,3))</f>
        <v>110496</v>
      </c>
      <c r="Y13" s="186" cm="1">
        <f t="array" aca="1" ref="Y13" ca="1">ROUND(IF($Q13="Y",VLOOKUP($P13, INDIRECT($Q$3),Y$8,0)*INDIRECT($P$2),VLOOKUP($P13, INDIRECT($Q$3),Y$8,0)),IF($E13="E",0,3))</f>
        <v>113594</v>
      </c>
      <c r="Z13" s="186" cm="1">
        <f t="array" aca="1" ref="Z13" ca="1">ROUND(IF($Q13="Y",VLOOKUP($P13, INDIRECT($Q$3),Z$8,0)*INDIRECT($P$2),VLOOKUP($P13, INDIRECT($Q$3),Z$8,0)),IF($E13="E",0,3))</f>
        <v>116832</v>
      </c>
      <c r="AA13" s="186"/>
      <c r="AB13" s="282" t="str">
        <f t="shared" si="5"/>
        <v>00017C</v>
      </c>
      <c r="AC13" s="130" t="str">
        <f t="shared" si="6"/>
        <v xml:space="preserve">911 Operations Manager </v>
      </c>
      <c r="AD13" s="284" t="str">
        <f t="shared" si="7"/>
        <v>83</v>
      </c>
      <c r="AE13" s="282">
        <f t="shared" ca="1" si="8"/>
        <v>44.308</v>
      </c>
      <c r="AF13" s="282">
        <f t="shared" ca="1" si="8"/>
        <v>46.638999999999996</v>
      </c>
      <c r="AG13" s="282">
        <f t="shared" ca="1" si="8"/>
        <v>49.094000000000001</v>
      </c>
      <c r="AH13" s="282">
        <f t="shared" ca="1" si="8"/>
        <v>51.677999999999997</v>
      </c>
      <c r="AI13" s="282">
        <f t="shared" ca="1" si="8"/>
        <v>53.123999999999995</v>
      </c>
      <c r="AJ13" s="282">
        <f t="shared" ca="1" si="8"/>
        <v>54.613</v>
      </c>
      <c r="AK13" s="282">
        <f t="shared" ca="1" si="8"/>
        <v>56.169999999999995</v>
      </c>
    </row>
    <row r="14" spans="1:38" ht="13.05" x14ac:dyDescent="0.3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ca="1" si="4"/>
        <v>87315</v>
      </c>
      <c r="H14" s="74">
        <f t="shared" ca="1" si="4"/>
        <v>91911</v>
      </c>
      <c r="I14" s="74">
        <f t="shared" ca="1" si="4"/>
        <v>96747</v>
      </c>
      <c r="J14" s="74">
        <f t="shared" ca="1" si="4"/>
        <v>101840</v>
      </c>
      <c r="K14" s="74">
        <f t="shared" ca="1" si="4"/>
        <v>104692</v>
      </c>
      <c r="L14" s="74">
        <f t="shared" ca="1" si="4"/>
        <v>107622</v>
      </c>
      <c r="M14" s="74">
        <f t="shared" ca="1" si="4"/>
        <v>110690</v>
      </c>
      <c r="N14" s="72"/>
      <c r="P14" s="187" t="str">
        <f t="shared" si="9"/>
        <v>06999C</v>
      </c>
      <c r="Q14" s="191" t="s">
        <v>600</v>
      </c>
      <c r="R14" s="188" t="str">
        <f t="shared" si="10"/>
        <v>911 Training and Quality Assurance Manager</v>
      </c>
      <c r="S14" s="189" t="str">
        <f t="shared" si="11"/>
        <v>147</v>
      </c>
      <c r="T14" s="186" cm="1">
        <f t="array" aca="1" ref="T14" ca="1">ROUND(IF($Q14="Y",VLOOKUP($P14, INDIRECT($Q$3),T$8,0)*INDIRECT($P$2),VLOOKUP($P14, INDIRECT($Q$3),T$8,0)),IF($E14="E",0,3))</f>
        <v>87315</v>
      </c>
      <c r="U14" s="186" cm="1">
        <f t="array" aca="1" ref="U14" ca="1">ROUND(IF($Q14="Y",VLOOKUP($P14, INDIRECT($Q$3),U$8,0)*INDIRECT($P$2),VLOOKUP($P14, INDIRECT($Q$3),U$8,0)),IF($E14="E",0,3))</f>
        <v>91911</v>
      </c>
      <c r="V14" s="186" cm="1">
        <f t="array" aca="1" ref="V14" ca="1">ROUND(IF($Q14="Y",VLOOKUP($P14, INDIRECT($Q$3),V$8,0)*INDIRECT($P$2),VLOOKUP($P14, INDIRECT($Q$3),V$8,0)),IF($E14="E",0,3))</f>
        <v>96747</v>
      </c>
      <c r="W14" s="186" cm="1">
        <f t="array" aca="1" ref="W14" ca="1">ROUND(IF($Q14="Y",VLOOKUP($P14, INDIRECT($Q$3),W$8,0)*INDIRECT($P$2),VLOOKUP($P14, INDIRECT($Q$3),W$8,0)),IF($E14="E",0,3))</f>
        <v>101840</v>
      </c>
      <c r="X14" s="186" cm="1">
        <f t="array" aca="1" ref="X14" ca="1">ROUND(IF($Q14="Y",VLOOKUP($P14, INDIRECT($Q$3),X$8,0)*INDIRECT($P$2),VLOOKUP($P14, INDIRECT($Q$3),X$8,0)),IF($E14="E",0,3))</f>
        <v>104692</v>
      </c>
      <c r="Y14" s="186" cm="1">
        <f t="array" aca="1" ref="Y14" ca="1">ROUND(IF($Q14="Y",VLOOKUP($P14, INDIRECT($Q$3),Y$8,0)*INDIRECT($P$2),VLOOKUP($P14, INDIRECT($Q$3),Y$8,0)),IF($E14="E",0,3))</f>
        <v>107622</v>
      </c>
      <c r="Z14" s="186" cm="1">
        <f t="array" aca="1" ref="Z14" ca="1">ROUND(IF($Q14="Y",VLOOKUP($P14, INDIRECT($Q$3),Z$8,0)*INDIRECT($P$2),VLOOKUP($P14, INDIRECT($Q$3),Z$8,0)),IF($E14="E",0,3))</f>
        <v>110690</v>
      </c>
      <c r="AA14" s="186"/>
      <c r="AB14" s="282" t="str">
        <f>A14</f>
        <v>06999C</v>
      </c>
      <c r="AC14" s="130" t="str">
        <f t="shared" si="6"/>
        <v>911 Training and Quality Assurance Manager</v>
      </c>
      <c r="AD14" s="284" t="str">
        <f t="shared" si="7"/>
        <v>147</v>
      </c>
      <c r="AE14" s="282">
        <f t="shared" ca="1" si="8"/>
        <v>41.978999999999999</v>
      </c>
      <c r="AF14" s="282">
        <f t="shared" ca="1" si="8"/>
        <v>44.187999999999995</v>
      </c>
      <c r="AG14" s="282">
        <f t="shared" ca="1" si="8"/>
        <v>46.512999999999998</v>
      </c>
      <c r="AH14" s="282">
        <f t="shared" ca="1" si="8"/>
        <v>48.961999999999996</v>
      </c>
      <c r="AI14" s="282">
        <f t="shared" ca="1" si="8"/>
        <v>50.332999999999998</v>
      </c>
      <c r="AJ14" s="282">
        <f t="shared" ca="1" si="8"/>
        <v>51.741999999999997</v>
      </c>
      <c r="AK14" s="282">
        <f t="shared" ca="1" si="8"/>
        <v>53.216999999999999</v>
      </c>
    </row>
    <row r="15" spans="1:38" ht="13.05" x14ac:dyDescent="0.3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ca="1" si="4"/>
        <v>36.996000000000002</v>
      </c>
      <c r="H15" s="74">
        <f t="shared" ca="1" si="4"/>
        <v>38.476999999999997</v>
      </c>
      <c r="I15" s="74">
        <f t="shared" ca="1" si="4"/>
        <v>40.018000000000001</v>
      </c>
      <c r="J15" s="74">
        <f t="shared" ca="1" si="4"/>
        <v>41.621000000000002</v>
      </c>
      <c r="K15" s="74">
        <f t="shared" ca="1" si="4"/>
        <v>43.286999999999999</v>
      </c>
      <c r="L15" s="74">
        <f t="shared" ca="1" si="4"/>
        <v>0</v>
      </c>
      <c r="M15" s="74">
        <f t="shared" ca="1" si="4"/>
        <v>0</v>
      </c>
      <c r="N15" s="72"/>
      <c r="P15" s="187" t="str">
        <f t="shared" si="9"/>
        <v>09800C</v>
      </c>
      <c r="Q15" s="186" t="s">
        <v>600</v>
      </c>
      <c r="R15" s="188" t="str">
        <f t="shared" si="10"/>
        <v>Account Maintenance Supervisor</v>
      </c>
      <c r="S15" s="189" t="str">
        <f t="shared" si="11"/>
        <v>151</v>
      </c>
      <c r="T15" s="186" cm="1">
        <f t="array" aca="1" ref="T15" ca="1">ROUND(IF($Q15="Y",VLOOKUP($P15, INDIRECT($Q$3),T$8,0)*INDIRECT($P$2),VLOOKUP($P15, INDIRECT($Q$3),T$8,0)),IF($E15="E",0,3))</f>
        <v>36.996000000000002</v>
      </c>
      <c r="U15" s="186" cm="1">
        <f t="array" aca="1" ref="U15" ca="1">ROUND(IF($Q15="Y",VLOOKUP($P15, INDIRECT($Q$3),U$8,0)*INDIRECT($P$2),VLOOKUP($P15, INDIRECT($Q$3),U$8,0)),IF($E15="E",0,3))</f>
        <v>38.476999999999997</v>
      </c>
      <c r="V15" s="186" cm="1">
        <f t="array" aca="1" ref="V15" ca="1">ROUND(IF($Q15="Y",VLOOKUP($P15, INDIRECT($Q$3),V$8,0)*INDIRECT($P$2),VLOOKUP($P15, INDIRECT($Q$3),V$8,0)),IF($E15="E",0,3))</f>
        <v>40.018000000000001</v>
      </c>
      <c r="W15" s="186" cm="1">
        <f t="array" aca="1" ref="W15" ca="1">ROUND(IF($Q15="Y",VLOOKUP($P15, INDIRECT($Q$3),W$8,0)*INDIRECT($P$2),VLOOKUP($P15, INDIRECT($Q$3),W$8,0)),IF($E15="E",0,3))</f>
        <v>41.621000000000002</v>
      </c>
      <c r="X15" s="186" cm="1">
        <f t="array" aca="1" ref="X15" ca="1">ROUND(IF($Q15="Y",VLOOKUP($P15, INDIRECT($Q$3),X$8,0)*INDIRECT($P$2),VLOOKUP($P15, INDIRECT($Q$3),X$8,0)),IF($E15="E",0,3))</f>
        <v>43.286999999999999</v>
      </c>
      <c r="Y15" s="186" cm="1">
        <f t="array" aca="1" ref="Y15" ca="1">ROUND(IF($Q15="Y",VLOOKUP($P15, INDIRECT($Q$3),Y$8,0)*INDIRECT($P$2),VLOOKUP($P15, INDIRECT($Q$3),Y$8,0)),IF($E15="E",0,3))</f>
        <v>0</v>
      </c>
      <c r="Z15" s="186" cm="1">
        <f t="array" aca="1" ref="Z15" ca="1">ROUND(IF($Q15="Y",VLOOKUP($P15, INDIRECT($Q$3),Z$8,0)*INDIRECT($P$2),VLOOKUP($P15, INDIRECT($Q$3),Z$8,0)),IF($E15="E",0,3))</f>
        <v>0</v>
      </c>
      <c r="AA15" s="186"/>
      <c r="AB15" s="282" t="str">
        <f t="shared" si="5"/>
        <v>09800C</v>
      </c>
      <c r="AC15" s="130" t="str">
        <f t="shared" si="6"/>
        <v>Account Maintenance Supervisor</v>
      </c>
      <c r="AD15" s="284" t="str">
        <f t="shared" si="7"/>
        <v>151</v>
      </c>
      <c r="AE15" s="282">
        <f t="shared" ca="1" si="8"/>
        <v>36.996000000000002</v>
      </c>
      <c r="AF15" s="282">
        <f t="shared" ca="1" si="8"/>
        <v>38.476999999999997</v>
      </c>
      <c r="AG15" s="282">
        <f t="shared" ca="1" si="8"/>
        <v>40.018000000000001</v>
      </c>
      <c r="AH15" s="282">
        <f t="shared" ca="1" si="8"/>
        <v>41.621000000000002</v>
      </c>
      <c r="AI15" s="282">
        <f t="shared" ca="1" si="8"/>
        <v>43.286999999999999</v>
      </c>
      <c r="AJ15" s="282" t="str">
        <f t="shared" ca="1" si="8"/>
        <v/>
      </c>
      <c r="AK15" s="282" t="str">
        <f t="shared" ca="1" si="8"/>
        <v/>
      </c>
    </row>
    <row r="16" spans="1:38" ht="13.05" x14ac:dyDescent="0.3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4"/>
        <v>82117</v>
      </c>
      <c r="H16" s="74">
        <f t="shared" ca="1" si="4"/>
        <v>86436</v>
      </c>
      <c r="I16" s="74">
        <f t="shared" ca="1" si="4"/>
        <v>90985</v>
      </c>
      <c r="J16" s="74">
        <f t="shared" ca="1" si="4"/>
        <v>95776</v>
      </c>
      <c r="K16" s="74">
        <f t="shared" ca="1" si="4"/>
        <v>98460</v>
      </c>
      <c r="L16" s="74">
        <f t="shared" ca="1" si="4"/>
        <v>101216</v>
      </c>
      <c r="M16" s="74">
        <f t="shared" ca="1" si="4"/>
        <v>104101</v>
      </c>
      <c r="N16" s="72"/>
      <c r="P16" s="187" t="str">
        <f t="shared" si="9"/>
        <v>00221C</v>
      </c>
      <c r="Q16" s="186" t="s">
        <v>600</v>
      </c>
      <c r="R16" s="188" t="str">
        <f t="shared" si="10"/>
        <v>Accountant Il  (Supervisory)</v>
      </c>
      <c r="S16" s="189" t="str">
        <f t="shared" si="11"/>
        <v>86</v>
      </c>
      <c r="T16" s="186" cm="1">
        <f t="array" aca="1" ref="T16" ca="1">ROUND(IF($Q16="Y",VLOOKUP($P16, INDIRECT($Q$3),T$8,0)*INDIRECT($P$2),VLOOKUP($P16, INDIRECT($Q$3),T$8,0)),IF($E16="E",0,3))</f>
        <v>82117</v>
      </c>
      <c r="U16" s="186" cm="1">
        <f t="array" aca="1" ref="U16" ca="1">ROUND(IF($Q16="Y",VLOOKUP($P16, INDIRECT($Q$3),U$8,0)*INDIRECT($P$2),VLOOKUP($P16, INDIRECT($Q$3),U$8,0)),IF($E16="E",0,3))</f>
        <v>86436</v>
      </c>
      <c r="V16" s="186" cm="1">
        <f t="array" aca="1" ref="V16" ca="1">ROUND(IF($Q16="Y",VLOOKUP($P16, INDIRECT($Q$3),V$8,0)*INDIRECT($P$2),VLOOKUP($P16, INDIRECT($Q$3),V$8,0)),IF($E16="E",0,3))</f>
        <v>90985</v>
      </c>
      <c r="W16" s="186" cm="1">
        <f t="array" aca="1" ref="W16" ca="1">ROUND(IF($Q16="Y",VLOOKUP($P16, INDIRECT($Q$3),W$8,0)*INDIRECT($P$2),VLOOKUP($P16, INDIRECT($Q$3),W$8,0)),IF($E16="E",0,3))</f>
        <v>95776</v>
      </c>
      <c r="X16" s="186" cm="1">
        <f t="array" aca="1" ref="X16" ca="1">ROUND(IF($Q16="Y",VLOOKUP($P16, INDIRECT($Q$3),X$8,0)*INDIRECT($P$2),VLOOKUP($P16, INDIRECT($Q$3),X$8,0)),IF($E16="E",0,3))</f>
        <v>98460</v>
      </c>
      <c r="Y16" s="186" cm="1">
        <f t="array" aca="1" ref="Y16" ca="1">ROUND(IF($Q16="Y",VLOOKUP($P16, INDIRECT($Q$3),Y$8,0)*INDIRECT($P$2),VLOOKUP($P16, INDIRECT($Q$3),Y$8,0)),IF($E16="E",0,3))</f>
        <v>101216</v>
      </c>
      <c r="Z16" s="186" cm="1">
        <f t="array" aca="1" ref="Z16" ca="1">ROUND(IF($Q16="Y",VLOOKUP($P16, INDIRECT($Q$3),Z$8,0)*INDIRECT($P$2),VLOOKUP($P16, INDIRECT($Q$3),Z$8,0)),IF($E16="E",0,3))</f>
        <v>104101</v>
      </c>
      <c r="AA16" s="186"/>
      <c r="AB16" s="282" t="str">
        <f t="shared" si="5"/>
        <v>00221C</v>
      </c>
      <c r="AC16" s="130" t="str">
        <f t="shared" si="6"/>
        <v>Accountant Il  (Supervisory)</v>
      </c>
      <c r="AD16" s="284" t="str">
        <f t="shared" si="7"/>
        <v>86</v>
      </c>
      <c r="AE16" s="282">
        <f t="shared" ca="1" si="8"/>
        <v>39.479999999999997</v>
      </c>
      <c r="AF16" s="282">
        <f t="shared" ca="1" si="8"/>
        <v>41.555999999999997</v>
      </c>
      <c r="AG16" s="282">
        <f t="shared" ca="1" si="8"/>
        <v>43.742999999999995</v>
      </c>
      <c r="AH16" s="282">
        <f t="shared" ca="1" si="8"/>
        <v>46.046999999999997</v>
      </c>
      <c r="AI16" s="282">
        <f t="shared" ca="1" si="8"/>
        <v>47.336999999999996</v>
      </c>
      <c r="AJ16" s="282">
        <f t="shared" ca="1" si="8"/>
        <v>48.661999999999999</v>
      </c>
      <c r="AK16" s="282">
        <f t="shared" ca="1" si="8"/>
        <v>50.048999999999999</v>
      </c>
    </row>
    <row r="17" spans="1:38" ht="13.05" x14ac:dyDescent="0.3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4"/>
        <v>88968</v>
      </c>
      <c r="H17" s="74">
        <f t="shared" ca="1" si="4"/>
        <v>93396</v>
      </c>
      <c r="I17" s="74">
        <f t="shared" ca="1" si="4"/>
        <v>98076</v>
      </c>
      <c r="J17" s="74">
        <f t="shared" ca="1" si="4"/>
        <v>104419</v>
      </c>
      <c r="K17" s="74">
        <f t="shared" ca="1" si="4"/>
        <v>107343</v>
      </c>
      <c r="L17" s="74">
        <f t="shared" ca="1" si="4"/>
        <v>110351</v>
      </c>
      <c r="M17" s="74">
        <f t="shared" ca="1" si="4"/>
        <v>113495</v>
      </c>
      <c r="N17" s="72"/>
      <c r="P17" s="187" t="str">
        <f t="shared" si="9"/>
        <v>53005C</v>
      </c>
      <c r="Q17" s="191" t="s">
        <v>600</v>
      </c>
      <c r="R17" s="188" t="str">
        <f t="shared" si="10"/>
        <v>Accounting Manager - MPD-C</v>
      </c>
      <c r="S17" s="189" t="str">
        <f t="shared" si="11"/>
        <v>010</v>
      </c>
      <c r="T17" s="186" cm="1">
        <f t="array" aca="1" ref="T17" ca="1">ROUND(IF($Q17="Y",VLOOKUP($P17, INDIRECT($Q$3),T$8,0)*INDIRECT($P$2),VLOOKUP($P17, INDIRECT($Q$3),T$8,0)),IF($E17="E",0,3))</f>
        <v>88968</v>
      </c>
      <c r="U17" s="186" cm="1">
        <f t="array" aca="1" ref="U17" ca="1">ROUND(IF($Q17="Y",VLOOKUP($P17, INDIRECT($Q$3),U$8,0)*INDIRECT($P$2),VLOOKUP($P17, INDIRECT($Q$3),U$8,0)),IF($E17="E",0,3))</f>
        <v>93396</v>
      </c>
      <c r="V17" s="186" cm="1">
        <f t="array" aca="1" ref="V17" ca="1">ROUND(IF($Q17="Y",VLOOKUP($P17, INDIRECT($Q$3),V$8,0)*INDIRECT($P$2),VLOOKUP($P17, INDIRECT($Q$3),V$8,0)),IF($E17="E",0,3))</f>
        <v>98076</v>
      </c>
      <c r="W17" s="186" cm="1">
        <f t="array" aca="1" ref="W17" ca="1">ROUND(IF($Q17="Y",VLOOKUP($P17, INDIRECT($Q$3),W$8,0)*INDIRECT($P$2),VLOOKUP($P17, INDIRECT($Q$3),W$8,0)),IF($E17="E",0,3))</f>
        <v>104419</v>
      </c>
      <c r="X17" s="186" cm="1">
        <f t="array" aca="1" ref="X17" ca="1">ROUND(IF($Q17="Y",VLOOKUP($P17, INDIRECT($Q$3),X$8,0)*INDIRECT($P$2),VLOOKUP($P17, INDIRECT($Q$3),X$8,0)),IF($E17="E",0,3))</f>
        <v>107343</v>
      </c>
      <c r="Y17" s="186" cm="1">
        <f t="array" aca="1" ref="Y17" ca="1">ROUND(IF($Q17="Y",VLOOKUP($P17, INDIRECT($Q$3),Y$8,0)*INDIRECT($P$2),VLOOKUP($P17, INDIRECT($Q$3),Y$8,0)),IF($E17="E",0,3))</f>
        <v>110351</v>
      </c>
      <c r="Z17" s="186" cm="1">
        <f t="array" aca="1" ref="Z17" ca="1">ROUND(IF($Q17="Y",VLOOKUP($P17, INDIRECT($Q$3),Z$8,0)*INDIRECT($P$2),VLOOKUP($P17, INDIRECT($Q$3),Z$8,0)),IF($E17="E",0,3))</f>
        <v>113495</v>
      </c>
      <c r="AA17" s="186"/>
      <c r="AB17" s="282" t="str">
        <f t="shared" si="5"/>
        <v>53005C</v>
      </c>
      <c r="AC17" s="130" t="str">
        <f t="shared" si="6"/>
        <v>Accounting Manager - MPD-C</v>
      </c>
      <c r="AD17" s="284" t="str">
        <f t="shared" si="7"/>
        <v>010</v>
      </c>
      <c r="AE17" s="282">
        <f t="shared" ca="1" si="8"/>
        <v>42.774000000000001</v>
      </c>
      <c r="AF17" s="282">
        <f t="shared" ca="1" si="8"/>
        <v>44.902000000000001</v>
      </c>
      <c r="AG17" s="282">
        <f t="shared" ca="1" si="8"/>
        <v>47.152000000000001</v>
      </c>
      <c r="AH17" s="282">
        <f t="shared" ca="1" si="8"/>
        <v>50.201999999999998</v>
      </c>
      <c r="AI17" s="282">
        <f t="shared" ca="1" si="8"/>
        <v>51.607999999999997</v>
      </c>
      <c r="AJ17" s="282">
        <f t="shared" ca="1" si="8"/>
        <v>53.053999999999995</v>
      </c>
      <c r="AK17" s="282">
        <f t="shared" ca="1" si="8"/>
        <v>54.564999999999998</v>
      </c>
    </row>
    <row r="18" spans="1:38" ht="13.05" x14ac:dyDescent="0.3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ca="1" si="4"/>
        <v>34.44</v>
      </c>
      <c r="H18" s="74">
        <f t="shared" ca="1" si="4"/>
        <v>35.82</v>
      </c>
      <c r="I18" s="74">
        <f t="shared" ca="1" si="4"/>
        <v>37.253</v>
      </c>
      <c r="J18" s="74">
        <f t="shared" ca="1" si="4"/>
        <v>38.744</v>
      </c>
      <c r="K18" s="74">
        <f t="shared" ca="1" si="4"/>
        <v>40.296999999999997</v>
      </c>
      <c r="L18" s="74">
        <f t="shared" ca="1" si="4"/>
        <v>0</v>
      </c>
      <c r="M18" s="74">
        <f t="shared" ca="1" si="4"/>
        <v>0</v>
      </c>
      <c r="N18" s="72"/>
      <c r="P18" s="187" t="str">
        <f t="shared" si="9"/>
        <v>00320C</v>
      </c>
      <c r="Q18" s="191" t="s">
        <v>600</v>
      </c>
      <c r="R18" s="188" t="str">
        <f t="shared" si="10"/>
        <v>Administrative Analyst I - Confidential</v>
      </c>
      <c r="S18" s="189" t="str">
        <f t="shared" si="11"/>
        <v>150</v>
      </c>
      <c r="T18" s="186" cm="1">
        <f t="array" aca="1" ref="T18" ca="1">ROUND(IF($Q18="Y",VLOOKUP($P18, INDIRECT($Q$3),T$8,0)*INDIRECT($P$2),VLOOKUP($P18, INDIRECT($Q$3),T$8,0)),IF($E18="E",0,3))</f>
        <v>34.44</v>
      </c>
      <c r="U18" s="186" cm="1">
        <f t="array" aca="1" ref="U18" ca="1">ROUND(IF($Q18="Y",VLOOKUP($P18, INDIRECT($Q$3),U$8,0)*INDIRECT($P$2),VLOOKUP($P18, INDIRECT($Q$3),U$8,0)),IF($E18="E",0,3))</f>
        <v>35.82</v>
      </c>
      <c r="V18" s="186" cm="1">
        <f t="array" aca="1" ref="V18" ca="1">ROUND(IF($Q18="Y",VLOOKUP($P18, INDIRECT($Q$3),V$8,0)*INDIRECT($P$2),VLOOKUP($P18, INDIRECT($Q$3),V$8,0)),IF($E18="E",0,3))</f>
        <v>37.253</v>
      </c>
      <c r="W18" s="186" cm="1">
        <f t="array" aca="1" ref="W18" ca="1">ROUND(IF($Q18="Y",VLOOKUP($P18, INDIRECT($Q$3),W$8,0)*INDIRECT($P$2),VLOOKUP($P18, INDIRECT($Q$3),W$8,0)),IF($E18="E",0,3))</f>
        <v>38.744</v>
      </c>
      <c r="X18" s="186" cm="1">
        <f t="array" aca="1" ref="X18" ca="1">ROUND(IF($Q18="Y",VLOOKUP($P18, INDIRECT($Q$3),X$8,0)*INDIRECT($P$2),VLOOKUP($P18, INDIRECT($Q$3),X$8,0)),IF($E18="E",0,3))</f>
        <v>40.296999999999997</v>
      </c>
      <c r="Y18" s="186" cm="1">
        <f t="array" aca="1" ref="Y18" ca="1">ROUND(IF($Q18="Y",VLOOKUP($P18, INDIRECT($Q$3),Y$8,0)*INDIRECT($P$2),VLOOKUP($P18, INDIRECT($Q$3),Y$8,0)),IF($E18="E",0,3))</f>
        <v>0</v>
      </c>
      <c r="Z18" s="186" cm="1">
        <f t="array" aca="1" ref="Z18" ca="1">ROUND(IF($Q18="Y",VLOOKUP($P18, INDIRECT($Q$3),Z$8,0)*INDIRECT($P$2),VLOOKUP($P18, INDIRECT($Q$3),Z$8,0)),IF($E18="E",0,3))</f>
        <v>0</v>
      </c>
      <c r="AA18" s="186"/>
      <c r="AB18" s="282" t="str">
        <f t="shared" si="5"/>
        <v>00320C</v>
      </c>
      <c r="AC18" s="130" t="str">
        <f t="shared" si="6"/>
        <v>Administrative Analyst I - Confidential</v>
      </c>
      <c r="AD18" s="284" t="str">
        <f t="shared" si="7"/>
        <v>150</v>
      </c>
      <c r="AE18" s="282">
        <f t="shared" ca="1" si="8"/>
        <v>34.44</v>
      </c>
      <c r="AF18" s="282">
        <f t="shared" ca="1" si="8"/>
        <v>35.82</v>
      </c>
      <c r="AG18" s="282">
        <f t="shared" ca="1" si="8"/>
        <v>37.253</v>
      </c>
      <c r="AH18" s="282">
        <f t="shared" ca="1" si="8"/>
        <v>38.744</v>
      </c>
      <c r="AI18" s="282">
        <f t="shared" ca="1" si="8"/>
        <v>40.296999999999997</v>
      </c>
      <c r="AJ18" s="282" t="str">
        <f t="shared" ca="1" si="8"/>
        <v/>
      </c>
      <c r="AK18" s="282" t="str">
        <f t="shared" ca="1" si="8"/>
        <v/>
      </c>
    </row>
    <row r="19" spans="1:38" ht="13.05" x14ac:dyDescent="0.3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ca="1" si="4"/>
        <v>81403</v>
      </c>
      <c r="H19" s="74">
        <f t="shared" ca="1" si="4"/>
        <v>84664</v>
      </c>
      <c r="I19" s="74">
        <f t="shared" ca="1" si="4"/>
        <v>88052</v>
      </c>
      <c r="J19" s="74">
        <f t="shared" ca="1" si="4"/>
        <v>91577</v>
      </c>
      <c r="K19" s="74">
        <f t="shared" ca="1" si="4"/>
        <v>95247</v>
      </c>
      <c r="L19" s="74">
        <f t="shared" ca="1" si="4"/>
        <v>0</v>
      </c>
      <c r="M19" s="74">
        <f t="shared" ca="1" si="4"/>
        <v>0</v>
      </c>
      <c r="N19" s="72"/>
      <c r="P19" s="187" t="str">
        <f t="shared" si="9"/>
        <v>00340C</v>
      </c>
      <c r="Q19" s="191" t="s">
        <v>600</v>
      </c>
      <c r="R19" s="188" t="str">
        <f t="shared" si="10"/>
        <v>Administrative Analyst II - Confidential</v>
      </c>
      <c r="S19" s="189" t="str">
        <f t="shared" si="11"/>
        <v>099</v>
      </c>
      <c r="T19" s="186" cm="1">
        <f t="array" aca="1" ref="T19" ca="1">ROUND(IF($Q19="Y",VLOOKUP($P19, INDIRECT($Q$3),T$8,0)*INDIRECT($P$2),VLOOKUP($P19, INDIRECT($Q$3),T$8,0)),IF($E19="E",0,3))</f>
        <v>81403</v>
      </c>
      <c r="U19" s="186" cm="1">
        <f t="array" aca="1" ref="U19" ca="1">ROUND(IF($Q19="Y",VLOOKUP($P19, INDIRECT($Q$3),U$8,0)*INDIRECT($P$2),VLOOKUP($P19, INDIRECT($Q$3),U$8,0)),IF($E19="E",0,3))</f>
        <v>84664</v>
      </c>
      <c r="V19" s="186" cm="1">
        <f t="array" aca="1" ref="V19" ca="1">ROUND(IF($Q19="Y",VLOOKUP($P19, INDIRECT($Q$3),V$8,0)*INDIRECT($P$2),VLOOKUP($P19, INDIRECT($Q$3),V$8,0)),IF($E19="E",0,3))</f>
        <v>88052</v>
      </c>
      <c r="W19" s="186" cm="1">
        <f t="array" aca="1" ref="W19" ca="1">ROUND(IF($Q19="Y",VLOOKUP($P19, INDIRECT($Q$3),W$8,0)*INDIRECT($P$2),VLOOKUP($P19, INDIRECT($Q$3),W$8,0)),IF($E19="E",0,3))</f>
        <v>91577</v>
      </c>
      <c r="X19" s="186" cm="1">
        <f t="array" aca="1" ref="X19" ca="1">ROUND(IF($Q19="Y",VLOOKUP($P19, INDIRECT($Q$3),X$8,0)*INDIRECT($P$2),VLOOKUP($P19, INDIRECT($Q$3),X$8,0)),IF($E19="E",0,3))</f>
        <v>95247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5"/>
        <v>00340C</v>
      </c>
      <c r="AC19" s="130" t="str">
        <f t="shared" si="6"/>
        <v>Administrative Analyst II - Confidential</v>
      </c>
      <c r="AD19" s="284" t="str">
        <f t="shared" si="7"/>
        <v>099</v>
      </c>
      <c r="AE19" s="282">
        <f t="shared" ca="1" si="8"/>
        <v>39.137</v>
      </c>
      <c r="AF19" s="282">
        <f t="shared" ca="1" si="8"/>
        <v>40.704000000000001</v>
      </c>
      <c r="AG19" s="282">
        <f t="shared" ca="1" si="8"/>
        <v>42.332999999999998</v>
      </c>
      <c r="AH19" s="282">
        <f t="shared" ca="1" si="8"/>
        <v>44.027999999999999</v>
      </c>
      <c r="AI19" s="282">
        <f t="shared" ca="1" si="8"/>
        <v>45.791999999999994</v>
      </c>
      <c r="AJ19" s="282" t="str">
        <f t="shared" ca="1" si="8"/>
        <v/>
      </c>
      <c r="AK19" s="282" t="str">
        <f t="shared" ca="1" si="8"/>
        <v/>
      </c>
    </row>
    <row r="20" spans="1:38" ht="13.05" x14ac:dyDescent="0.3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4"/>
        <v>75274</v>
      </c>
      <c r="H20" s="74">
        <f t="shared" ca="1" si="4"/>
        <v>78287</v>
      </c>
      <c r="I20" s="74">
        <f t="shared" ca="1" si="4"/>
        <v>81415</v>
      </c>
      <c r="J20" s="74">
        <f t="shared" ca="1" si="4"/>
        <v>84673</v>
      </c>
      <c r="K20" s="74">
        <f t="shared" ca="1" si="4"/>
        <v>88061</v>
      </c>
      <c r="L20" s="74">
        <f t="shared" ca="1" si="4"/>
        <v>91582</v>
      </c>
      <c r="M20" s="74">
        <f t="shared" ca="1" si="4"/>
        <v>95245</v>
      </c>
      <c r="N20" s="72"/>
      <c r="P20" s="187" t="str">
        <f t="shared" si="9"/>
        <v>00351C</v>
      </c>
      <c r="Q20" s="186" t="s">
        <v>600</v>
      </c>
      <c r="R20" s="188" t="str">
        <f t="shared" si="10"/>
        <v>Administrative Analyst II Supervisory</v>
      </c>
      <c r="S20" s="189" t="str">
        <f t="shared" si="11"/>
        <v>99</v>
      </c>
      <c r="T20" s="186" cm="1">
        <f t="array" aca="1" ref="T20" ca="1">ROUND(IF($Q20="Y",VLOOKUP($P20, INDIRECT($Q$3),T$8,0)*INDIRECT($P$2),VLOOKUP($P20, INDIRECT($Q$3),T$8,0)),IF($E20="E",0,3))</f>
        <v>75274</v>
      </c>
      <c r="U20" s="186" cm="1">
        <f t="array" aca="1" ref="U20" ca="1">ROUND(IF($Q20="Y",VLOOKUP($P20, INDIRECT($Q$3),U$8,0)*INDIRECT($P$2),VLOOKUP($P20, INDIRECT($Q$3),U$8,0)),IF($E20="E",0,3))</f>
        <v>78287</v>
      </c>
      <c r="V20" s="186" cm="1">
        <f t="array" aca="1" ref="V20" ca="1">ROUND(IF($Q20="Y",VLOOKUP($P20, INDIRECT($Q$3),V$8,0)*INDIRECT($P$2),VLOOKUP($P20, INDIRECT($Q$3),V$8,0)),IF($E20="E",0,3))</f>
        <v>81415</v>
      </c>
      <c r="W20" s="186" cm="1">
        <f t="array" aca="1" ref="W20" ca="1">ROUND(IF($Q20="Y",VLOOKUP($P20, INDIRECT($Q$3),W$8,0)*INDIRECT($P$2),VLOOKUP($P20, INDIRECT($Q$3),W$8,0)),IF($E20="E",0,3))</f>
        <v>84673</v>
      </c>
      <c r="X20" s="186" cm="1">
        <f t="array" aca="1" ref="X20" ca="1">ROUND(IF($Q20="Y",VLOOKUP($P20, INDIRECT($Q$3),X$8,0)*INDIRECT($P$2),VLOOKUP($P20, INDIRECT($Q$3),X$8,0)),IF($E20="E",0,3))</f>
        <v>88061</v>
      </c>
      <c r="Y20" s="186" cm="1">
        <f t="array" aca="1" ref="Y20" ca="1">ROUND(IF($Q20="Y",VLOOKUP($P20, INDIRECT($Q$3),Y$8,0)*INDIRECT($P$2),VLOOKUP($P20, INDIRECT($Q$3),Y$8,0)),IF($E20="E",0,3))</f>
        <v>91582</v>
      </c>
      <c r="Z20" s="186" cm="1">
        <f t="array" aca="1" ref="Z20" ca="1">ROUND(IF($Q20="Y",VLOOKUP($P20, INDIRECT($Q$3),Z$8,0)*INDIRECT($P$2),VLOOKUP($P20, INDIRECT($Q$3),Z$8,0)),IF($E20="E",0,3))</f>
        <v>95245</v>
      </c>
      <c r="AA20" s="186"/>
      <c r="AB20" s="282" t="str">
        <f t="shared" si="5"/>
        <v>00351C</v>
      </c>
      <c r="AC20" s="130" t="str">
        <f t="shared" si="6"/>
        <v>Administrative Analyst II Supervisory</v>
      </c>
      <c r="AD20" s="284" t="str">
        <f t="shared" si="7"/>
        <v>99</v>
      </c>
      <c r="AE20" s="282">
        <f t="shared" ca="1" si="8"/>
        <v>36.19</v>
      </c>
      <c r="AF20" s="282">
        <f t="shared" ca="1" si="8"/>
        <v>37.637999999999998</v>
      </c>
      <c r="AG20" s="282">
        <f t="shared" ca="1" si="8"/>
        <v>39.141999999999996</v>
      </c>
      <c r="AH20" s="282">
        <f t="shared" ca="1" si="8"/>
        <v>40.708999999999996</v>
      </c>
      <c r="AI20" s="282">
        <f t="shared" ca="1" si="8"/>
        <v>42.338000000000001</v>
      </c>
      <c r="AJ20" s="282">
        <f t="shared" ca="1" si="8"/>
        <v>44.03</v>
      </c>
      <c r="AK20" s="282">
        <f t="shared" ca="1" si="8"/>
        <v>45.790999999999997</v>
      </c>
    </row>
    <row r="21" spans="1:38" ht="13.05" x14ac:dyDescent="0.3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4"/>
        <v>36.006</v>
      </c>
      <c r="H21" s="74">
        <f t="shared" ca="1" si="4"/>
        <v>37.448</v>
      </c>
      <c r="I21" s="74">
        <f t="shared" ca="1" si="4"/>
        <v>38.945999999999998</v>
      </c>
      <c r="J21" s="74">
        <f t="shared" ca="1" si="4"/>
        <v>40.506</v>
      </c>
      <c r="K21" s="74">
        <f t="shared" ca="1" si="4"/>
        <v>42.128</v>
      </c>
      <c r="L21" s="74">
        <f t="shared" ca="1" si="4"/>
        <v>0</v>
      </c>
      <c r="M21" s="74">
        <f t="shared" ca="1" si="4"/>
        <v>0</v>
      </c>
      <c r="N21" s="72"/>
      <c r="P21" s="187" t="str">
        <f t="shared" si="9"/>
        <v>00361C</v>
      </c>
      <c r="Q21" s="191" t="s">
        <v>600</v>
      </c>
      <c r="R21" s="188" t="str">
        <f t="shared" si="10"/>
        <v>Administrative Assistant to Police Administration</v>
      </c>
      <c r="S21" s="189" t="str">
        <f t="shared" si="11"/>
        <v>98</v>
      </c>
      <c r="T21" s="186" cm="1">
        <f t="array" aca="1" ref="T21" ca="1">ROUND(IF($Q21="Y",VLOOKUP($P21, INDIRECT($Q$3),T$8,0)*INDIRECT($P$2),VLOOKUP($P21, INDIRECT($Q$3),T$8,0)),IF($E21="E",0,3))</f>
        <v>36.006</v>
      </c>
      <c r="U21" s="186" cm="1">
        <f t="array" aca="1" ref="U21" ca="1">ROUND(IF($Q21="Y",VLOOKUP($P21, INDIRECT($Q$3),U$8,0)*INDIRECT($P$2),VLOOKUP($P21, INDIRECT($Q$3),U$8,0)),IF($E21="E",0,3))</f>
        <v>37.448</v>
      </c>
      <c r="V21" s="186" cm="1">
        <f t="array" aca="1" ref="V21" ca="1">ROUND(IF($Q21="Y",VLOOKUP($P21, INDIRECT($Q$3),V$8,0)*INDIRECT($P$2),VLOOKUP($P21, INDIRECT($Q$3),V$8,0)),IF($E21="E",0,3))</f>
        <v>38.945999999999998</v>
      </c>
      <c r="W21" s="186" cm="1">
        <f t="array" aca="1" ref="W21" ca="1">ROUND(IF($Q21="Y",VLOOKUP($P21, INDIRECT($Q$3),W$8,0)*INDIRECT($P$2),VLOOKUP($P21, INDIRECT($Q$3),W$8,0)),IF($E21="E",0,3))</f>
        <v>40.506</v>
      </c>
      <c r="X21" s="186" cm="1">
        <f t="array" aca="1" ref="X21" ca="1">ROUND(IF($Q21="Y",VLOOKUP($P21, INDIRECT($Q$3),X$8,0)*INDIRECT($P$2),VLOOKUP($P21, INDIRECT($Q$3),X$8,0)),IF($E21="E",0,3))</f>
        <v>42.128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5"/>
        <v>00361C</v>
      </c>
      <c r="AC21" s="130" t="str">
        <f t="shared" si="6"/>
        <v>Administrative Assistant to Police Administration</v>
      </c>
      <c r="AD21" s="284" t="str">
        <f t="shared" si="7"/>
        <v>98</v>
      </c>
      <c r="AE21" s="282">
        <f t="shared" ca="1" si="8"/>
        <v>36.006</v>
      </c>
      <c r="AF21" s="282">
        <f t="shared" ca="1" si="8"/>
        <v>37.448</v>
      </c>
      <c r="AG21" s="282">
        <f t="shared" ca="1" si="8"/>
        <v>38.945999999999998</v>
      </c>
      <c r="AH21" s="282">
        <f t="shared" ca="1" si="8"/>
        <v>40.506</v>
      </c>
      <c r="AI21" s="282">
        <f t="shared" ca="1" si="8"/>
        <v>42.128</v>
      </c>
      <c r="AJ21" s="282" t="str">
        <f t="shared" ca="1" si="8"/>
        <v/>
      </c>
      <c r="AK21" s="282" t="str">
        <f t="shared" ca="1" si="8"/>
        <v/>
      </c>
    </row>
    <row r="22" spans="1:38" ht="13.05" x14ac:dyDescent="0.3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4"/>
        <v>73755</v>
      </c>
      <c r="H22" s="74">
        <f t="shared" ca="1" si="4"/>
        <v>77713</v>
      </c>
      <c r="I22" s="74">
        <f t="shared" ca="1" si="4"/>
        <v>81834</v>
      </c>
      <c r="J22" s="74">
        <f t="shared" ca="1" si="4"/>
        <v>87629</v>
      </c>
      <c r="K22" s="74">
        <f t="shared" ca="1" si="4"/>
        <v>90085</v>
      </c>
      <c r="L22" s="74">
        <f t="shared" ca="1" si="4"/>
        <v>92607</v>
      </c>
      <c r="M22" s="74">
        <f t="shared" ca="1" si="4"/>
        <v>95247</v>
      </c>
      <c r="N22" s="72"/>
      <c r="P22" s="187" t="str">
        <f t="shared" si="9"/>
        <v>00463C</v>
      </c>
      <c r="Q22" s="191" t="s">
        <v>600</v>
      </c>
      <c r="R22" s="188" t="str">
        <f t="shared" si="10"/>
        <v>Aide to the City Coordinator</v>
      </c>
      <c r="S22" s="189" t="str">
        <f t="shared" si="11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5"/>
        <v>00463C</v>
      </c>
      <c r="AC22" s="130" t="str">
        <f t="shared" si="6"/>
        <v>Aide to the City Coordinator</v>
      </c>
      <c r="AD22" s="284" t="str">
        <f t="shared" si="7"/>
        <v>21</v>
      </c>
      <c r="AE22" s="282">
        <f t="shared" ca="1" si="8"/>
        <v>35.46</v>
      </c>
      <c r="AF22" s="282">
        <f t="shared" ca="1" si="8"/>
        <v>37.363</v>
      </c>
      <c r="AG22" s="282">
        <f t="shared" ca="1" si="8"/>
        <v>39.344000000000001</v>
      </c>
      <c r="AH22" s="282">
        <f t="shared" ca="1" si="8"/>
        <v>42.129999999999995</v>
      </c>
      <c r="AI22" s="282">
        <f t="shared" ca="1" si="8"/>
        <v>43.311</v>
      </c>
      <c r="AJ22" s="282">
        <f t="shared" ca="1" si="8"/>
        <v>44.522999999999996</v>
      </c>
      <c r="AK22" s="282">
        <f t="shared" ca="1" si="8"/>
        <v>45.791999999999994</v>
      </c>
    </row>
    <row r="23" spans="1:38" ht="13.05" x14ac:dyDescent="0.3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4"/>
        <v>73755</v>
      </c>
      <c r="H23" s="74">
        <f t="shared" ca="1" si="4"/>
        <v>77713</v>
      </c>
      <c r="I23" s="74">
        <f t="shared" ca="1" si="4"/>
        <v>81834</v>
      </c>
      <c r="J23" s="74">
        <f t="shared" ca="1" si="4"/>
        <v>87629</v>
      </c>
      <c r="K23" s="74">
        <f t="shared" ca="1" si="4"/>
        <v>90085</v>
      </c>
      <c r="L23" s="74">
        <f t="shared" ca="1" si="4"/>
        <v>92607</v>
      </c>
      <c r="M23" s="74">
        <f t="shared" ca="1" si="4"/>
        <v>95247</v>
      </c>
      <c r="N23" s="72"/>
      <c r="P23" s="187" t="s">
        <v>876</v>
      </c>
      <c r="Q23" s="191" t="s">
        <v>600</v>
      </c>
      <c r="R23" s="188" t="str">
        <f t="shared" si="10"/>
        <v>Aide to the Community Safety Commissioner</v>
      </c>
      <c r="S23" s="189" t="str">
        <f t="shared" si="11"/>
        <v>21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5"/>
        <v>59433C</v>
      </c>
      <c r="AC23" s="130" t="str">
        <f t="shared" si="6"/>
        <v>Aide to the Community Safety Commissioner</v>
      </c>
      <c r="AD23" s="284" t="str">
        <f t="shared" si="7"/>
        <v>21</v>
      </c>
      <c r="AE23" s="282">
        <f t="shared" ca="1" si="8"/>
        <v>35.46</v>
      </c>
      <c r="AF23" s="282">
        <f t="shared" ca="1" si="8"/>
        <v>37.363</v>
      </c>
      <c r="AG23" s="282">
        <f t="shared" ca="1" si="8"/>
        <v>39.344000000000001</v>
      </c>
      <c r="AH23" s="282">
        <f t="shared" ca="1" si="8"/>
        <v>42.129999999999995</v>
      </c>
      <c r="AI23" s="282">
        <f t="shared" ca="1" si="8"/>
        <v>43.311</v>
      </c>
      <c r="AJ23" s="282">
        <f t="shared" ca="1" si="8"/>
        <v>44.522999999999996</v>
      </c>
      <c r="AK23" s="282">
        <f t="shared" ca="1" si="8"/>
        <v>45.791999999999994</v>
      </c>
    </row>
    <row r="24" spans="1:38" ht="13.05" x14ac:dyDescent="0.3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ca="1" si="4"/>
        <v>73755</v>
      </c>
      <c r="H24" s="74">
        <f t="shared" ca="1" si="4"/>
        <v>77713</v>
      </c>
      <c r="I24" s="74">
        <f t="shared" ca="1" si="4"/>
        <v>81834</v>
      </c>
      <c r="J24" s="74">
        <f t="shared" ca="1" si="4"/>
        <v>87629</v>
      </c>
      <c r="K24" s="74">
        <f t="shared" ca="1" si="4"/>
        <v>90085</v>
      </c>
      <c r="L24" s="74">
        <f t="shared" ca="1" si="4"/>
        <v>92607</v>
      </c>
      <c r="M24" s="74">
        <f t="shared" ca="1" si="4"/>
        <v>95247</v>
      </c>
      <c r="N24" s="72"/>
      <c r="P24" s="187" t="s">
        <v>1017</v>
      </c>
      <c r="Q24" s="191" t="s">
        <v>600</v>
      </c>
      <c r="R24" s="188" t="str">
        <f t="shared" si="10"/>
        <v>Aide to the Director of Neighborhood Safety</v>
      </c>
      <c r="S24" s="189" t="str">
        <f t="shared" si="11"/>
        <v>21</v>
      </c>
      <c r="T24" s="186" cm="1">
        <f t="array" aca="1" ref="T24" ca="1">ROUND(IF($Q24="Y",VLOOKUP($P24, INDIRECT($Q$3),T$8,0)*INDIRECT($P$2),VLOOKUP($P24, INDIRECT($Q$3),T$8,0)),IF($E24="E",0,3))</f>
        <v>73755</v>
      </c>
      <c r="U24" s="186" cm="1">
        <f t="array" aca="1" ref="U24" ca="1">ROUND(IF($Q24="Y",VLOOKUP($P24, INDIRECT($Q$3),U$8,0)*INDIRECT($P$2),VLOOKUP($P24, INDIRECT($Q$3),U$8,0)),IF($E24="E",0,3))</f>
        <v>77713</v>
      </c>
      <c r="V24" s="186" cm="1">
        <f t="array" aca="1" ref="V24" ca="1">ROUND(IF($Q24="Y",VLOOKUP($P24, INDIRECT($Q$3),V$8,0)*INDIRECT($P$2),VLOOKUP($P24, INDIRECT($Q$3),V$8,0)),IF($E24="E",0,3))</f>
        <v>81834</v>
      </c>
      <c r="W24" s="186" cm="1">
        <f t="array" aca="1" ref="W24" ca="1">ROUND(IF($Q24="Y",VLOOKUP($P24, INDIRECT($Q$3),W$8,0)*INDIRECT($P$2),VLOOKUP($P24, INDIRECT($Q$3),W$8,0)),IF($E24="E",0,3))</f>
        <v>87629</v>
      </c>
      <c r="X24" s="186" cm="1">
        <f t="array" aca="1" ref="X24" ca="1">ROUND(IF($Q24="Y",VLOOKUP($P24, INDIRECT($Q$3),X$8,0)*INDIRECT($P$2),VLOOKUP($P24, INDIRECT($Q$3),X$8,0)),IF($E24="E",0,3))</f>
        <v>90085</v>
      </c>
      <c r="Y24" s="186" cm="1">
        <f t="array" aca="1" ref="Y24" ca="1">ROUND(IF($Q24="Y",VLOOKUP($P24, INDIRECT($Q$3),Y$8,0)*INDIRECT($P$2),VLOOKUP($P24, INDIRECT($Q$3),Y$8,0)),IF($E24="E",0,3))</f>
        <v>92607</v>
      </c>
      <c r="Z24" s="186" cm="1">
        <f t="array" aca="1" ref="Z24" ca="1">ROUND(IF($Q24="Y",VLOOKUP($P24, INDIRECT($Q$3),Z$8,0)*INDIRECT($P$2),VLOOKUP($P24, INDIRECT($Q$3),Z$8,0)),IF($E24="E",0,3))</f>
        <v>95247</v>
      </c>
      <c r="AA24" s="186"/>
      <c r="AB24" s="282" t="str">
        <f t="shared" si="5"/>
        <v>53071C</v>
      </c>
      <c r="AC24" s="130" t="str">
        <f t="shared" si="6"/>
        <v>Aide to the Director of Neighborhood Safety</v>
      </c>
      <c r="AD24" s="284" t="str">
        <f t="shared" si="7"/>
        <v>21</v>
      </c>
      <c r="AE24" s="282">
        <f t="shared" ca="1" si="8"/>
        <v>35.46</v>
      </c>
      <c r="AF24" s="282">
        <f t="shared" ca="1" si="8"/>
        <v>37.363</v>
      </c>
      <c r="AG24" s="282">
        <f t="shared" ca="1" si="8"/>
        <v>39.344000000000001</v>
      </c>
      <c r="AH24" s="282">
        <f t="shared" ca="1" si="8"/>
        <v>42.129999999999995</v>
      </c>
      <c r="AI24" s="282">
        <f t="shared" ca="1" si="8"/>
        <v>43.311</v>
      </c>
      <c r="AJ24" s="282">
        <f t="shared" ca="1" si="8"/>
        <v>44.522999999999996</v>
      </c>
      <c r="AK24" s="282">
        <f t="shared" ca="1" si="8"/>
        <v>45.791999999999994</v>
      </c>
    </row>
    <row r="25" spans="1:38" ht="13.05" x14ac:dyDescent="0.3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4"/>
        <v>73755</v>
      </c>
      <c r="H25" s="74">
        <f t="shared" ca="1" si="4"/>
        <v>77713</v>
      </c>
      <c r="I25" s="74">
        <f t="shared" ca="1" si="4"/>
        <v>81834</v>
      </c>
      <c r="J25" s="74">
        <f t="shared" ca="1" si="4"/>
        <v>87629</v>
      </c>
      <c r="K25" s="74">
        <f t="shared" ca="1" si="4"/>
        <v>90085</v>
      </c>
      <c r="L25" s="74">
        <f t="shared" ca="1" si="4"/>
        <v>92607</v>
      </c>
      <c r="M25" s="74">
        <f t="shared" ca="1" si="4"/>
        <v>95247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73755</v>
      </c>
      <c r="U25" s="186" cm="1">
        <f t="array" aca="1" ref="U25" ca="1">ROUND(IF($Q25="Y",VLOOKUP($P25, INDIRECT($Q$3),U$8,0)*INDIRECT($P$2),VLOOKUP($P25, INDIRECT($Q$3),U$8,0)),IF($E25="E",0,3))</f>
        <v>77713</v>
      </c>
      <c r="V25" s="186" cm="1">
        <f t="array" aca="1" ref="V25" ca="1">ROUND(IF($Q25="Y",VLOOKUP($P25, INDIRECT($Q$3),V$8,0)*INDIRECT($P$2),VLOOKUP($P25, INDIRECT($Q$3),V$8,0)),IF($E25="E",0,3))</f>
        <v>81834</v>
      </c>
      <c r="W25" s="186" cm="1">
        <f t="array" aca="1" ref="W25" ca="1">ROUND(IF($Q25="Y",VLOOKUP($P25, INDIRECT($Q$3),W$8,0)*INDIRECT($P$2),VLOOKUP($P25, INDIRECT($Q$3),W$8,0)),IF($E25="E",0,3))</f>
        <v>87629</v>
      </c>
      <c r="X25" s="186" cm="1">
        <f t="array" aca="1" ref="X25" ca="1">ROUND(IF($Q25="Y",VLOOKUP($P25, INDIRECT($Q$3),X$8,0)*INDIRECT($P$2),VLOOKUP($P25, INDIRECT($Q$3),X$8,0)),IF($E25="E",0,3))</f>
        <v>90085</v>
      </c>
      <c r="Y25" s="186" cm="1">
        <f t="array" aca="1" ref="Y25" ca="1">ROUND(IF($Q25="Y",VLOOKUP($P25, INDIRECT($Q$3),Y$8,0)*INDIRECT($P$2),VLOOKUP($P25, INDIRECT($Q$3),Y$8,0)),IF($E25="E",0,3))</f>
        <v>92607</v>
      </c>
      <c r="Z25" s="186" cm="1">
        <f t="array" aca="1" ref="Z25" ca="1">ROUND(IF($Q25="Y",VLOOKUP($P25, INDIRECT($Q$3),Z$8,0)*INDIRECT($P$2),VLOOKUP($P25, INDIRECT($Q$3),Z$8,0)),IF($E25="E",0,3))</f>
        <v>95247</v>
      </c>
      <c r="AA25" s="186"/>
      <c r="AB25" s="282" t="str">
        <f t="shared" si="5"/>
        <v>53040C</v>
      </c>
      <c r="AC25" s="371" t="s">
        <v>912</v>
      </c>
      <c r="AD25" s="284" t="s">
        <v>1002</v>
      </c>
      <c r="AE25" s="282">
        <f t="shared" ca="1" si="8"/>
        <v>35.46</v>
      </c>
      <c r="AF25" s="282">
        <f t="shared" ca="1" si="8"/>
        <v>37.363</v>
      </c>
      <c r="AG25" s="282">
        <f t="shared" ca="1" si="8"/>
        <v>39.344000000000001</v>
      </c>
      <c r="AH25" s="282">
        <f t="shared" ca="1" si="8"/>
        <v>42.129999999999995</v>
      </c>
      <c r="AI25" s="282">
        <f t="shared" ca="1" si="8"/>
        <v>43.311</v>
      </c>
      <c r="AJ25" s="282">
        <f t="shared" ca="1" si="8"/>
        <v>44.522999999999996</v>
      </c>
      <c r="AK25" s="282">
        <f t="shared" ca="1" si="8"/>
        <v>45.791999999999994</v>
      </c>
    </row>
    <row r="26" spans="1:38" s="73" customFormat="1" ht="13.05" x14ac:dyDescent="0.3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4"/>
        <v>73755</v>
      </c>
      <c r="H26" s="74">
        <f t="shared" ca="1" si="4"/>
        <v>77713</v>
      </c>
      <c r="I26" s="74">
        <f t="shared" ca="1" si="4"/>
        <v>81834</v>
      </c>
      <c r="J26" s="74">
        <f t="shared" ca="1" si="4"/>
        <v>87629</v>
      </c>
      <c r="K26" s="74">
        <f t="shared" ca="1" si="4"/>
        <v>90085</v>
      </c>
      <c r="L26" s="74">
        <f t="shared" ca="1" si="4"/>
        <v>92607</v>
      </c>
      <c r="M26" s="74">
        <f t="shared" ca="1" si="4"/>
        <v>95247</v>
      </c>
      <c r="N26" s="72"/>
      <c r="O26" s="71"/>
      <c r="P26" s="187" t="str">
        <f t="shared" ref="P26:P75" si="12">A26</f>
        <v>00469C</v>
      </c>
      <c r="Q26" s="191" t="s">
        <v>600</v>
      </c>
      <c r="R26" s="188" t="str">
        <f t="shared" ref="R26:R92" si="13">F26</f>
        <v>Aide to the Finance Officer</v>
      </c>
      <c r="S26" s="189" t="str">
        <f t="shared" ref="S26:S80" si="14">C26</f>
        <v>21</v>
      </c>
      <c r="T26" s="186" cm="1">
        <f t="array" aca="1" ref="T26" ca="1">ROUND(IF($Q26="Y",VLOOKUP($P26, INDIRECT($Q$3),T$8,0)*INDIRECT($P$2),VLOOKUP($P26, INDIRECT($Q$3),T$8,0)),IF($E26="E",0,3))</f>
        <v>73755</v>
      </c>
      <c r="U26" s="186" cm="1">
        <f t="array" aca="1" ref="U26" ca="1">ROUND(IF($Q26="Y",VLOOKUP($P26, INDIRECT($Q$3),U$8,0)*INDIRECT($P$2),VLOOKUP($P26, INDIRECT($Q$3),U$8,0)),IF($E26="E",0,3))</f>
        <v>77713</v>
      </c>
      <c r="V26" s="186" cm="1">
        <f t="array" aca="1" ref="V26" ca="1">ROUND(IF($Q26="Y",VLOOKUP($P26, INDIRECT($Q$3),V$8,0)*INDIRECT($P$2),VLOOKUP($P26, INDIRECT($Q$3),V$8,0)),IF($E26="E",0,3))</f>
        <v>81834</v>
      </c>
      <c r="W26" s="186" cm="1">
        <f t="array" aca="1" ref="W26" ca="1">ROUND(IF($Q26="Y",VLOOKUP($P26, INDIRECT($Q$3),W$8,0)*INDIRECT($P$2),VLOOKUP($P26, INDIRECT($Q$3),W$8,0)),IF($E26="E",0,3))</f>
        <v>87629</v>
      </c>
      <c r="X26" s="186" cm="1">
        <f t="array" aca="1" ref="X26" ca="1">ROUND(IF($Q26="Y",VLOOKUP($P26, INDIRECT($Q$3),X$8,0)*INDIRECT($P$2),VLOOKUP($P26, INDIRECT($Q$3),X$8,0)),IF($E26="E",0,3))</f>
        <v>90085</v>
      </c>
      <c r="Y26" s="186" cm="1">
        <f t="array" aca="1" ref="Y26" ca="1">ROUND(IF($Q26="Y",VLOOKUP($P26, INDIRECT($Q$3),Y$8,0)*INDIRECT($P$2),VLOOKUP($P26, INDIRECT($Q$3),Y$8,0)),IF($E26="E",0,3))</f>
        <v>92607</v>
      </c>
      <c r="Z26" s="186" cm="1">
        <f t="array" aca="1" ref="Z26" ca="1">ROUND(IF($Q26="Y",VLOOKUP($P26, INDIRECT($Q$3),Z$8,0)*INDIRECT($P$2),VLOOKUP($P26, INDIRECT($Q$3),Z$8,0)),IF($E26="E",0,3))</f>
        <v>95247</v>
      </c>
      <c r="AA26" s="186"/>
      <c r="AB26" s="282" t="str">
        <f t="shared" si="5"/>
        <v>00469C</v>
      </c>
      <c r="AC26" s="130" t="str">
        <f t="shared" ref="AC26:AC92" si="15">F26</f>
        <v>Aide to the Finance Officer</v>
      </c>
      <c r="AD26" s="284" t="str">
        <f t="shared" ref="AD26:AD92" si="16">C26</f>
        <v>21</v>
      </c>
      <c r="AE26" s="282">
        <f t="shared" ca="1" si="8"/>
        <v>35.46</v>
      </c>
      <c r="AF26" s="282">
        <f t="shared" ca="1" si="8"/>
        <v>37.363</v>
      </c>
      <c r="AG26" s="282">
        <f t="shared" ca="1" si="8"/>
        <v>39.344000000000001</v>
      </c>
      <c r="AH26" s="282">
        <f t="shared" ca="1" si="8"/>
        <v>42.129999999999995</v>
      </c>
      <c r="AI26" s="282">
        <f t="shared" ca="1" si="8"/>
        <v>43.311</v>
      </c>
      <c r="AJ26" s="282">
        <f t="shared" ca="1" si="8"/>
        <v>44.522999999999996</v>
      </c>
      <c r="AK26" s="282">
        <f t="shared" ca="1" si="8"/>
        <v>45.791999999999994</v>
      </c>
      <c r="AL26" s="129"/>
    </row>
    <row r="27" spans="1:38" ht="13.05" x14ac:dyDescent="0.3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4"/>
        <v>118343</v>
      </c>
      <c r="H27" s="74">
        <f t="shared" ca="1" si="4"/>
        <v>123076</v>
      </c>
      <c r="I27" s="74">
        <f t="shared" ca="1" si="4"/>
        <v>127998</v>
      </c>
      <c r="J27" s="74">
        <f t="shared" ca="1" si="4"/>
        <v>133118</v>
      </c>
      <c r="K27" s="74">
        <f t="shared" ca="1" si="4"/>
        <v>138442</v>
      </c>
      <c r="L27" s="74">
        <f t="shared" ca="1" si="4"/>
        <v>0</v>
      </c>
      <c r="M27" s="74">
        <f t="shared" ca="1" si="4"/>
        <v>0</v>
      </c>
      <c r="N27" s="72"/>
      <c r="P27" s="187" t="str">
        <f t="shared" si="12"/>
        <v>00590C</v>
      </c>
      <c r="Q27" s="191" t="s">
        <v>600</v>
      </c>
      <c r="R27" s="188" t="str">
        <f t="shared" si="13"/>
        <v>Assistant Building Official</v>
      </c>
      <c r="S27" s="189" t="str">
        <f t="shared" si="14"/>
        <v>105</v>
      </c>
      <c r="T27" s="186" cm="1">
        <f t="array" aca="1" ref="T27" ca="1">ROUND(IF($Q27="Y",VLOOKUP($P27, INDIRECT($Q$3),T$8,0)*INDIRECT($P$2),VLOOKUP($P27, INDIRECT($Q$3),T$8,0)),IF($E27="E",0,3))</f>
        <v>118343</v>
      </c>
      <c r="U27" s="186" cm="1">
        <f t="array" aca="1" ref="U27" ca="1">ROUND(IF($Q27="Y",VLOOKUP($P27, INDIRECT($Q$3),U$8,0)*INDIRECT($P$2),VLOOKUP($P27, INDIRECT($Q$3),U$8,0)),IF($E27="E",0,3))</f>
        <v>123076</v>
      </c>
      <c r="V27" s="186" cm="1">
        <f t="array" aca="1" ref="V27" ca="1">ROUND(IF($Q27="Y",VLOOKUP($P27, INDIRECT($Q$3),V$8,0)*INDIRECT($P$2),VLOOKUP($P27, INDIRECT($Q$3),V$8,0)),IF($E27="E",0,3))</f>
        <v>127998</v>
      </c>
      <c r="W27" s="186" cm="1">
        <f t="array" aca="1" ref="W27" ca="1">ROUND(IF($Q27="Y",VLOOKUP($P27, INDIRECT($Q$3),W$8,0)*INDIRECT($P$2),VLOOKUP($P27, INDIRECT($Q$3),W$8,0)),IF($E27="E",0,3))</f>
        <v>133118</v>
      </c>
      <c r="X27" s="186" cm="1">
        <f t="array" aca="1" ref="X27" ca="1">ROUND(IF($Q27="Y",VLOOKUP($P27, INDIRECT($Q$3),X$8,0)*INDIRECT($P$2),VLOOKUP($P27, INDIRECT($Q$3),X$8,0)),IF($E27="E",0,3))</f>
        <v>138442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5"/>
        <v>00590C</v>
      </c>
      <c r="AC27" s="130" t="str">
        <f t="shared" si="15"/>
        <v>Assistant Building Official</v>
      </c>
      <c r="AD27" s="284" t="str">
        <f t="shared" si="16"/>
        <v>105</v>
      </c>
      <c r="AE27" s="282">
        <f t="shared" ca="1" si="8"/>
        <v>56.896000000000001</v>
      </c>
      <c r="AF27" s="282">
        <f t="shared" ca="1" si="8"/>
        <v>59.171999999999997</v>
      </c>
      <c r="AG27" s="282">
        <f t="shared" ca="1" si="8"/>
        <v>61.537999999999997</v>
      </c>
      <c r="AH27" s="282">
        <f t="shared" ca="1" si="8"/>
        <v>64</v>
      </c>
      <c r="AI27" s="282">
        <f t="shared" ca="1" si="8"/>
        <v>66.559000000000012</v>
      </c>
      <c r="AJ27" s="282" t="str">
        <f t="shared" ca="1" si="8"/>
        <v/>
      </c>
      <c r="AK27" s="282" t="str">
        <f t="shared" ca="1" si="8"/>
        <v/>
      </c>
    </row>
    <row r="28" spans="1:38" ht="13.05" x14ac:dyDescent="0.3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ca="1" si="4"/>
        <v>146087</v>
      </c>
      <c r="H28" s="74">
        <f t="shared" ca="1" si="4"/>
        <v>154056</v>
      </c>
      <c r="I28" s="74">
        <f t="shared" ca="1" si="4"/>
        <v>162319</v>
      </c>
      <c r="J28" s="74">
        <f t="shared" ca="1" si="4"/>
        <v>167985</v>
      </c>
      <c r="K28" s="74">
        <f t="shared" ca="1" si="4"/>
        <v>172686</v>
      </c>
      <c r="L28" s="74">
        <f t="shared" ca="1" si="4"/>
        <v>177521</v>
      </c>
      <c r="M28" s="74">
        <f t="shared" ca="1" si="4"/>
        <v>182582</v>
      </c>
      <c r="N28" s="60"/>
      <c r="O28" s="73"/>
      <c r="P28" s="187" t="str">
        <f t="shared" si="12"/>
        <v>00637C</v>
      </c>
      <c r="Q28" s="191" t="s">
        <v>600</v>
      </c>
      <c r="R28" s="188" t="str">
        <f t="shared" si="13"/>
        <v>Assistant City Attorney - Labor and Employment Law</v>
      </c>
      <c r="S28" s="189" t="str">
        <f t="shared" si="14"/>
        <v>142</v>
      </c>
      <c r="T28" s="186" cm="1">
        <f t="array" aca="1" ref="T28" ca="1">ROUND(IF($Q28="Y",VLOOKUP($P28, INDIRECT($Q$3),T$8,0)*INDIRECT($P$2),VLOOKUP($P28, INDIRECT($Q$3),T$8,0)),IF($E28="E",0,3))</f>
        <v>146087</v>
      </c>
      <c r="U28" s="186" cm="1">
        <f t="array" aca="1" ref="U28" ca="1">ROUND(IF($Q28="Y",VLOOKUP($P28, INDIRECT($Q$3),U$8,0)*INDIRECT($P$2),VLOOKUP($P28, INDIRECT($Q$3),U$8,0)),IF($E28="E",0,3))</f>
        <v>154056</v>
      </c>
      <c r="V28" s="186" cm="1">
        <f t="array" aca="1" ref="V28" ca="1">ROUND(IF($Q28="Y",VLOOKUP($P28, INDIRECT($Q$3),V$8,0)*INDIRECT($P$2),VLOOKUP($P28, INDIRECT($Q$3),V$8,0)),IF($E28="E",0,3))</f>
        <v>162319</v>
      </c>
      <c r="W28" s="186" cm="1">
        <f t="array" aca="1" ref="W28" ca="1">ROUND(IF($Q28="Y",VLOOKUP($P28, INDIRECT($Q$3),W$8,0)*INDIRECT($P$2),VLOOKUP($P28, INDIRECT($Q$3),W$8,0)),IF($E28="E",0,3))</f>
        <v>167985</v>
      </c>
      <c r="X28" s="186" cm="1">
        <f t="array" aca="1" ref="X28" ca="1">ROUND(IF($Q28="Y",VLOOKUP($P28, INDIRECT($Q$3),X$8,0)*INDIRECT($P$2),VLOOKUP($P28, INDIRECT($Q$3),X$8,0)),IF($E28="E",0,3))</f>
        <v>172686</v>
      </c>
      <c r="Y28" s="186" cm="1">
        <f t="array" aca="1" ref="Y28" ca="1">ROUND(IF($Q28="Y",VLOOKUP($P28, INDIRECT($Q$3),Y$8,0)*INDIRECT($P$2),VLOOKUP($P28, INDIRECT($Q$3),Y$8,0)),IF($E28="E",0,3))</f>
        <v>177521</v>
      </c>
      <c r="Z28" s="186" cm="1">
        <f t="array" aca="1" ref="Z28" ca="1">ROUND(IF($Q28="Y",VLOOKUP($P28, INDIRECT($Q$3),Z$8,0)*INDIRECT($P$2),VLOOKUP($P28, INDIRECT($Q$3),Z$8,0)),IF($E28="E",0,3))</f>
        <v>182582</v>
      </c>
      <c r="AA28" s="186"/>
      <c r="AB28" s="282" t="str">
        <f t="shared" si="5"/>
        <v>00637C</v>
      </c>
      <c r="AC28" s="130" t="str">
        <f t="shared" si="15"/>
        <v>Assistant City Attorney - Labor and Employment Law</v>
      </c>
      <c r="AD28" s="284" t="str">
        <f t="shared" si="16"/>
        <v>142</v>
      </c>
      <c r="AE28" s="282">
        <f t="shared" ca="1" si="8"/>
        <v>70.234999999999999</v>
      </c>
      <c r="AF28" s="282">
        <f t="shared" ca="1" si="8"/>
        <v>74.066000000000003</v>
      </c>
      <c r="AG28" s="282">
        <f t="shared" ca="1" si="8"/>
        <v>78.038000000000011</v>
      </c>
      <c r="AH28" s="282">
        <f t="shared" ca="1" si="8"/>
        <v>80.763000000000005</v>
      </c>
      <c r="AI28" s="282">
        <f t="shared" ca="1" si="8"/>
        <v>83.02300000000001</v>
      </c>
      <c r="AJ28" s="282">
        <f t="shared" ca="1" si="8"/>
        <v>85.347000000000008</v>
      </c>
      <c r="AK28" s="282">
        <f t="shared" ca="1" si="8"/>
        <v>87.78</v>
      </c>
    </row>
    <row r="29" spans="1:38" ht="13.05" x14ac:dyDescent="0.3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4"/>
        <v>31.016999999999999</v>
      </c>
      <c r="H29" s="74">
        <f t="shared" ca="1" si="4"/>
        <v>32.652999999999999</v>
      </c>
      <c r="I29" s="74">
        <f t="shared" ca="1" si="4"/>
        <v>34.369999999999997</v>
      </c>
      <c r="J29" s="74">
        <f t="shared" ca="1" si="4"/>
        <v>36.18</v>
      </c>
      <c r="K29" s="74">
        <f t="shared" ca="1" si="4"/>
        <v>37.192</v>
      </c>
      <c r="L29" s="74">
        <f t="shared" ca="1" si="4"/>
        <v>38.234999999999999</v>
      </c>
      <c r="M29" s="74">
        <f t="shared" ca="1" si="4"/>
        <v>39.323</v>
      </c>
      <c r="N29" s="72"/>
      <c r="P29" s="187" t="str">
        <f t="shared" si="12"/>
        <v>00965C</v>
      </c>
      <c r="Q29" s="191" t="s">
        <v>600</v>
      </c>
      <c r="R29" s="188" t="str">
        <f t="shared" si="13"/>
        <v>Assistant Supervisor Police Record Services</v>
      </c>
      <c r="S29" s="189" t="str">
        <f t="shared" si="14"/>
        <v>13</v>
      </c>
      <c r="T29" s="186" cm="1">
        <f t="array" aca="1" ref="T29" ca="1">ROUND(IF($Q29="Y",VLOOKUP($P29, INDIRECT($Q$3),T$8,0)*INDIRECT($P$2),VLOOKUP($P29, INDIRECT($Q$3),T$8,0)),IF($E29="E",0,3))</f>
        <v>31.016999999999999</v>
      </c>
      <c r="U29" s="186" cm="1">
        <f t="array" aca="1" ref="U29" ca="1">ROUND(IF($Q29="Y",VLOOKUP($P29, INDIRECT($Q$3),U$8,0)*INDIRECT($P$2),VLOOKUP($P29, INDIRECT($Q$3),U$8,0)),IF($E29="E",0,3))</f>
        <v>32.652999999999999</v>
      </c>
      <c r="V29" s="186" cm="1">
        <f t="array" aca="1" ref="V29" ca="1">ROUND(IF($Q29="Y",VLOOKUP($P29, INDIRECT($Q$3),V$8,0)*INDIRECT($P$2),VLOOKUP($P29, INDIRECT($Q$3),V$8,0)),IF($E29="E",0,3))</f>
        <v>34.369999999999997</v>
      </c>
      <c r="W29" s="186" cm="1">
        <f t="array" aca="1" ref="W29" ca="1">ROUND(IF($Q29="Y",VLOOKUP($P29, INDIRECT($Q$3),W$8,0)*INDIRECT($P$2),VLOOKUP($P29, INDIRECT($Q$3),W$8,0)),IF($E29="E",0,3))</f>
        <v>36.18</v>
      </c>
      <c r="X29" s="186" cm="1">
        <f t="array" aca="1" ref="X29" ca="1">ROUND(IF($Q29="Y",VLOOKUP($P29, INDIRECT($Q$3),X$8,0)*INDIRECT($P$2),VLOOKUP($P29, INDIRECT($Q$3),X$8,0)),IF($E29="E",0,3))</f>
        <v>37.192</v>
      </c>
      <c r="Y29" s="186" cm="1">
        <f t="array" aca="1" ref="Y29" ca="1">ROUND(IF($Q29="Y",VLOOKUP($P29, INDIRECT($Q$3),Y$8,0)*INDIRECT($P$2),VLOOKUP($P29, INDIRECT($Q$3),Y$8,0)),IF($E29="E",0,3))</f>
        <v>38.234999999999999</v>
      </c>
      <c r="Z29" s="186" cm="1">
        <f t="array" aca="1" ref="Z29" ca="1">ROUND(IF($Q29="Y",VLOOKUP($P29, INDIRECT($Q$3),Z$8,0)*INDIRECT($P$2),VLOOKUP($P29, INDIRECT($Q$3),Z$8,0)),IF($E29="E",0,3))</f>
        <v>39.323</v>
      </c>
      <c r="AA29" s="186"/>
      <c r="AB29" s="282" t="str">
        <f t="shared" si="5"/>
        <v>00965C</v>
      </c>
      <c r="AC29" s="130" t="str">
        <f t="shared" si="15"/>
        <v>Assistant Supervisor Police Record Services</v>
      </c>
      <c r="AD29" s="284" t="str">
        <f t="shared" si="16"/>
        <v>13</v>
      </c>
      <c r="AE29" s="282">
        <f t="shared" ca="1" si="8"/>
        <v>31.016999999999999</v>
      </c>
      <c r="AF29" s="282">
        <f t="shared" ca="1" si="8"/>
        <v>32.652999999999999</v>
      </c>
      <c r="AG29" s="282">
        <f t="shared" ca="1" si="8"/>
        <v>34.369999999999997</v>
      </c>
      <c r="AH29" s="282">
        <f t="shared" ca="1" si="8"/>
        <v>36.18</v>
      </c>
      <c r="AI29" s="282">
        <f t="shared" ca="1" si="8"/>
        <v>37.192</v>
      </c>
      <c r="AJ29" s="282">
        <f t="shared" ca="1" si="8"/>
        <v>38.234999999999999</v>
      </c>
      <c r="AK29" s="282">
        <f t="shared" ca="1" si="8"/>
        <v>39.323</v>
      </c>
    </row>
    <row r="30" spans="1:38" ht="13.05" x14ac:dyDescent="0.3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4"/>
        <v>88972</v>
      </c>
      <c r="H30" s="74">
        <f t="shared" ca="1" si="4"/>
        <v>92536</v>
      </c>
      <c r="I30" s="74">
        <f t="shared" ca="1" si="4"/>
        <v>96242</v>
      </c>
      <c r="J30" s="74">
        <f t="shared" ca="1" si="4"/>
        <v>100093</v>
      </c>
      <c r="K30" s="74">
        <f t="shared" ca="1" si="4"/>
        <v>104100</v>
      </c>
      <c r="L30" s="74">
        <f t="shared" ca="1" si="4"/>
        <v>0</v>
      </c>
      <c r="M30" s="74">
        <f t="shared" ca="1" si="4"/>
        <v>0</v>
      </c>
      <c r="N30" s="72"/>
      <c r="P30" s="187" t="str">
        <f t="shared" si="12"/>
        <v>52933C</v>
      </c>
      <c r="Q30" s="191" t="s">
        <v>600</v>
      </c>
      <c r="R30" s="188" t="str">
        <f t="shared" si="13"/>
        <v>Budget and Evaluation Analyst</v>
      </c>
      <c r="S30" s="189" t="str">
        <f t="shared" si="14"/>
        <v>086</v>
      </c>
      <c r="T30" s="186" cm="1">
        <f t="array" aca="1" ref="T30" ca="1">ROUND(IF($Q30="Y",VLOOKUP($P30, INDIRECT($Q$3),T$8,0)*INDIRECT($P$2),VLOOKUP($P30, INDIRECT($Q$3),T$8,0)),IF($E30="E",0,3))</f>
        <v>88972</v>
      </c>
      <c r="U30" s="186" cm="1">
        <f t="array" aca="1" ref="U30" ca="1">ROUND(IF($Q30="Y",VLOOKUP($P30, INDIRECT($Q$3),U$8,0)*INDIRECT($P$2),VLOOKUP($P30, INDIRECT($Q$3),U$8,0)),IF($E30="E",0,3))</f>
        <v>92536</v>
      </c>
      <c r="V30" s="186" cm="1">
        <f t="array" aca="1" ref="V30" ca="1">ROUND(IF($Q30="Y",VLOOKUP($P30, INDIRECT($Q$3),V$8,0)*INDIRECT($P$2),VLOOKUP($P30, INDIRECT($Q$3),V$8,0)),IF($E30="E",0,3))</f>
        <v>96242</v>
      </c>
      <c r="W30" s="186" cm="1">
        <f t="array" aca="1" ref="W30" ca="1">ROUND(IF($Q30="Y",VLOOKUP($P30, INDIRECT($Q$3),W$8,0)*INDIRECT($P$2),VLOOKUP($P30, INDIRECT($Q$3),W$8,0)),IF($E30="E",0,3))</f>
        <v>100093</v>
      </c>
      <c r="X30" s="186" cm="1">
        <f t="array" aca="1" ref="X30" ca="1">ROUND(IF($Q30="Y",VLOOKUP($P30, INDIRECT($Q$3),X$8,0)*INDIRECT($P$2),VLOOKUP($P30, INDIRECT($Q$3),X$8,0)),IF($E30="E",0,3))</f>
        <v>104100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5"/>
        <v>52933C</v>
      </c>
      <c r="AC30" s="130" t="str">
        <f t="shared" si="15"/>
        <v>Budget and Evaluation Analyst</v>
      </c>
      <c r="AD30" s="284" t="str">
        <f t="shared" si="16"/>
        <v>086</v>
      </c>
      <c r="AE30" s="282">
        <f t="shared" ca="1" si="8"/>
        <v>42.774999999999999</v>
      </c>
      <c r="AF30" s="282">
        <f t="shared" ca="1" si="8"/>
        <v>44.488999999999997</v>
      </c>
      <c r="AG30" s="282">
        <f t="shared" ca="1" si="8"/>
        <v>46.271000000000001</v>
      </c>
      <c r="AH30" s="282">
        <f t="shared" ca="1" si="8"/>
        <v>48.122</v>
      </c>
      <c r="AI30" s="282">
        <f t="shared" ca="1" si="8"/>
        <v>50.048999999999999</v>
      </c>
      <c r="AJ30" s="282" t="str">
        <f t="shared" ca="1" si="8"/>
        <v/>
      </c>
      <c r="AK30" s="282" t="str">
        <f t="shared" ca="1" si="8"/>
        <v/>
      </c>
    </row>
    <row r="31" spans="1:38" ht="13.05" x14ac:dyDescent="0.3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4"/>
        <v>130391</v>
      </c>
      <c r="H31" s="74">
        <f t="shared" ca="1" si="4"/>
        <v>135606</v>
      </c>
      <c r="I31" s="74">
        <f t="shared" ca="1" si="4"/>
        <v>141029</v>
      </c>
      <c r="J31" s="74">
        <f t="shared" ca="1" si="4"/>
        <v>146670</v>
      </c>
      <c r="K31" s="74">
        <f t="shared" ca="1" si="4"/>
        <v>152537</v>
      </c>
      <c r="L31" s="74">
        <f t="shared" ca="1" si="4"/>
        <v>0</v>
      </c>
      <c r="M31" s="74">
        <f t="shared" ca="1" si="4"/>
        <v>0</v>
      </c>
      <c r="N31" s="72"/>
      <c r="P31" s="187" t="str">
        <f t="shared" si="12"/>
        <v>01449C</v>
      </c>
      <c r="Q31" s="191" t="s">
        <v>600</v>
      </c>
      <c r="R31" s="188" t="str">
        <f t="shared" si="13"/>
        <v xml:space="preserve">Building Official </v>
      </c>
      <c r="S31" s="189" t="str">
        <f t="shared" si="14"/>
        <v>106</v>
      </c>
      <c r="T31" s="186" cm="1">
        <f t="array" aca="1" ref="T31" ca="1">ROUND(IF($Q31="Y",VLOOKUP($P31, INDIRECT($Q$3),T$8,0)*INDIRECT($P$2),VLOOKUP($P31, INDIRECT($Q$3),T$8,0)),IF($E31="E",0,3))</f>
        <v>130391</v>
      </c>
      <c r="U31" s="186" cm="1">
        <f t="array" aca="1" ref="U31" ca="1">ROUND(IF($Q31="Y",VLOOKUP($P31, INDIRECT($Q$3),U$8,0)*INDIRECT($P$2),VLOOKUP($P31, INDIRECT($Q$3),U$8,0)),IF($E31="E",0,3))</f>
        <v>135606</v>
      </c>
      <c r="V31" s="186" cm="1">
        <f t="array" aca="1" ref="V31" ca="1">ROUND(IF($Q31="Y",VLOOKUP($P31, INDIRECT($Q$3),V$8,0)*INDIRECT($P$2),VLOOKUP($P31, INDIRECT($Q$3),V$8,0)),IF($E31="E",0,3))</f>
        <v>141029</v>
      </c>
      <c r="W31" s="186" cm="1">
        <f t="array" aca="1" ref="W31" ca="1">ROUND(IF($Q31="Y",VLOOKUP($P31, INDIRECT($Q$3),W$8,0)*INDIRECT($P$2),VLOOKUP($P31, INDIRECT($Q$3),W$8,0)),IF($E31="E",0,3))</f>
        <v>146670</v>
      </c>
      <c r="X31" s="186" cm="1">
        <f t="array" aca="1" ref="X31" ca="1">ROUND(IF($Q31="Y",VLOOKUP($P31, INDIRECT($Q$3),X$8,0)*INDIRECT($P$2),VLOOKUP($P31, INDIRECT($Q$3),X$8,0)),IF($E31="E",0,3))</f>
        <v>152537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5"/>
        <v>01449C</v>
      </c>
      <c r="AC31" s="130" t="str">
        <f t="shared" si="15"/>
        <v xml:space="preserve">Building Official </v>
      </c>
      <c r="AD31" s="284" t="str">
        <f t="shared" si="16"/>
        <v>106</v>
      </c>
      <c r="AE31" s="282">
        <f t="shared" ca="1" si="8"/>
        <v>62.687999999999995</v>
      </c>
      <c r="AF31" s="282">
        <f t="shared" ca="1" si="8"/>
        <v>65.195999999999998</v>
      </c>
      <c r="AG31" s="282">
        <f t="shared" ca="1" si="8"/>
        <v>67.803000000000011</v>
      </c>
      <c r="AH31" s="282">
        <f t="shared" ca="1" si="8"/>
        <v>70.515000000000001</v>
      </c>
      <c r="AI31" s="282">
        <f t="shared" ca="1" si="8"/>
        <v>73.335999999999999</v>
      </c>
      <c r="AJ31" s="282" t="str">
        <f t="shared" ca="1" si="8"/>
        <v/>
      </c>
      <c r="AK31" s="282" t="str">
        <f t="shared" ca="1" si="8"/>
        <v/>
      </c>
    </row>
    <row r="32" spans="1:38" x14ac:dyDescent="0.3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4"/>
        <v>99231</v>
      </c>
      <c r="H32" s="74">
        <f t="shared" ca="1" si="4"/>
        <v>103204</v>
      </c>
      <c r="I32" s="74">
        <f t="shared" ca="1" si="4"/>
        <v>107335</v>
      </c>
      <c r="J32" s="74">
        <f t="shared" ca="1" si="4"/>
        <v>111634</v>
      </c>
      <c r="K32" s="74">
        <f t="shared" ca="1" si="4"/>
        <v>116102</v>
      </c>
      <c r="L32" s="74">
        <f t="shared" ca="1" si="4"/>
        <v>0</v>
      </c>
      <c r="M32" s="74">
        <f t="shared" ca="1" si="4"/>
        <v>0</v>
      </c>
      <c r="N32" s="72"/>
      <c r="P32" s="187" t="str">
        <f t="shared" si="12"/>
        <v>01457C</v>
      </c>
      <c r="Q32" s="191" t="s">
        <v>600</v>
      </c>
      <c r="R32" s="188" t="str">
        <f t="shared" si="13"/>
        <v>Business Application Manager - Supervisory</v>
      </c>
      <c r="S32" s="189" t="str">
        <f t="shared" si="14"/>
        <v>085</v>
      </c>
      <c r="T32" s="186" cm="1">
        <f t="array" aca="1" ref="T32" ca="1">ROUND(IF($Q32="Y",VLOOKUP($P32, INDIRECT($Q$3),T$8,0)*INDIRECT($P$2),VLOOKUP($P32, INDIRECT($Q$3),T$8,0)),IF($E32="E",0,3))</f>
        <v>99231</v>
      </c>
      <c r="U32" s="186" cm="1">
        <f t="array" aca="1" ref="U32" ca="1">ROUND(IF($Q32="Y",VLOOKUP($P32, INDIRECT($Q$3),U$8,0)*INDIRECT($P$2),VLOOKUP($P32, INDIRECT($Q$3),U$8,0)),IF($E32="E",0,3))</f>
        <v>103204</v>
      </c>
      <c r="V32" s="186" cm="1">
        <f t="array" aca="1" ref="V32" ca="1">ROUND(IF($Q32="Y",VLOOKUP($P32, INDIRECT($Q$3),V$8,0)*INDIRECT($P$2),VLOOKUP($P32, INDIRECT($Q$3),V$8,0)),IF($E32="E",0,3))</f>
        <v>107335</v>
      </c>
      <c r="W32" s="186" cm="1">
        <f t="array" aca="1" ref="W32" ca="1">ROUND(IF($Q32="Y",VLOOKUP($P32, INDIRECT($Q$3),W$8,0)*INDIRECT($P$2),VLOOKUP($P32, INDIRECT($Q$3),W$8,0)),IF($E32="E",0,3))</f>
        <v>111634</v>
      </c>
      <c r="X32" s="186" cm="1">
        <f t="array" aca="1" ref="X32" ca="1">ROUND(IF($Q32="Y",VLOOKUP($P32, INDIRECT($Q$3),X$8,0)*INDIRECT($P$2),VLOOKUP($P32, INDIRECT($Q$3),X$8,0)),IF($E32="E",0,3))</f>
        <v>116102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5"/>
        <v>01457C</v>
      </c>
      <c r="AC32" s="130" t="str">
        <f t="shared" si="15"/>
        <v>Business Application Manager - Supervisory</v>
      </c>
      <c r="AD32" s="284" t="str">
        <f t="shared" si="16"/>
        <v>085</v>
      </c>
      <c r="AE32" s="282">
        <f t="shared" ca="1" si="8"/>
        <v>47.707999999999998</v>
      </c>
      <c r="AF32" s="282">
        <f t="shared" ca="1" si="8"/>
        <v>49.617999999999995</v>
      </c>
      <c r="AG32" s="282">
        <f t="shared" ca="1" si="8"/>
        <v>51.603999999999999</v>
      </c>
      <c r="AH32" s="282">
        <f t="shared" ca="1" si="8"/>
        <v>53.670999999999999</v>
      </c>
      <c r="AI32" s="282">
        <f t="shared" ca="1" si="8"/>
        <v>55.818999999999996</v>
      </c>
      <c r="AJ32" s="282" t="str">
        <f t="shared" ca="1" si="8"/>
        <v/>
      </c>
      <c r="AK32" s="282" t="str">
        <f t="shared" ca="1" si="8"/>
        <v/>
      </c>
    </row>
    <row r="33" spans="1:37" x14ac:dyDescent="0.3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4"/>
        <v>18.911000000000001</v>
      </c>
      <c r="H33" s="74">
        <f t="shared" ca="1" si="4"/>
        <v>19.439</v>
      </c>
      <c r="I33" s="74">
        <f t="shared" ca="1" si="4"/>
        <v>19.984000000000002</v>
      </c>
      <c r="J33" s="74">
        <f t="shared" ca="1" si="4"/>
        <v>20.552</v>
      </c>
      <c r="K33" s="74">
        <f t="shared" ca="1" si="4"/>
        <v>0</v>
      </c>
      <c r="L33" s="74">
        <f t="shared" ca="1" si="4"/>
        <v>0</v>
      </c>
      <c r="M33" s="74">
        <f t="shared" ca="1" si="4"/>
        <v>0</v>
      </c>
      <c r="N33" s="72"/>
      <c r="P33" s="187" t="str">
        <f t="shared" si="12"/>
        <v>01556C</v>
      </c>
      <c r="Q33" s="191" t="s">
        <v>600</v>
      </c>
      <c r="R33" s="188" t="str">
        <f t="shared" si="13"/>
        <v xml:space="preserve">Cashier - Ticket Sales </v>
      </c>
      <c r="S33" s="189" t="str">
        <f t="shared" si="14"/>
        <v>03</v>
      </c>
      <c r="T33" s="186" cm="1">
        <f t="array" aca="1" ref="T33" ca="1">ROUND(IF($Q33="Y",VLOOKUP($P33, INDIRECT($Q$3),T$8,0)*INDIRECT($P$2),VLOOKUP($P33, INDIRECT($Q$3),T$8,0)),IF($E33="E",0,3))</f>
        <v>18.911000000000001</v>
      </c>
      <c r="U33" s="186" cm="1">
        <f t="array" aca="1" ref="U33" ca="1">ROUND(IF($Q33="Y",VLOOKUP($P33, INDIRECT($Q$3),U$8,0)*INDIRECT($P$2),VLOOKUP($P33, INDIRECT($Q$3),U$8,0)),IF($E33="E",0,3))</f>
        <v>19.439</v>
      </c>
      <c r="V33" s="186" cm="1">
        <f t="array" aca="1" ref="V33" ca="1">ROUND(IF($Q33="Y",VLOOKUP($P33, INDIRECT($Q$3),V$8,0)*INDIRECT($P$2),VLOOKUP($P33, INDIRECT($Q$3),V$8,0)),IF($E33="E",0,3))</f>
        <v>19.984000000000002</v>
      </c>
      <c r="W33" s="186" cm="1">
        <f t="array" aca="1" ref="W33" ca="1">ROUND(IF($Q33="Y",VLOOKUP($P33, INDIRECT($Q$3),W$8,0)*INDIRECT($P$2),VLOOKUP($P33, INDIRECT($Q$3),W$8,0)),IF($E33="E",0,3))</f>
        <v>20.552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5"/>
        <v>01556C</v>
      </c>
      <c r="AC33" s="130" t="str">
        <f t="shared" si="15"/>
        <v xml:space="preserve">Cashier - Ticket Sales </v>
      </c>
      <c r="AD33" s="284" t="str">
        <f t="shared" si="16"/>
        <v>03</v>
      </c>
      <c r="AE33" s="282">
        <f t="shared" ca="1" si="8"/>
        <v>18.911000000000001</v>
      </c>
      <c r="AF33" s="282">
        <f t="shared" ca="1" si="8"/>
        <v>19.439</v>
      </c>
      <c r="AG33" s="282">
        <f t="shared" ca="1" si="8"/>
        <v>19.984000000000002</v>
      </c>
      <c r="AH33" s="282">
        <f t="shared" ca="1" si="8"/>
        <v>20.552</v>
      </c>
      <c r="AI33" s="282" t="str">
        <f t="shared" ca="1" si="8"/>
        <v/>
      </c>
      <c r="AJ33" s="282" t="str">
        <f t="shared" ca="1" si="8"/>
        <v/>
      </c>
      <c r="AK33" s="282" t="str">
        <f t="shared" ca="1" si="8"/>
        <v/>
      </c>
    </row>
    <row r="34" spans="1:37" x14ac:dyDescent="0.3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4"/>
        <v>118343</v>
      </c>
      <c r="H34" s="74">
        <f t="shared" ca="1" si="4"/>
        <v>123076</v>
      </c>
      <c r="I34" s="74">
        <f t="shared" ca="1" si="4"/>
        <v>127998</v>
      </c>
      <c r="J34" s="74">
        <f t="shared" ca="1" si="4"/>
        <v>133118</v>
      </c>
      <c r="K34" s="74">
        <f t="shared" ca="1" si="4"/>
        <v>138442</v>
      </c>
      <c r="L34" s="74">
        <f t="shared" ca="1" si="4"/>
        <v>0</v>
      </c>
      <c r="M34" s="74">
        <f t="shared" ca="1" si="4"/>
        <v>0</v>
      </c>
      <c r="N34" s="72"/>
      <c r="P34" s="187" t="str">
        <f t="shared" si="12"/>
        <v>10160C</v>
      </c>
      <c r="Q34" s="191" t="s">
        <v>600</v>
      </c>
      <c r="R34" s="188" t="str">
        <f t="shared" si="13"/>
        <v>City Planning Manager</v>
      </c>
      <c r="S34" s="189" t="str">
        <f t="shared" si="14"/>
        <v>105</v>
      </c>
      <c r="T34" s="186" cm="1">
        <f t="array" aca="1" ref="T34" ca="1">ROUND(IF($Q34="Y",VLOOKUP($P34, INDIRECT($Q$3),T$8,0)*INDIRECT($P$2),VLOOKUP($P34, INDIRECT($Q$3),T$8,0)),IF($E34="E",0,3))</f>
        <v>118343</v>
      </c>
      <c r="U34" s="186" cm="1">
        <f t="array" aca="1" ref="U34" ca="1">ROUND(IF($Q34="Y",VLOOKUP($P34, INDIRECT($Q$3),U$8,0)*INDIRECT($P$2),VLOOKUP($P34, INDIRECT($Q$3),U$8,0)),IF($E34="E",0,3))</f>
        <v>123076</v>
      </c>
      <c r="V34" s="186" cm="1">
        <f t="array" aca="1" ref="V34" ca="1">ROUND(IF($Q34="Y",VLOOKUP($P34, INDIRECT($Q$3),V$8,0)*INDIRECT($P$2),VLOOKUP($P34, INDIRECT($Q$3),V$8,0)),IF($E34="E",0,3))</f>
        <v>127998</v>
      </c>
      <c r="W34" s="186" cm="1">
        <f t="array" aca="1" ref="W34" ca="1">ROUND(IF($Q34="Y",VLOOKUP($P34, INDIRECT($Q$3),W$8,0)*INDIRECT($P$2),VLOOKUP($P34, INDIRECT($Q$3),W$8,0)),IF($E34="E",0,3))</f>
        <v>133118</v>
      </c>
      <c r="X34" s="186" cm="1">
        <f t="array" aca="1" ref="X34" ca="1">ROUND(IF($Q34="Y",VLOOKUP($P34, INDIRECT($Q$3),X$8,0)*INDIRECT($P$2),VLOOKUP($P34, INDIRECT($Q$3),X$8,0)),IF($E34="E",0,3))</f>
        <v>138442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5"/>
        <v>10160C</v>
      </c>
      <c r="AC34" s="130" t="str">
        <f t="shared" si="15"/>
        <v>City Planning Manager</v>
      </c>
      <c r="AD34" s="284" t="str">
        <f t="shared" si="16"/>
        <v>105</v>
      </c>
      <c r="AE34" s="282">
        <f t="shared" ca="1" si="8"/>
        <v>56.896000000000001</v>
      </c>
      <c r="AF34" s="282">
        <f t="shared" ca="1" si="8"/>
        <v>59.171999999999997</v>
      </c>
      <c r="AG34" s="282">
        <f t="shared" ca="1" si="8"/>
        <v>61.537999999999997</v>
      </c>
      <c r="AH34" s="282">
        <f t="shared" ca="1" si="8"/>
        <v>64</v>
      </c>
      <c r="AI34" s="282">
        <f t="shared" ca="1" si="8"/>
        <v>66.559000000000012</v>
      </c>
      <c r="AJ34" s="282" t="str">
        <f t="shared" ca="1" si="8"/>
        <v/>
      </c>
      <c r="AK34" s="282" t="str">
        <f t="shared" ca="1" si="8"/>
        <v/>
      </c>
    </row>
    <row r="35" spans="1:37" x14ac:dyDescent="0.3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4"/>
        <v>87049</v>
      </c>
      <c r="H35" s="74">
        <f t="shared" ca="1" si="4"/>
        <v>91628</v>
      </c>
      <c r="I35" s="74">
        <f t="shared" ca="1" si="4"/>
        <v>96462</v>
      </c>
      <c r="J35" s="74">
        <f t="shared" ca="1" si="4"/>
        <v>106820</v>
      </c>
      <c r="K35" s="74">
        <f t="shared" ca="1" si="4"/>
        <v>109810</v>
      </c>
      <c r="L35" s="74">
        <f t="shared" ca="1" si="4"/>
        <v>112886</v>
      </c>
      <c r="M35" s="74">
        <f t="shared" ca="1" si="4"/>
        <v>116101</v>
      </c>
      <c r="N35" s="72"/>
      <c r="P35" s="187" t="str">
        <f t="shared" si="12"/>
        <v>08703C</v>
      </c>
      <c r="Q35" s="191" t="s">
        <v>600</v>
      </c>
      <c r="R35" s="188" t="str">
        <f t="shared" si="13"/>
        <v xml:space="preserve">City Records Manager </v>
      </c>
      <c r="S35" s="189" t="str">
        <f t="shared" si="14"/>
        <v>85</v>
      </c>
      <c r="T35" s="186" cm="1">
        <f t="array" aca="1" ref="T35" ca="1">ROUND(IF($Q35="Y",VLOOKUP($P35, INDIRECT($Q$3),T$8,0)*INDIRECT($P$2),VLOOKUP($P35, INDIRECT($Q$3),T$8,0)),IF($E35="E",0,3))</f>
        <v>87049</v>
      </c>
      <c r="U35" s="186" cm="1">
        <f t="array" aca="1" ref="U35" ca="1">ROUND(IF($Q35="Y",VLOOKUP($P35, INDIRECT($Q$3),U$8,0)*INDIRECT($P$2),VLOOKUP($P35, INDIRECT($Q$3),U$8,0)),IF($E35="E",0,3))</f>
        <v>91628</v>
      </c>
      <c r="V35" s="186" cm="1">
        <f t="array" aca="1" ref="V35" ca="1">ROUND(IF($Q35="Y",VLOOKUP($P35, INDIRECT($Q$3),V$8,0)*INDIRECT($P$2),VLOOKUP($P35, INDIRECT($Q$3),V$8,0)),IF($E35="E",0,3))</f>
        <v>96462</v>
      </c>
      <c r="W35" s="186" cm="1">
        <f t="array" aca="1" ref="W35" ca="1">ROUND(IF($Q35="Y",VLOOKUP($P35, INDIRECT($Q$3),W$8,0)*INDIRECT($P$2),VLOOKUP($P35, INDIRECT($Q$3),W$8,0)),IF($E35="E",0,3))</f>
        <v>106820</v>
      </c>
      <c r="X35" s="186" cm="1">
        <f t="array" aca="1" ref="X35" ca="1">ROUND(IF($Q35="Y",VLOOKUP($P35, INDIRECT($Q$3),X$8,0)*INDIRECT($P$2),VLOOKUP($P35, INDIRECT($Q$3),X$8,0)),IF($E35="E",0,3))</f>
        <v>109810</v>
      </c>
      <c r="Y35" s="186" cm="1">
        <f t="array" aca="1" ref="Y35" ca="1">ROUND(IF($Q35="Y",VLOOKUP($P35, INDIRECT($Q$3),Y$8,0)*INDIRECT($P$2),VLOOKUP($P35, INDIRECT($Q$3),Y$8,0)),IF($E35="E",0,3))</f>
        <v>112886</v>
      </c>
      <c r="Z35" s="186" cm="1">
        <f t="array" aca="1" ref="Z35" ca="1">ROUND(IF($Q35="Y",VLOOKUP($P35, INDIRECT($Q$3),Z$8,0)*INDIRECT($P$2),VLOOKUP($P35, INDIRECT($Q$3),Z$8,0)),IF($E35="E",0,3))</f>
        <v>116101</v>
      </c>
      <c r="AA35" s="186"/>
      <c r="AB35" s="282" t="str">
        <f t="shared" si="5"/>
        <v>08703C</v>
      </c>
      <c r="AC35" s="130" t="str">
        <f t="shared" si="15"/>
        <v xml:space="preserve">City Records Manager </v>
      </c>
      <c r="AD35" s="284" t="str">
        <f t="shared" si="16"/>
        <v>85</v>
      </c>
      <c r="AE35" s="282">
        <f t="shared" ca="1" si="8"/>
        <v>41.850999999999999</v>
      </c>
      <c r="AF35" s="282">
        <f t="shared" ca="1" si="8"/>
        <v>44.052</v>
      </c>
      <c r="AG35" s="282">
        <f t="shared" ca="1" si="8"/>
        <v>46.375999999999998</v>
      </c>
      <c r="AH35" s="282">
        <f t="shared" ca="1" si="8"/>
        <v>51.355999999999995</v>
      </c>
      <c r="AI35" s="282">
        <f t="shared" ca="1" si="8"/>
        <v>52.793999999999997</v>
      </c>
      <c r="AJ35" s="282">
        <f t="shared" ca="1" si="8"/>
        <v>54.272999999999996</v>
      </c>
      <c r="AK35" s="282">
        <f t="shared" ca="1" si="8"/>
        <v>55.817999999999998</v>
      </c>
    </row>
    <row r="36" spans="1:37" x14ac:dyDescent="0.3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4"/>
        <v>79607</v>
      </c>
      <c r="H36" s="74">
        <f t="shared" ca="1" si="4"/>
        <v>83803</v>
      </c>
      <c r="I36" s="74">
        <f t="shared" ca="1" si="4"/>
        <v>88814</v>
      </c>
      <c r="J36" s="74">
        <f t="shared" ca="1" si="4"/>
        <v>93828</v>
      </c>
      <c r="K36" s="74">
        <f t="shared" ca="1" si="4"/>
        <v>96455</v>
      </c>
      <c r="L36" s="74">
        <f t="shared" ca="1" si="4"/>
        <v>99158</v>
      </c>
      <c r="M36" s="74">
        <f t="shared" ca="1" si="4"/>
        <v>101983</v>
      </c>
      <c r="N36" s="72"/>
      <c r="P36" s="187" t="str">
        <f t="shared" si="12"/>
        <v>59403C</v>
      </c>
      <c r="Q36" s="186" t="s">
        <v>600</v>
      </c>
      <c r="R36" s="188" t="str">
        <f t="shared" si="13"/>
        <v>Civil Paralegal Program Supervisor</v>
      </c>
      <c r="S36" s="189" t="str">
        <f t="shared" si="14"/>
        <v>25</v>
      </c>
      <c r="T36" s="186" cm="1">
        <f t="array" aca="1" ref="T36" ca="1">ROUND(IF($Q36="Y",VLOOKUP($P36, INDIRECT($Q$3),T$8,0)*INDIRECT($P$2),VLOOKUP($P36, INDIRECT($Q$3),T$8,0)),IF($E36="E",0,3))</f>
        <v>79607</v>
      </c>
      <c r="U36" s="186" cm="1">
        <f t="array" aca="1" ref="U36" ca="1">ROUND(IF($Q36="Y",VLOOKUP($P36, INDIRECT($Q$3),U$8,0)*INDIRECT($P$2),VLOOKUP($P36, INDIRECT($Q$3),U$8,0)),IF($E36="E",0,3))</f>
        <v>83803</v>
      </c>
      <c r="V36" s="186" cm="1">
        <f t="array" aca="1" ref="V36" ca="1">ROUND(IF($Q36="Y",VLOOKUP($P36, INDIRECT($Q$3),V$8,0)*INDIRECT($P$2),VLOOKUP($P36, INDIRECT($Q$3),V$8,0)),IF($E36="E",0,3))</f>
        <v>88814</v>
      </c>
      <c r="W36" s="186" cm="1">
        <f t="array" aca="1" ref="W36" ca="1">ROUND(IF($Q36="Y",VLOOKUP($P36, INDIRECT($Q$3),W$8,0)*INDIRECT($P$2),VLOOKUP($P36, INDIRECT($Q$3),W$8,0)),IF($E36="E",0,3))</f>
        <v>93828</v>
      </c>
      <c r="X36" s="186" cm="1">
        <f t="array" aca="1" ref="X36" ca="1">ROUND(IF($Q36="Y",VLOOKUP($P36, INDIRECT($Q$3),X$8,0)*INDIRECT($P$2),VLOOKUP($P36, INDIRECT($Q$3),X$8,0)),IF($E36="E",0,3))</f>
        <v>96455</v>
      </c>
      <c r="Y36" s="186" cm="1">
        <f t="array" aca="1" ref="Y36" ca="1">ROUND(IF($Q36="Y",VLOOKUP($P36, INDIRECT($Q$3),Y$8,0)*INDIRECT($P$2),VLOOKUP($P36, INDIRECT($Q$3),Y$8,0)),IF($E36="E",0,3))</f>
        <v>99158</v>
      </c>
      <c r="Z36" s="186" cm="1">
        <f t="array" aca="1" ref="Z36" ca="1">ROUND(IF($Q36="Y",VLOOKUP($P36, INDIRECT($Q$3),Z$8,0)*INDIRECT($P$2),VLOOKUP($P36, INDIRECT($Q$3),Z$8,0)),IF($E36="E",0,3))</f>
        <v>101983</v>
      </c>
      <c r="AA36" s="186"/>
      <c r="AB36" s="282" t="str">
        <f t="shared" si="5"/>
        <v>59403C</v>
      </c>
      <c r="AC36" s="130" t="str">
        <f t="shared" si="15"/>
        <v>Civil Paralegal Program Supervisor</v>
      </c>
      <c r="AD36" s="284" t="str">
        <f t="shared" si="16"/>
        <v>25</v>
      </c>
      <c r="AE36" s="282">
        <f t="shared" ca="1" si="8"/>
        <v>38.272999999999996</v>
      </c>
      <c r="AF36" s="282">
        <f t="shared" ca="1" si="8"/>
        <v>40.29</v>
      </c>
      <c r="AG36" s="282">
        <f t="shared" ca="1" si="8"/>
        <v>42.699999999999996</v>
      </c>
      <c r="AH36" s="282">
        <f t="shared" ca="1" si="8"/>
        <v>45.11</v>
      </c>
      <c r="AI36" s="282">
        <f t="shared" ca="1" si="8"/>
        <v>46.372999999999998</v>
      </c>
      <c r="AJ36" s="282">
        <f t="shared" ca="1" si="8"/>
        <v>47.672999999999995</v>
      </c>
      <c r="AK36" s="282">
        <f t="shared" ca="1" si="8"/>
        <v>49.030999999999999</v>
      </c>
    </row>
    <row r="37" spans="1:37" x14ac:dyDescent="0.3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4"/>
        <v>93423</v>
      </c>
      <c r="H37" s="74">
        <f t="shared" ca="1" si="4"/>
        <v>97160</v>
      </c>
      <c r="I37" s="74">
        <f t="shared" ca="1" si="4"/>
        <v>101050</v>
      </c>
      <c r="J37" s="74">
        <f t="shared" ca="1" si="4"/>
        <v>105090</v>
      </c>
      <c r="K37" s="74">
        <f t="shared" ca="1" si="4"/>
        <v>109292</v>
      </c>
      <c r="L37" s="74">
        <f t="shared" ca="1" si="4"/>
        <v>0</v>
      </c>
      <c r="M37" s="74">
        <f t="shared" ca="1" si="4"/>
        <v>0</v>
      </c>
      <c r="N37" s="72"/>
      <c r="P37" s="187" t="str">
        <f t="shared" si="12"/>
        <v>53001C</v>
      </c>
      <c r="Q37" s="191" t="s">
        <v>600</v>
      </c>
      <c r="R37" s="188" t="str">
        <f t="shared" si="13"/>
        <v>Commty Spec Coord Supv-Hlth-C</v>
      </c>
      <c r="S37" s="189" t="str">
        <f t="shared" si="14"/>
        <v>098</v>
      </c>
      <c r="T37" s="186" cm="1">
        <f t="array" aca="1" ref="T37" ca="1">ROUND(IF($Q37="Y",VLOOKUP($P37, INDIRECT($Q$3),T$8,0)*INDIRECT($P$2),VLOOKUP($P37, INDIRECT($Q$3),T$8,0)),IF($E37="E",0,3))</f>
        <v>93423</v>
      </c>
      <c r="U37" s="186" cm="1">
        <f t="array" aca="1" ref="U37" ca="1">ROUND(IF($Q37="Y",VLOOKUP($P37, INDIRECT($Q$3),U$8,0)*INDIRECT($P$2),VLOOKUP($P37, INDIRECT($Q$3),U$8,0)),IF($E37="E",0,3))</f>
        <v>97160</v>
      </c>
      <c r="V37" s="186" cm="1">
        <f t="array" aca="1" ref="V37" ca="1">ROUND(IF($Q37="Y",VLOOKUP($P37, INDIRECT($Q$3),V$8,0)*INDIRECT($P$2),VLOOKUP($P37, INDIRECT($Q$3),V$8,0)),IF($E37="E",0,3))</f>
        <v>101050</v>
      </c>
      <c r="W37" s="186" cm="1">
        <f t="array" aca="1" ref="W37" ca="1">ROUND(IF($Q37="Y",VLOOKUP($P37, INDIRECT($Q$3),W$8,0)*INDIRECT($P$2),VLOOKUP($P37, INDIRECT($Q$3),W$8,0)),IF($E37="E",0,3))</f>
        <v>105090</v>
      </c>
      <c r="X37" s="186" cm="1">
        <f t="array" aca="1" ref="X37" ca="1">ROUND(IF($Q37="Y",VLOOKUP($P37, INDIRECT($Q$3),X$8,0)*INDIRECT($P$2),VLOOKUP($P37, INDIRECT($Q$3),X$8,0)),IF($E37="E",0,3))</f>
        <v>109292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5"/>
        <v>53001C</v>
      </c>
      <c r="AC37" s="130" t="str">
        <f t="shared" si="15"/>
        <v>Commty Spec Coord Supv-Hlth-C</v>
      </c>
      <c r="AD37" s="284" t="str">
        <f t="shared" si="16"/>
        <v>098</v>
      </c>
      <c r="AE37" s="282">
        <f t="shared" ca="1" si="8"/>
        <v>44.914999999999999</v>
      </c>
      <c r="AF37" s="282">
        <f t="shared" ca="1" si="8"/>
        <v>46.711999999999996</v>
      </c>
      <c r="AG37" s="282">
        <f t="shared" ca="1" si="8"/>
        <v>48.582000000000001</v>
      </c>
      <c r="AH37" s="282">
        <f t="shared" ca="1" si="8"/>
        <v>50.524999999999999</v>
      </c>
      <c r="AI37" s="282">
        <f t="shared" ca="1" si="8"/>
        <v>52.544999999999995</v>
      </c>
      <c r="AJ37" s="282" t="str">
        <f t="shared" ca="1" si="8"/>
        <v/>
      </c>
      <c r="AK37" s="282" t="str">
        <f t="shared" ca="1" si="8"/>
        <v/>
      </c>
    </row>
    <row r="38" spans="1:37" x14ac:dyDescent="0.3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4"/>
        <v>96549</v>
      </c>
      <c r="H38" s="74">
        <f t="shared" ca="1" si="4"/>
        <v>100416</v>
      </c>
      <c r="I38" s="74">
        <f t="shared" ca="1" si="4"/>
        <v>104438</v>
      </c>
      <c r="J38" s="74">
        <f t="shared" ca="1" si="4"/>
        <v>108617</v>
      </c>
      <c r="K38" s="74">
        <f t="shared" ca="1" si="4"/>
        <v>112968</v>
      </c>
      <c r="L38" s="74">
        <f t="shared" ca="1" si="4"/>
        <v>0</v>
      </c>
      <c r="M38" s="74">
        <f t="shared" ca="1" si="4"/>
        <v>0</v>
      </c>
      <c r="N38" s="72"/>
      <c r="P38" s="187" t="str">
        <f t="shared" si="12"/>
        <v>59464C</v>
      </c>
      <c r="Q38" s="186" t="s">
        <v>600</v>
      </c>
      <c r="R38" s="188" t="str">
        <f t="shared" si="13"/>
        <v>Communications Interagency Coordinator</v>
      </c>
      <c r="S38" s="189" t="str">
        <f t="shared" si="14"/>
        <v>065</v>
      </c>
      <c r="T38" s="186" cm="1">
        <f t="array" aca="1" ref="T38" ca="1">ROUND(IF($Q38="Y",VLOOKUP($P38, INDIRECT($Q$3),T$8,0)*INDIRECT($P$2),VLOOKUP($P38, INDIRECT($Q$3),T$8,0)),IF($E38="E",0,3))</f>
        <v>96549</v>
      </c>
      <c r="U38" s="186" cm="1">
        <f t="array" aca="1" ref="U38" ca="1">ROUND(IF($Q38="Y",VLOOKUP($P38, INDIRECT($Q$3),U$8,0)*INDIRECT($P$2),VLOOKUP($P38, INDIRECT($Q$3),U$8,0)),IF($E38="E",0,3))</f>
        <v>100416</v>
      </c>
      <c r="V38" s="186" cm="1">
        <f t="array" aca="1" ref="V38" ca="1">ROUND(IF($Q38="Y",VLOOKUP($P38, INDIRECT($Q$3),V$8,0)*INDIRECT($P$2),VLOOKUP($P38, INDIRECT($Q$3),V$8,0)),IF($E38="E",0,3))</f>
        <v>104438</v>
      </c>
      <c r="W38" s="186" cm="1">
        <f t="array" aca="1" ref="W38" ca="1">ROUND(IF($Q38="Y",VLOOKUP($P38, INDIRECT($Q$3),W$8,0)*INDIRECT($P$2),VLOOKUP($P38, INDIRECT($Q$3),W$8,0)),IF($E38="E",0,3))</f>
        <v>108617</v>
      </c>
      <c r="X38" s="186" cm="1">
        <f t="array" aca="1" ref="X38" ca="1">ROUND(IF($Q38="Y",VLOOKUP($P38, INDIRECT($Q$3),X$8,0)*INDIRECT($P$2),VLOOKUP($P38, INDIRECT($Q$3),X$8,0)),IF($E38="E",0,3))</f>
        <v>112968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5"/>
        <v>59464C</v>
      </c>
      <c r="AC38" s="130" t="str">
        <f t="shared" si="15"/>
        <v>Communications Interagency Coordinator</v>
      </c>
      <c r="AD38" s="284" t="str">
        <f t="shared" si="16"/>
        <v>065</v>
      </c>
      <c r="AE38" s="282">
        <f t="shared" ca="1" si="8"/>
        <v>46.417999999999999</v>
      </c>
      <c r="AF38" s="282">
        <f t="shared" ca="1" si="8"/>
        <v>48.277000000000001</v>
      </c>
      <c r="AG38" s="282">
        <f t="shared" ca="1" si="8"/>
        <v>50.210999999999999</v>
      </c>
      <c r="AH38" s="282">
        <f t="shared" ca="1" si="8"/>
        <v>52.22</v>
      </c>
      <c r="AI38" s="282">
        <f t="shared" ca="1" si="8"/>
        <v>54.311999999999998</v>
      </c>
      <c r="AJ38" s="282" t="str">
        <f t="shared" ca="1" si="8"/>
        <v/>
      </c>
      <c r="AK38" s="282" t="str">
        <f t="shared" ca="1" si="8"/>
        <v/>
      </c>
    </row>
    <row r="39" spans="1:37" x14ac:dyDescent="0.3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4"/>
        <v>83682</v>
      </c>
      <c r="H39" s="74">
        <f t="shared" ca="1" si="4"/>
        <v>88085</v>
      </c>
      <c r="I39" s="74">
        <f t="shared" ca="1" si="4"/>
        <v>93424</v>
      </c>
      <c r="J39" s="74">
        <f t="shared" ca="1" si="4"/>
        <v>98768</v>
      </c>
      <c r="K39" s="74">
        <f t="shared" ca="1" si="4"/>
        <v>101530</v>
      </c>
      <c r="L39" s="74">
        <f t="shared" ca="1" si="4"/>
        <v>104374</v>
      </c>
      <c r="M39" s="74">
        <f t="shared" ca="1" si="4"/>
        <v>107351</v>
      </c>
      <c r="N39" s="72"/>
      <c r="P39" s="187" t="str">
        <f t="shared" si="12"/>
        <v>52992C</v>
      </c>
      <c r="Q39" s="186" t="s">
        <v>600</v>
      </c>
      <c r="R39" s="188" t="str">
        <f t="shared" si="13"/>
        <v>Communications Manager - Public Health</v>
      </c>
      <c r="S39" s="189" t="str">
        <f t="shared" si="14"/>
        <v>35</v>
      </c>
      <c r="T39" s="186" cm="1">
        <f t="array" aca="1" ref="T39" ca="1">ROUND(IF($Q39="Y",VLOOKUP($P39, INDIRECT($Q$3),T$8,0)*INDIRECT($P$2),VLOOKUP($P39, INDIRECT($Q$3),T$8,0)),IF($E39="E",0,3))</f>
        <v>83682</v>
      </c>
      <c r="U39" s="186" cm="1">
        <f t="array" aca="1" ref="U39" ca="1">ROUND(IF($Q39="Y",VLOOKUP($P39, INDIRECT($Q$3),U$8,0)*INDIRECT($P$2),VLOOKUP($P39, INDIRECT($Q$3),U$8,0)),IF($E39="E",0,3))</f>
        <v>88085</v>
      </c>
      <c r="V39" s="186" cm="1">
        <f t="array" aca="1" ref="V39" ca="1">ROUND(IF($Q39="Y",VLOOKUP($P39, INDIRECT($Q$3),V$8,0)*INDIRECT($P$2),VLOOKUP($P39, INDIRECT($Q$3),V$8,0)),IF($E39="E",0,3))</f>
        <v>93424</v>
      </c>
      <c r="W39" s="186" cm="1">
        <f t="array" aca="1" ref="W39" ca="1">ROUND(IF($Q39="Y",VLOOKUP($P39, INDIRECT($Q$3),W$8,0)*INDIRECT($P$2),VLOOKUP($P39, INDIRECT($Q$3),W$8,0)),IF($E39="E",0,3))</f>
        <v>98768</v>
      </c>
      <c r="X39" s="186" cm="1">
        <f t="array" aca="1" ref="X39" ca="1">ROUND(IF($Q39="Y",VLOOKUP($P39, INDIRECT($Q$3),X$8,0)*INDIRECT($P$2),VLOOKUP($P39, INDIRECT($Q$3),X$8,0)),IF($E39="E",0,3))</f>
        <v>101530</v>
      </c>
      <c r="Y39" s="186" cm="1">
        <f t="array" aca="1" ref="Y39" ca="1">ROUND(IF($Q39="Y",VLOOKUP($P39, INDIRECT($Q$3),Y$8,0)*INDIRECT($P$2),VLOOKUP($P39, INDIRECT($Q$3),Y$8,0)),IF($E39="E",0,3))</f>
        <v>104374</v>
      </c>
      <c r="Z39" s="186" cm="1">
        <f t="array" aca="1" ref="Z39" ca="1">ROUND(IF($Q39="Y",VLOOKUP($P39, INDIRECT($Q$3),Z$8,0)*INDIRECT($P$2),VLOOKUP($P39, INDIRECT($Q$3),Z$8,0)),IF($E39="E",0,3))</f>
        <v>107351</v>
      </c>
      <c r="AA39" s="186"/>
      <c r="AB39" s="282" t="str">
        <f t="shared" si="5"/>
        <v>52992C</v>
      </c>
      <c r="AC39" s="130" t="str">
        <f t="shared" si="15"/>
        <v>Communications Manager - Public Health</v>
      </c>
      <c r="AD39" s="284" t="str">
        <f t="shared" si="16"/>
        <v>35</v>
      </c>
      <c r="AE39" s="282">
        <f t="shared" ca="1" si="8"/>
        <v>40.231999999999999</v>
      </c>
      <c r="AF39" s="282">
        <f t="shared" ca="1" si="8"/>
        <v>42.348999999999997</v>
      </c>
      <c r="AG39" s="282">
        <f t="shared" ca="1" si="8"/>
        <v>44.915999999999997</v>
      </c>
      <c r="AH39" s="282">
        <f t="shared" ca="1" si="8"/>
        <v>47.484999999999999</v>
      </c>
      <c r="AI39" s="282">
        <f t="shared" ca="1" si="8"/>
        <v>48.812999999999995</v>
      </c>
      <c r="AJ39" s="282">
        <f t="shared" ca="1" si="8"/>
        <v>50.18</v>
      </c>
      <c r="AK39" s="282">
        <f t="shared" ca="1" si="8"/>
        <v>51.611999999999995</v>
      </c>
    </row>
    <row r="40" spans="1:37" x14ac:dyDescent="0.3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4"/>
        <v>105497</v>
      </c>
      <c r="H40" s="74">
        <f t="shared" ca="1" si="4"/>
        <v>109714</v>
      </c>
      <c r="I40" s="74">
        <f t="shared" ca="1" si="4"/>
        <v>114105</v>
      </c>
      <c r="J40" s="74">
        <f t="shared" ca="1" si="4"/>
        <v>118668</v>
      </c>
      <c r="K40" s="74">
        <f t="shared" ca="1" si="4"/>
        <v>123415</v>
      </c>
      <c r="L40" s="74">
        <f t="shared" ca="1" si="4"/>
        <v>0</v>
      </c>
      <c r="M40" s="74">
        <f t="shared" ca="1" si="4"/>
        <v>0</v>
      </c>
      <c r="N40" s="72"/>
      <c r="P40" s="187" t="str">
        <f t="shared" si="12"/>
        <v>53028C</v>
      </c>
      <c r="Q40" s="186" t="s">
        <v>600</v>
      </c>
      <c r="R40" s="188" t="str">
        <f t="shared" si="13"/>
        <v>Community Safety Manager</v>
      </c>
      <c r="S40" s="189" t="str">
        <f t="shared" si="14"/>
        <v>104</v>
      </c>
      <c r="T40" s="186" cm="1">
        <f t="array" aca="1" ref="T40" ca="1">ROUND(IF($Q40="Y",VLOOKUP($P40, INDIRECT($Q$3),T$8,0)*INDIRECT($P$2),VLOOKUP($P40, INDIRECT($Q$3),T$8,0)),IF($E40="E",0,3))</f>
        <v>105497</v>
      </c>
      <c r="U40" s="186" cm="1">
        <f t="array" aca="1" ref="U40" ca="1">ROUND(IF($Q40="Y",VLOOKUP($P40, INDIRECT($Q$3),U$8,0)*INDIRECT($P$2),VLOOKUP($P40, INDIRECT($Q$3),U$8,0)),IF($E40="E",0,3))</f>
        <v>109714</v>
      </c>
      <c r="V40" s="186" cm="1">
        <f t="array" aca="1" ref="V40" ca="1">ROUND(IF($Q40="Y",VLOOKUP($P40, INDIRECT($Q$3),V$8,0)*INDIRECT($P$2),VLOOKUP($P40, INDIRECT($Q$3),V$8,0)),IF($E40="E",0,3))</f>
        <v>114105</v>
      </c>
      <c r="W40" s="186" cm="1">
        <f t="array" aca="1" ref="W40" ca="1">ROUND(IF($Q40="Y",VLOOKUP($P40, INDIRECT($Q$3),W$8,0)*INDIRECT($P$2),VLOOKUP($P40, INDIRECT($Q$3),W$8,0)),IF($E40="E",0,3))</f>
        <v>118668</v>
      </c>
      <c r="X40" s="186" cm="1">
        <f t="array" aca="1" ref="X40" ca="1">ROUND(IF($Q40="Y",VLOOKUP($P40, INDIRECT($Q$3),X$8,0)*INDIRECT($P$2),VLOOKUP($P40, INDIRECT($Q$3),X$8,0)),IF($E40="E",0,3))</f>
        <v>123415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5"/>
        <v>53028C</v>
      </c>
      <c r="AC40" s="130" t="str">
        <f t="shared" si="15"/>
        <v>Community Safety Manager</v>
      </c>
      <c r="AD40" s="284" t="str">
        <f t="shared" si="16"/>
        <v>104</v>
      </c>
      <c r="AE40" s="282">
        <f t="shared" ca="1" si="8"/>
        <v>50.72</v>
      </c>
      <c r="AF40" s="282">
        <f t="shared" ca="1" si="8"/>
        <v>52.747999999999998</v>
      </c>
      <c r="AG40" s="282">
        <f t="shared" ca="1" si="8"/>
        <v>54.858999999999995</v>
      </c>
      <c r="AH40" s="282">
        <f t="shared" ca="1" si="8"/>
        <v>57.052</v>
      </c>
      <c r="AI40" s="282">
        <f t="shared" ca="1" si="8"/>
        <v>59.335000000000001</v>
      </c>
      <c r="AJ40" s="282" t="str">
        <f t="shared" ca="1" si="8"/>
        <v/>
      </c>
      <c r="AK40" s="282" t="str">
        <f t="shared" ca="1" si="8"/>
        <v/>
      </c>
    </row>
    <row r="41" spans="1:37" x14ac:dyDescent="0.3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4"/>
        <v>89960</v>
      </c>
      <c r="H41" s="74">
        <f t="shared" ca="1" si="4"/>
        <v>94457</v>
      </c>
      <c r="I41" s="74">
        <f t="shared" ca="1" si="4"/>
        <v>99182</v>
      </c>
      <c r="J41" s="74">
        <f t="shared" ca="1" si="4"/>
        <v>106515</v>
      </c>
      <c r="K41" s="74">
        <f t="shared" ca="1" si="4"/>
        <v>109498</v>
      </c>
      <c r="L41" s="74">
        <f t="shared" ca="1" si="4"/>
        <v>112617</v>
      </c>
      <c r="M41" s="74">
        <f t="shared" ca="1" si="4"/>
        <v>0</v>
      </c>
      <c r="N41" s="72"/>
      <c r="P41" s="187" t="str">
        <f t="shared" si="12"/>
        <v>52810C</v>
      </c>
      <c r="Q41" s="191" t="s">
        <v>600</v>
      </c>
      <c r="R41" s="188" t="str">
        <f t="shared" si="13"/>
        <v xml:space="preserve">Construction Management Coordinator </v>
      </c>
      <c r="S41" s="189" t="str">
        <f t="shared" si="14"/>
        <v>33</v>
      </c>
      <c r="T41" s="186" cm="1">
        <f t="array" aca="1" ref="T41" ca="1">ROUND(IF($Q41="Y",VLOOKUP($P41, INDIRECT($Q$3),T$8,0)*INDIRECT($P$2),VLOOKUP($P41, INDIRECT($Q$3),T$8,0)),IF($E41="E",0,3))</f>
        <v>89960</v>
      </c>
      <c r="U41" s="186" cm="1">
        <f t="array" aca="1" ref="U41" ca="1">ROUND(IF($Q41="Y",VLOOKUP($P41, INDIRECT($Q$3),U$8,0)*INDIRECT($P$2),VLOOKUP($P41, INDIRECT($Q$3),U$8,0)),IF($E41="E",0,3))</f>
        <v>94457</v>
      </c>
      <c r="V41" s="186" cm="1">
        <f t="array" aca="1" ref="V41" ca="1">ROUND(IF($Q41="Y",VLOOKUP($P41, INDIRECT($Q$3),V$8,0)*INDIRECT($P$2),VLOOKUP($P41, INDIRECT($Q$3),V$8,0)),IF($E41="E",0,3))</f>
        <v>99182</v>
      </c>
      <c r="W41" s="186" cm="1">
        <f t="array" aca="1" ref="W41" ca="1">ROUND(IF($Q41="Y",VLOOKUP($P41, INDIRECT($Q$3),W$8,0)*INDIRECT($P$2),VLOOKUP($P41, INDIRECT($Q$3),W$8,0)),IF($E41="E",0,3))</f>
        <v>106515</v>
      </c>
      <c r="X41" s="186" cm="1">
        <f t="array" aca="1" ref="X41" ca="1">ROUND(IF($Q41="Y",VLOOKUP($P41, INDIRECT($Q$3),X$8,0)*INDIRECT($P$2),VLOOKUP($P41, INDIRECT($Q$3),X$8,0)),IF($E41="E",0,3))</f>
        <v>109498</v>
      </c>
      <c r="Y41" s="186" cm="1">
        <f t="array" aca="1" ref="Y41" ca="1">ROUND(IF($Q41="Y",VLOOKUP($P41, INDIRECT($Q$3),Y$8,0)*INDIRECT($P$2),VLOOKUP($P41, INDIRECT($Q$3),Y$8,0)),IF($E41="E",0,3))</f>
        <v>112617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5"/>
        <v>52810C</v>
      </c>
      <c r="AC41" s="130" t="str">
        <f t="shared" si="15"/>
        <v xml:space="preserve">Construction Management Coordinator </v>
      </c>
      <c r="AD41" s="284" t="str">
        <f t="shared" si="16"/>
        <v>33</v>
      </c>
      <c r="AE41" s="282">
        <f t="shared" ca="1" si="8"/>
        <v>43.25</v>
      </c>
      <c r="AF41" s="282">
        <f t="shared" ca="1" si="8"/>
        <v>45.412999999999997</v>
      </c>
      <c r="AG41" s="282">
        <f t="shared" ca="1" si="8"/>
        <v>47.683999999999997</v>
      </c>
      <c r="AH41" s="282">
        <f t="shared" ca="1" si="8"/>
        <v>51.21</v>
      </c>
      <c r="AI41" s="282">
        <f t="shared" ca="1" si="8"/>
        <v>52.643999999999998</v>
      </c>
      <c r="AJ41" s="282">
        <f t="shared" ca="1" si="8"/>
        <v>54.143000000000001</v>
      </c>
      <c r="AK41" s="282" t="str">
        <f t="shared" ca="1" si="8"/>
        <v/>
      </c>
    </row>
    <row r="42" spans="1:37" x14ac:dyDescent="0.3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4"/>
        <v>89960</v>
      </c>
      <c r="H42" s="74">
        <f t="shared" ca="1" si="4"/>
        <v>94457</v>
      </c>
      <c r="I42" s="74">
        <f t="shared" ca="1" si="4"/>
        <v>99182</v>
      </c>
      <c r="J42" s="74">
        <f t="shared" ca="1" si="4"/>
        <v>106515</v>
      </c>
      <c r="K42" s="74">
        <f t="shared" ca="1" si="4"/>
        <v>109498</v>
      </c>
      <c r="L42" s="74">
        <f t="shared" ca="1" si="4"/>
        <v>112617</v>
      </c>
      <c r="M42" s="74">
        <f t="shared" ca="1" si="4"/>
        <v>0</v>
      </c>
      <c r="N42" s="72"/>
      <c r="P42" s="187" t="str">
        <f t="shared" si="12"/>
        <v>02618C</v>
      </c>
      <c r="Q42" s="191" t="s">
        <v>600</v>
      </c>
      <c r="R42" s="188" t="str">
        <f t="shared" si="13"/>
        <v>Construction Management Coordinator - PW</v>
      </c>
      <c r="S42" s="189" t="str">
        <f t="shared" si="14"/>
        <v>33</v>
      </c>
      <c r="T42" s="186" cm="1">
        <f t="array" aca="1" ref="T42" ca="1">ROUND(IF($Q42="Y",VLOOKUP($P42, INDIRECT($Q$3),T$8,0)*INDIRECT($P$2),VLOOKUP($P42, INDIRECT($Q$3),T$8,0)),IF($E42="E",0,3))</f>
        <v>89960</v>
      </c>
      <c r="U42" s="186" cm="1">
        <f t="array" aca="1" ref="U42" ca="1">ROUND(IF($Q42="Y",VLOOKUP($P42, INDIRECT($Q$3),U$8,0)*INDIRECT($P$2),VLOOKUP($P42, INDIRECT($Q$3),U$8,0)),IF($E42="E",0,3))</f>
        <v>94457</v>
      </c>
      <c r="V42" s="186" cm="1">
        <f t="array" aca="1" ref="V42" ca="1">ROUND(IF($Q42="Y",VLOOKUP($P42, INDIRECT($Q$3),V$8,0)*INDIRECT($P$2),VLOOKUP($P42, INDIRECT($Q$3),V$8,0)),IF($E42="E",0,3))</f>
        <v>99182</v>
      </c>
      <c r="W42" s="186" cm="1">
        <f t="array" aca="1" ref="W42" ca="1">ROUND(IF($Q42="Y",VLOOKUP($P42, INDIRECT($Q$3),W$8,0)*INDIRECT($P$2),VLOOKUP($P42, INDIRECT($Q$3),W$8,0)),IF($E42="E",0,3))</f>
        <v>106515</v>
      </c>
      <c r="X42" s="186" cm="1">
        <f t="array" aca="1" ref="X42" ca="1">ROUND(IF($Q42="Y",VLOOKUP($P42, INDIRECT($Q$3),X$8,0)*INDIRECT($P$2),VLOOKUP($P42, INDIRECT($Q$3),X$8,0)),IF($E42="E",0,3))</f>
        <v>109498</v>
      </c>
      <c r="Y42" s="186" cm="1">
        <f t="array" aca="1" ref="Y42" ca="1">ROUND(IF($Q42="Y",VLOOKUP($P42, INDIRECT($Q$3),Y$8,0)*INDIRECT($P$2),VLOOKUP($P42, INDIRECT($Q$3),Y$8,0)),IF($E42="E",0,3))</f>
        <v>112617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5"/>
        <v>02618C</v>
      </c>
      <c r="AC42" s="130" t="str">
        <f t="shared" si="15"/>
        <v>Construction Management Coordinator - PW</v>
      </c>
      <c r="AD42" s="284" t="str">
        <f t="shared" si="16"/>
        <v>33</v>
      </c>
      <c r="AE42" s="282">
        <f t="shared" ca="1" si="8"/>
        <v>43.25</v>
      </c>
      <c r="AF42" s="282">
        <f t="shared" ca="1" si="8"/>
        <v>45.412999999999997</v>
      </c>
      <c r="AG42" s="282">
        <f t="shared" ca="1" si="8"/>
        <v>47.683999999999997</v>
      </c>
      <c r="AH42" s="282">
        <f t="shared" ca="1" si="8"/>
        <v>51.21</v>
      </c>
      <c r="AI42" s="282">
        <f t="shared" ca="1" si="8"/>
        <v>52.643999999999998</v>
      </c>
      <c r="AJ42" s="282">
        <f t="shared" ca="1" si="8"/>
        <v>54.143000000000001</v>
      </c>
      <c r="AK42" s="282" t="str">
        <f t="shared" ca="1" si="8"/>
        <v/>
      </c>
    </row>
    <row r="43" spans="1:37" x14ac:dyDescent="0.3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4"/>
        <v>86949</v>
      </c>
      <c r="H43" s="74">
        <f t="shared" ca="1" si="4"/>
        <v>91439</v>
      </c>
      <c r="I43" s="74">
        <f t="shared" ca="1" si="4"/>
        <v>96099</v>
      </c>
      <c r="J43" s="74">
        <f t="shared" ca="1" si="4"/>
        <v>102604</v>
      </c>
      <c r="K43" s="74">
        <f t="shared" ca="1" si="4"/>
        <v>105478</v>
      </c>
      <c r="L43" s="74">
        <f t="shared" ca="1" si="4"/>
        <v>108431</v>
      </c>
      <c r="M43" s="74">
        <f t="shared" ca="1" si="4"/>
        <v>111524</v>
      </c>
      <c r="N43" s="72"/>
      <c r="P43" s="187" t="str">
        <f t="shared" si="12"/>
        <v>02625C</v>
      </c>
      <c r="Q43" s="191" t="s">
        <v>600</v>
      </c>
      <c r="R43" s="188" t="str">
        <f t="shared" si="13"/>
        <v>Contract Administrator</v>
      </c>
      <c r="S43" s="189" t="str">
        <f t="shared" si="14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5"/>
        <v>02625C</v>
      </c>
      <c r="AC43" s="130" t="str">
        <f t="shared" si="15"/>
        <v>Contract Administrator</v>
      </c>
      <c r="AD43" s="284" t="str">
        <f t="shared" si="16"/>
        <v>34D</v>
      </c>
      <c r="AE43" s="282">
        <f t="shared" ca="1" si="8"/>
        <v>41.802999999999997</v>
      </c>
      <c r="AF43" s="282">
        <f t="shared" ca="1" si="8"/>
        <v>43.961999999999996</v>
      </c>
      <c r="AG43" s="282">
        <f t="shared" ca="1" si="8"/>
        <v>46.201999999999998</v>
      </c>
      <c r="AH43" s="282">
        <f t="shared" ca="1" si="8"/>
        <v>49.329000000000001</v>
      </c>
      <c r="AI43" s="282">
        <f t="shared" ca="1" si="8"/>
        <v>50.710999999999999</v>
      </c>
      <c r="AJ43" s="282">
        <f t="shared" ca="1" si="8"/>
        <v>52.131</v>
      </c>
      <c r="AK43" s="282">
        <f t="shared" ca="1" si="8"/>
        <v>53.617999999999995</v>
      </c>
    </row>
    <row r="44" spans="1:37" x14ac:dyDescent="0.3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ref="G44:M74" ca="1" si="17">IF(E44="E",ROUND(T44,0),ROUND(T44,3))</f>
        <v>75180</v>
      </c>
      <c r="H44" s="74">
        <f t="shared" ca="1" si="17"/>
        <v>79240</v>
      </c>
      <c r="I44" s="74">
        <f t="shared" ca="1" si="17"/>
        <v>84160</v>
      </c>
      <c r="J44" s="74">
        <f t="shared" ca="1" si="17"/>
        <v>89080</v>
      </c>
      <c r="K44" s="74">
        <f t="shared" ca="1" si="17"/>
        <v>91576</v>
      </c>
      <c r="L44" s="74">
        <f t="shared" ca="1" si="17"/>
        <v>94142</v>
      </c>
      <c r="M44" s="74">
        <f t="shared" ca="1" si="17"/>
        <v>96824</v>
      </c>
      <c r="N44" s="72"/>
      <c r="P44" s="187" t="str">
        <f t="shared" si="12"/>
        <v>02674C</v>
      </c>
      <c r="Q44" s="191" t="s">
        <v>600</v>
      </c>
      <c r="R44" s="188" t="str">
        <f t="shared" si="13"/>
        <v>Coordinator Health and Wellness</v>
      </c>
      <c r="S44" s="189" t="str">
        <f t="shared" si="14"/>
        <v>29</v>
      </c>
      <c r="T44" s="186" cm="1">
        <f t="array" aca="1" ref="T44" ca="1">ROUND(IF($Q44="Y",VLOOKUP($P44, INDIRECT($Q$3),T$8,0)*INDIRECT($P$2),VLOOKUP($P44, INDIRECT($Q$3),T$8,0)),IF($E44="E",0,3))</f>
        <v>75180</v>
      </c>
      <c r="U44" s="186" cm="1">
        <f t="array" aca="1" ref="U44" ca="1">ROUND(IF($Q44="Y",VLOOKUP($P44, INDIRECT($Q$3),U$8,0)*INDIRECT($P$2),VLOOKUP($P44, INDIRECT($Q$3),U$8,0)),IF($E44="E",0,3))</f>
        <v>79240</v>
      </c>
      <c r="V44" s="186" cm="1">
        <f t="array" aca="1" ref="V44" ca="1">ROUND(IF($Q44="Y",VLOOKUP($P44, INDIRECT($Q$3),V$8,0)*INDIRECT($P$2),VLOOKUP($P44, INDIRECT($Q$3),V$8,0)),IF($E44="E",0,3))</f>
        <v>84160</v>
      </c>
      <c r="W44" s="186" cm="1">
        <f t="array" aca="1" ref="W44" ca="1">ROUND(IF($Q44="Y",VLOOKUP($P44, INDIRECT($Q$3),W$8,0)*INDIRECT($P$2),VLOOKUP($P44, INDIRECT($Q$3),W$8,0)),IF($E44="E",0,3))</f>
        <v>89080</v>
      </c>
      <c r="X44" s="186" cm="1">
        <f t="array" aca="1" ref="X44" ca="1">ROUND(IF($Q44="Y",VLOOKUP($P44, INDIRECT($Q$3),X$8,0)*INDIRECT($P$2),VLOOKUP($P44, INDIRECT($Q$3),X$8,0)),IF($E44="E",0,3))</f>
        <v>91576</v>
      </c>
      <c r="Y44" s="186" cm="1">
        <f t="array" aca="1" ref="Y44" ca="1">ROUND(IF($Q44="Y",VLOOKUP($P44, INDIRECT($Q$3),Y$8,0)*INDIRECT($P$2),VLOOKUP($P44, INDIRECT($Q$3),Y$8,0)),IF($E44="E",0,3))</f>
        <v>94142</v>
      </c>
      <c r="Z44" s="186" cm="1">
        <f t="array" aca="1" ref="Z44" ca="1">ROUND(IF($Q44="Y",VLOOKUP($P44, INDIRECT($Q$3),Z$8,0)*INDIRECT($P$2),VLOOKUP($P44, INDIRECT($Q$3),Z$8,0)),IF($E44="E",0,3))</f>
        <v>96824</v>
      </c>
      <c r="AA44" s="186"/>
      <c r="AB44" s="282" t="str">
        <f t="shared" si="5"/>
        <v>02674C</v>
      </c>
      <c r="AC44" s="130" t="str">
        <f t="shared" si="15"/>
        <v>Coordinator Health and Wellness</v>
      </c>
      <c r="AD44" s="284" t="str">
        <f t="shared" si="16"/>
        <v>29</v>
      </c>
      <c r="AE44" s="282">
        <f t="shared" ref="AE44:AK74" ca="1" si="18">IF(T44=0,"",IF($E44="E",ROUNDUP(T44/2080,3),T44))</f>
        <v>36.144999999999996</v>
      </c>
      <c r="AF44" s="282">
        <f t="shared" ca="1" si="18"/>
        <v>38.096999999999994</v>
      </c>
      <c r="AG44" s="282">
        <f t="shared" ca="1" si="18"/>
        <v>40.461999999999996</v>
      </c>
      <c r="AH44" s="282">
        <f t="shared" ca="1" si="18"/>
        <v>42.826999999999998</v>
      </c>
      <c r="AI44" s="282">
        <f t="shared" ca="1" si="18"/>
        <v>44.027000000000001</v>
      </c>
      <c r="AJ44" s="282">
        <f t="shared" ca="1" si="18"/>
        <v>45.260999999999996</v>
      </c>
      <c r="AK44" s="282">
        <f t="shared" ca="1" si="18"/>
        <v>46.55</v>
      </c>
    </row>
    <row r="45" spans="1:37" x14ac:dyDescent="0.3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7"/>
        <v>79607</v>
      </c>
      <c r="H45" s="74">
        <f t="shared" ca="1" si="17"/>
        <v>83803</v>
      </c>
      <c r="I45" s="74">
        <f t="shared" ca="1" si="17"/>
        <v>88814</v>
      </c>
      <c r="J45" s="74">
        <f t="shared" ca="1" si="17"/>
        <v>93828</v>
      </c>
      <c r="K45" s="74">
        <f t="shared" ca="1" si="17"/>
        <v>96455</v>
      </c>
      <c r="L45" s="74">
        <f t="shared" ca="1" si="17"/>
        <v>99158</v>
      </c>
      <c r="M45" s="74">
        <f t="shared" ca="1" si="17"/>
        <v>101983</v>
      </c>
      <c r="N45" s="72"/>
      <c r="P45" s="187" t="str">
        <f t="shared" si="12"/>
        <v>02672C</v>
      </c>
      <c r="Q45" s="191" t="s">
        <v>600</v>
      </c>
      <c r="R45" s="188" t="str">
        <f t="shared" si="13"/>
        <v>Coordinator Legal Processes</v>
      </c>
      <c r="S45" s="189" t="str">
        <f t="shared" si="14"/>
        <v>25</v>
      </c>
      <c r="T45" s="186" cm="1">
        <f t="array" aca="1" ref="T45" ca="1">ROUND(IF($Q45="Y",VLOOKUP($P45, INDIRECT($Q$3),T$8,0)*INDIRECT($P$2),VLOOKUP($P45, INDIRECT($Q$3),T$8,0)),IF($E45="E",0,3))</f>
        <v>79607</v>
      </c>
      <c r="U45" s="186" cm="1">
        <f t="array" aca="1" ref="U45" ca="1">ROUND(IF($Q45="Y",VLOOKUP($P45, INDIRECT($Q$3),U$8,0)*INDIRECT($P$2),VLOOKUP($P45, INDIRECT($Q$3),U$8,0)),IF($E45="E",0,3))</f>
        <v>83803</v>
      </c>
      <c r="V45" s="186" cm="1">
        <f t="array" aca="1" ref="V45" ca="1">ROUND(IF($Q45="Y",VLOOKUP($P45, INDIRECT($Q$3),V$8,0)*INDIRECT($P$2),VLOOKUP($P45, INDIRECT($Q$3),V$8,0)),IF($E45="E",0,3))</f>
        <v>88814</v>
      </c>
      <c r="W45" s="186" cm="1">
        <f t="array" aca="1" ref="W45" ca="1">ROUND(IF($Q45="Y",VLOOKUP($P45, INDIRECT($Q$3),W$8,0)*INDIRECT($P$2),VLOOKUP($P45, INDIRECT($Q$3),W$8,0)),IF($E45="E",0,3))</f>
        <v>93828</v>
      </c>
      <c r="X45" s="186" cm="1">
        <f t="array" aca="1" ref="X45" ca="1">ROUND(IF($Q45="Y",VLOOKUP($P45, INDIRECT($Q$3),X$8,0)*INDIRECT($P$2),VLOOKUP($P45, INDIRECT($Q$3),X$8,0)),IF($E45="E",0,3))</f>
        <v>96455</v>
      </c>
      <c r="Y45" s="186" cm="1">
        <f t="array" aca="1" ref="Y45" ca="1">ROUND(IF($Q45="Y",VLOOKUP($P45, INDIRECT($Q$3),Y$8,0)*INDIRECT($P$2),VLOOKUP($P45, INDIRECT($Q$3),Y$8,0)),IF($E45="E",0,3))</f>
        <v>99158</v>
      </c>
      <c r="Z45" s="186" cm="1">
        <f t="array" aca="1" ref="Z45" ca="1">ROUND(IF($Q45="Y",VLOOKUP($P45, INDIRECT($Q$3),Z$8,0)*INDIRECT($P$2),VLOOKUP($P45, INDIRECT($Q$3),Z$8,0)),IF($E45="E",0,3))</f>
        <v>101983</v>
      </c>
      <c r="AA45" s="186"/>
      <c r="AB45" s="282" t="str">
        <f t="shared" si="5"/>
        <v>02672C</v>
      </c>
      <c r="AC45" s="130" t="str">
        <f t="shared" si="15"/>
        <v>Coordinator Legal Processes</v>
      </c>
      <c r="AD45" s="284" t="str">
        <f t="shared" si="16"/>
        <v>25</v>
      </c>
      <c r="AE45" s="282">
        <f t="shared" ca="1" si="18"/>
        <v>38.272999999999996</v>
      </c>
      <c r="AF45" s="282">
        <f t="shared" ca="1" si="18"/>
        <v>40.29</v>
      </c>
      <c r="AG45" s="282">
        <f t="shared" ca="1" si="18"/>
        <v>42.699999999999996</v>
      </c>
      <c r="AH45" s="282">
        <f t="shared" ca="1" si="18"/>
        <v>45.11</v>
      </c>
      <c r="AI45" s="282">
        <f t="shared" ca="1" si="18"/>
        <v>46.372999999999998</v>
      </c>
      <c r="AJ45" s="282">
        <f t="shared" ca="1" si="18"/>
        <v>47.672999999999995</v>
      </c>
      <c r="AK45" s="282">
        <f t="shared" ca="1" si="18"/>
        <v>49.030999999999999</v>
      </c>
    </row>
    <row r="46" spans="1:37" x14ac:dyDescent="0.3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ca="1" si="17"/>
        <v>82333</v>
      </c>
      <c r="H46" s="74">
        <f t="shared" ca="1" si="17"/>
        <v>86471</v>
      </c>
      <c r="I46" s="74">
        <f t="shared" ca="1" si="17"/>
        <v>91144</v>
      </c>
      <c r="J46" s="74">
        <f t="shared" ca="1" si="17"/>
        <v>98756</v>
      </c>
      <c r="K46" s="74">
        <f t="shared" ca="1" si="17"/>
        <v>101524</v>
      </c>
      <c r="L46" s="74">
        <f t="shared" ca="1" si="17"/>
        <v>106841</v>
      </c>
      <c r="M46" s="74">
        <f t="shared" ca="1" si="17"/>
        <v>112968</v>
      </c>
      <c r="N46" s="72"/>
      <c r="P46" s="187" t="str">
        <f t="shared" si="12"/>
        <v>01333C</v>
      </c>
      <c r="Q46" s="186" t="s">
        <v>600</v>
      </c>
      <c r="R46" s="188" t="str">
        <f t="shared" si="13"/>
        <v>CPED Interagency Coordinator</v>
      </c>
      <c r="S46" s="189" t="str">
        <f t="shared" si="14"/>
        <v>65</v>
      </c>
      <c r="T46" s="186" cm="1">
        <f t="array" aca="1" ref="T46" ca="1">ROUND(IF($Q46="Y",VLOOKUP($P46, INDIRECT($Q$3),T$8,0)*INDIRECT($P$2),VLOOKUP($P46, INDIRECT($Q$3),T$8,0)),IF($E46="E",0,3))</f>
        <v>82333</v>
      </c>
      <c r="U46" s="186" cm="1">
        <f t="array" aca="1" ref="U46" ca="1">ROUND(IF($Q46="Y",VLOOKUP($P46, INDIRECT($Q$3),U$8,0)*INDIRECT($P$2),VLOOKUP($P46, INDIRECT($Q$3),U$8,0)),IF($E46="E",0,3))</f>
        <v>86471</v>
      </c>
      <c r="V46" s="186" cm="1">
        <f t="array" aca="1" ref="V46" ca="1">ROUND(IF($Q46="Y",VLOOKUP($P46, INDIRECT($Q$3),V$8,0)*INDIRECT($P$2),VLOOKUP($P46, INDIRECT($Q$3),V$8,0)),IF($E46="E",0,3))</f>
        <v>91144</v>
      </c>
      <c r="W46" s="186" cm="1">
        <f t="array" aca="1" ref="W46" ca="1">ROUND(IF($Q46="Y",VLOOKUP($P46, INDIRECT($Q$3),W$8,0)*INDIRECT($P$2),VLOOKUP($P46, INDIRECT($Q$3),W$8,0)),IF($E46="E",0,3))</f>
        <v>98756</v>
      </c>
      <c r="X46" s="186" cm="1">
        <f t="array" aca="1" ref="X46" ca="1">ROUND(IF($Q46="Y",VLOOKUP($P46, INDIRECT($Q$3),X$8,0)*INDIRECT($P$2),VLOOKUP($P46, INDIRECT($Q$3),X$8,0)),IF($E46="E",0,3))</f>
        <v>101524</v>
      </c>
      <c r="Y46" s="186" cm="1">
        <f t="array" aca="1" ref="Y46" ca="1">ROUND(IF($Q46="Y",VLOOKUP($P46, INDIRECT($Q$3),Y$8,0)*INDIRECT($P$2),VLOOKUP($P46, INDIRECT($Q$3),Y$8,0)),IF($E46="E",0,3))</f>
        <v>106841</v>
      </c>
      <c r="Z46" s="186" cm="1">
        <f t="array" aca="1" ref="Z46" ca="1">ROUND(IF($Q46="Y",VLOOKUP($P46, INDIRECT($Q$3),Z$8,0)*INDIRECT($P$2),VLOOKUP($P46, INDIRECT($Q$3),Z$8,0)),IF($E46="E",0,3))</f>
        <v>112968</v>
      </c>
      <c r="AA46" s="186"/>
      <c r="AB46" s="282" t="str">
        <f t="shared" si="5"/>
        <v>01333C</v>
      </c>
      <c r="AC46" s="130" t="str">
        <f t="shared" si="15"/>
        <v>CPED Interagency Coordinator</v>
      </c>
      <c r="AD46" s="284" t="str">
        <f t="shared" si="16"/>
        <v>65</v>
      </c>
      <c r="AE46" s="282">
        <f t="shared" ca="1" si="18"/>
        <v>39.583999999999996</v>
      </c>
      <c r="AF46" s="282">
        <f t="shared" ca="1" si="18"/>
        <v>41.573</v>
      </c>
      <c r="AG46" s="282">
        <f t="shared" ca="1" si="18"/>
        <v>43.82</v>
      </c>
      <c r="AH46" s="282">
        <f t="shared" ca="1" si="18"/>
        <v>47.478999999999999</v>
      </c>
      <c r="AI46" s="282">
        <f t="shared" ca="1" si="18"/>
        <v>48.809999999999995</v>
      </c>
      <c r="AJ46" s="282">
        <f t="shared" ca="1" si="18"/>
        <v>51.366</v>
      </c>
      <c r="AK46" s="282">
        <f t="shared" ca="1" si="18"/>
        <v>54.311999999999998</v>
      </c>
    </row>
    <row r="47" spans="1:37" x14ac:dyDescent="0.3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ca="1" si="17"/>
        <v>103128</v>
      </c>
      <c r="H47" s="74">
        <f t="shared" ca="1" si="17"/>
        <v>108262</v>
      </c>
      <c r="I47" s="74">
        <f t="shared" ca="1" si="17"/>
        <v>113687</v>
      </c>
      <c r="J47" s="74">
        <f t="shared" ca="1" si="17"/>
        <v>121039</v>
      </c>
      <c r="K47" s="74">
        <f t="shared" ca="1" si="17"/>
        <v>124428</v>
      </c>
      <c r="L47" s="74">
        <f t="shared" ca="1" si="17"/>
        <v>127916</v>
      </c>
      <c r="M47" s="74">
        <f t="shared" ca="1" si="17"/>
        <v>131560</v>
      </c>
      <c r="N47" s="72"/>
      <c r="P47" s="187" t="str">
        <f t="shared" si="12"/>
        <v>53006C</v>
      </c>
      <c r="Q47" s="191" t="s">
        <v>600</v>
      </c>
      <c r="R47" s="188" t="str">
        <f t="shared" si="13"/>
        <v>Crime Analyst Supv-C</v>
      </c>
      <c r="S47" s="189" t="str">
        <f t="shared" si="14"/>
        <v>010</v>
      </c>
      <c r="T47" s="186" cm="1">
        <f t="array" aca="1" ref="T47" ca="1">ROUND(IF($Q47="Y",VLOOKUP($P47, INDIRECT($Q$3),T$8,0)*INDIRECT($P$2),VLOOKUP($P47, INDIRECT($Q$3),T$8,0)),IF($E47="E",0,3))</f>
        <v>103128</v>
      </c>
      <c r="U47" s="186" cm="1">
        <f t="array" aca="1" ref="U47" ca="1">ROUND(IF($Q47="Y",VLOOKUP($P47, INDIRECT($Q$3),U$8,0)*INDIRECT($P$2),VLOOKUP($P47, INDIRECT($Q$3),U$8,0)),IF($E47="E",0,3))</f>
        <v>108262</v>
      </c>
      <c r="V47" s="186" cm="1">
        <f t="array" aca="1" ref="V47" ca="1">ROUND(IF($Q47="Y",VLOOKUP($P47, INDIRECT($Q$3),V$8,0)*INDIRECT($P$2),VLOOKUP($P47, INDIRECT($Q$3),V$8,0)),IF($E47="E",0,3))</f>
        <v>113687</v>
      </c>
      <c r="W47" s="186" cm="1">
        <f t="array" aca="1" ref="W47" ca="1">ROUND(IF($Q47="Y",VLOOKUP($P47, INDIRECT($Q$3),W$8,0)*INDIRECT($P$2),VLOOKUP($P47, INDIRECT($Q$3),W$8,0)),IF($E47="E",0,3))</f>
        <v>121039</v>
      </c>
      <c r="X47" s="186" cm="1">
        <f t="array" aca="1" ref="X47" ca="1">ROUND(IF($Q47="Y",VLOOKUP($P47, INDIRECT($Q$3),X$8,0)*INDIRECT($P$2),VLOOKUP($P47, INDIRECT($Q$3),X$8,0)),IF($E47="E",0,3))</f>
        <v>124428</v>
      </c>
      <c r="Y47" s="186" cm="1">
        <f t="array" aca="1" ref="Y47" ca="1">ROUND(IF($Q47="Y",VLOOKUP($P47, INDIRECT($Q$3),Y$8,0)*INDIRECT($P$2),VLOOKUP($P47, INDIRECT($Q$3),Y$8,0)),IF($E47="E",0,3))</f>
        <v>127916</v>
      </c>
      <c r="Z47" s="186" cm="1">
        <f t="array" aca="1" ref="Z47" ca="1">ROUND(IF($Q47="Y",VLOOKUP($P47, INDIRECT($Q$3),Z$8,0)*INDIRECT($P$2),VLOOKUP($P47, INDIRECT($Q$3),Z$8,0)),IF($E47="E",0,3))</f>
        <v>131560</v>
      </c>
      <c r="AA47" s="186"/>
      <c r="AB47" s="282" t="str">
        <f t="shared" si="5"/>
        <v>53006C</v>
      </c>
      <c r="AC47" s="130" t="str">
        <f t="shared" si="15"/>
        <v>Crime Analyst Supv-C</v>
      </c>
      <c r="AD47" s="284" t="str">
        <f t="shared" si="16"/>
        <v>010</v>
      </c>
      <c r="AE47" s="282">
        <f t="shared" ca="1" si="18"/>
        <v>49.580999999999996</v>
      </c>
      <c r="AF47" s="282">
        <f t="shared" ca="1" si="18"/>
        <v>52.05</v>
      </c>
      <c r="AG47" s="282">
        <f t="shared" ca="1" si="18"/>
        <v>54.657999999999994</v>
      </c>
      <c r="AH47" s="282">
        <f t="shared" ca="1" si="18"/>
        <v>58.192</v>
      </c>
      <c r="AI47" s="282">
        <f t="shared" ca="1" si="18"/>
        <v>59.821999999999996</v>
      </c>
      <c r="AJ47" s="282">
        <f t="shared" ca="1" si="18"/>
        <v>61.498999999999995</v>
      </c>
      <c r="AK47" s="282">
        <f t="shared" ca="1" si="18"/>
        <v>63.25</v>
      </c>
    </row>
    <row r="48" spans="1:37" x14ac:dyDescent="0.3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17"/>
        <v>114665</v>
      </c>
      <c r="H48" s="74">
        <f t="shared" ca="1" si="17"/>
        <v>119256</v>
      </c>
      <c r="I48" s="74">
        <f t="shared" ca="1" si="17"/>
        <v>124030</v>
      </c>
      <c r="J48" s="74">
        <f t="shared" ca="1" si="17"/>
        <v>128996</v>
      </c>
      <c r="K48" s="74">
        <f t="shared" ca="1" si="17"/>
        <v>134163</v>
      </c>
      <c r="L48" s="74">
        <f t="shared" ca="1" si="17"/>
        <v>0</v>
      </c>
      <c r="M48" s="74">
        <f t="shared" ca="1" si="17"/>
        <v>0</v>
      </c>
      <c r="N48" s="72"/>
      <c r="P48" s="187" t="str">
        <f t="shared" si="12"/>
        <v>03016C</v>
      </c>
      <c r="Q48" s="191" t="s">
        <v>600</v>
      </c>
      <c r="R48" s="188" t="str">
        <f t="shared" si="13"/>
        <v>Deputy Controller</v>
      </c>
      <c r="S48" s="189" t="str">
        <f t="shared" si="14"/>
        <v>044</v>
      </c>
      <c r="T48" s="186" cm="1">
        <f t="array" aca="1" ref="T48" ca="1">ROUND(IF($Q48="Y",VLOOKUP($P48, INDIRECT($Q$3),T$8,0)*INDIRECT($P$2),VLOOKUP($P48, INDIRECT($Q$3),T$8,0)),IF($E48="E",0,3))</f>
        <v>114665</v>
      </c>
      <c r="U48" s="186" cm="1">
        <f t="array" aca="1" ref="U48" ca="1">ROUND(IF($Q48="Y",VLOOKUP($P48, INDIRECT($Q$3),U$8,0)*INDIRECT($P$2),VLOOKUP($P48, INDIRECT($Q$3),U$8,0)),IF($E48="E",0,3))</f>
        <v>119256</v>
      </c>
      <c r="V48" s="186" cm="1">
        <f t="array" aca="1" ref="V48" ca="1">ROUND(IF($Q48="Y",VLOOKUP($P48, INDIRECT($Q$3),V$8,0)*INDIRECT($P$2),VLOOKUP($P48, INDIRECT($Q$3),V$8,0)),IF($E48="E",0,3))</f>
        <v>124030</v>
      </c>
      <c r="W48" s="186" cm="1">
        <f t="array" aca="1" ref="W48" ca="1">ROUND(IF($Q48="Y",VLOOKUP($P48, INDIRECT($Q$3),W$8,0)*INDIRECT($P$2),VLOOKUP($P48, INDIRECT($Q$3),W$8,0)),IF($E48="E",0,3))</f>
        <v>128996</v>
      </c>
      <c r="X48" s="186" cm="1">
        <f t="array" aca="1" ref="X48" ca="1">ROUND(IF($Q48="Y",VLOOKUP($P48, INDIRECT($Q$3),X$8,0)*INDIRECT($P$2),VLOOKUP($P48, INDIRECT($Q$3),X$8,0)),IF($E48="E",0,3))</f>
        <v>134163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5"/>
        <v>03016C</v>
      </c>
      <c r="AC48" s="130" t="str">
        <f t="shared" si="15"/>
        <v>Deputy Controller</v>
      </c>
      <c r="AD48" s="284" t="str">
        <f t="shared" si="16"/>
        <v>044</v>
      </c>
      <c r="AE48" s="282">
        <f t="shared" ca="1" si="18"/>
        <v>55.128</v>
      </c>
      <c r="AF48" s="282">
        <f t="shared" ca="1" si="18"/>
        <v>57.335000000000001</v>
      </c>
      <c r="AG48" s="282">
        <f t="shared" ca="1" si="18"/>
        <v>59.629999999999995</v>
      </c>
      <c r="AH48" s="282">
        <f t="shared" ca="1" si="18"/>
        <v>62.018000000000001</v>
      </c>
      <c r="AI48" s="282">
        <f t="shared" ca="1" si="18"/>
        <v>64.50200000000001</v>
      </c>
      <c r="AJ48" s="282" t="str">
        <f t="shared" ca="1" si="18"/>
        <v/>
      </c>
      <c r="AK48" s="282" t="str">
        <f t="shared" ca="1" si="18"/>
        <v/>
      </c>
    </row>
    <row r="49" spans="1:38" x14ac:dyDescent="0.3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17"/>
        <v>86949</v>
      </c>
      <c r="H49" s="74">
        <f t="shared" ca="1" si="17"/>
        <v>91439</v>
      </c>
      <c r="I49" s="74">
        <f t="shared" ca="1" si="17"/>
        <v>96099</v>
      </c>
      <c r="J49" s="74">
        <f t="shared" ca="1" si="17"/>
        <v>102604</v>
      </c>
      <c r="K49" s="74">
        <f t="shared" ca="1" si="17"/>
        <v>105478</v>
      </c>
      <c r="L49" s="74">
        <f t="shared" ca="1" si="17"/>
        <v>108431</v>
      </c>
      <c r="M49" s="74">
        <f t="shared" ca="1" si="17"/>
        <v>111524</v>
      </c>
      <c r="N49" s="72"/>
      <c r="P49" s="187" t="str">
        <f t="shared" si="12"/>
        <v>03057C</v>
      </c>
      <c r="Q49" s="191" t="s">
        <v>600</v>
      </c>
      <c r="R49" s="188" t="str">
        <f t="shared" si="13"/>
        <v>Development Coordinator III</v>
      </c>
      <c r="S49" s="189" t="str">
        <f t="shared" si="14"/>
        <v>34D</v>
      </c>
      <c r="T49" s="186" cm="1">
        <f t="array" aca="1" ref="T49" ca="1">ROUND(IF($Q49="Y",VLOOKUP($P49, INDIRECT($Q$3),T$8,0)*INDIRECT($P$2),VLOOKUP($P49, INDIRECT($Q$3),T$8,0)),IF($E49="E",0,3))</f>
        <v>86949</v>
      </c>
      <c r="U49" s="186" cm="1">
        <f t="array" aca="1" ref="U49" ca="1">ROUND(IF($Q49="Y",VLOOKUP($P49, INDIRECT($Q$3),U$8,0)*INDIRECT($P$2),VLOOKUP($P49, INDIRECT($Q$3),U$8,0)),IF($E49="E",0,3))</f>
        <v>91439</v>
      </c>
      <c r="V49" s="186" cm="1">
        <f t="array" aca="1" ref="V49" ca="1">ROUND(IF($Q49="Y",VLOOKUP($P49, INDIRECT($Q$3),V$8,0)*INDIRECT($P$2),VLOOKUP($P49, INDIRECT($Q$3),V$8,0)),IF($E49="E",0,3))</f>
        <v>96099</v>
      </c>
      <c r="W49" s="186" cm="1">
        <f t="array" aca="1" ref="W49" ca="1">ROUND(IF($Q49="Y",VLOOKUP($P49, INDIRECT($Q$3),W$8,0)*INDIRECT($P$2),VLOOKUP($P49, INDIRECT($Q$3),W$8,0)),IF($E49="E",0,3))</f>
        <v>102604</v>
      </c>
      <c r="X49" s="186" cm="1">
        <f t="array" aca="1" ref="X49" ca="1">ROUND(IF($Q49="Y",VLOOKUP($P49, INDIRECT($Q$3),X$8,0)*INDIRECT($P$2),VLOOKUP($P49, INDIRECT($Q$3),X$8,0)),IF($E49="E",0,3))</f>
        <v>105478</v>
      </c>
      <c r="Y49" s="186" cm="1">
        <f t="array" aca="1" ref="Y49" ca="1">ROUND(IF($Q49="Y",VLOOKUP($P49, INDIRECT($Q$3),Y$8,0)*INDIRECT($P$2),VLOOKUP($P49, INDIRECT($Q$3),Y$8,0)),IF($E49="E",0,3))</f>
        <v>108431</v>
      </c>
      <c r="Z49" s="186" cm="1">
        <f t="array" aca="1" ref="Z49" ca="1">ROUND(IF($Q49="Y",VLOOKUP($P49, INDIRECT($Q$3),Z$8,0)*INDIRECT($P$2),VLOOKUP($P49, INDIRECT($Q$3),Z$8,0)),IF($E49="E",0,3))</f>
        <v>111524</v>
      </c>
      <c r="AA49" s="186"/>
      <c r="AB49" s="282" t="str">
        <f t="shared" si="5"/>
        <v>03057C</v>
      </c>
      <c r="AC49" s="130" t="str">
        <f t="shared" si="15"/>
        <v>Development Coordinator III</v>
      </c>
      <c r="AD49" s="284" t="str">
        <f t="shared" si="16"/>
        <v>34D</v>
      </c>
      <c r="AE49" s="282">
        <f t="shared" ca="1" si="18"/>
        <v>41.802999999999997</v>
      </c>
      <c r="AF49" s="282">
        <f t="shared" ca="1" si="18"/>
        <v>43.961999999999996</v>
      </c>
      <c r="AG49" s="282">
        <f t="shared" ca="1" si="18"/>
        <v>46.201999999999998</v>
      </c>
      <c r="AH49" s="282">
        <f t="shared" ca="1" si="18"/>
        <v>49.329000000000001</v>
      </c>
      <c r="AI49" s="282">
        <f t="shared" ca="1" si="18"/>
        <v>50.710999999999999</v>
      </c>
      <c r="AJ49" s="282">
        <f t="shared" ca="1" si="18"/>
        <v>52.131</v>
      </c>
      <c r="AK49" s="282">
        <f t="shared" ca="1" si="18"/>
        <v>53.617999999999995</v>
      </c>
    </row>
    <row r="50" spans="1:38" x14ac:dyDescent="0.3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17"/>
        <v>19.145</v>
      </c>
      <c r="H50" s="74">
        <f t="shared" ca="1" si="17"/>
        <v>19.690999999999999</v>
      </c>
      <c r="I50" s="74">
        <f t="shared" ca="1" si="17"/>
        <v>0</v>
      </c>
      <c r="J50" s="74">
        <f t="shared" ca="1" si="17"/>
        <v>0</v>
      </c>
      <c r="K50" s="74">
        <f t="shared" ca="1" si="17"/>
        <v>0</v>
      </c>
      <c r="L50" s="74">
        <f t="shared" ca="1" si="17"/>
        <v>0</v>
      </c>
      <c r="M50" s="74">
        <f t="shared" ca="1" si="17"/>
        <v>0</v>
      </c>
      <c r="N50" s="72"/>
      <c r="P50" s="187" t="str">
        <f t="shared" si="12"/>
        <v>03800C</v>
      </c>
      <c r="Q50" s="191" t="s">
        <v>600</v>
      </c>
      <c r="R50" s="188" t="str">
        <f t="shared" si="13"/>
        <v>Election Helper</v>
      </c>
      <c r="S50" s="189" t="str">
        <f t="shared" si="14"/>
        <v>05</v>
      </c>
      <c r="T50" s="186" cm="1">
        <f t="array" aca="1" ref="T50" ca="1">ROUND(IF($Q50="Y",VLOOKUP($P50, INDIRECT($Q$3),T$8,0)*INDIRECT($P$2),VLOOKUP($P50, INDIRECT($Q$3),T$8,0)),IF($E50="E",0,3))</f>
        <v>19.145</v>
      </c>
      <c r="U50" s="186" cm="1">
        <f t="array" aca="1" ref="U50" ca="1">ROUND(IF($Q50="Y",VLOOKUP($P50, INDIRECT($Q$3),U$8,0)*INDIRECT($P$2),VLOOKUP($P50, INDIRECT($Q$3),U$8,0)),IF($E50="E",0,3))</f>
        <v>19.690999999999999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5"/>
        <v>03800C</v>
      </c>
      <c r="AC50" s="130" t="str">
        <f t="shared" si="15"/>
        <v>Election Helper</v>
      </c>
      <c r="AD50" s="284" t="str">
        <f t="shared" si="16"/>
        <v>05</v>
      </c>
      <c r="AE50" s="282">
        <f t="shared" ca="1" si="18"/>
        <v>19.145</v>
      </c>
      <c r="AF50" s="282">
        <f t="shared" ca="1" si="18"/>
        <v>19.690999999999999</v>
      </c>
      <c r="AG50" s="282" t="str">
        <f t="shared" ca="1" si="18"/>
        <v/>
      </c>
      <c r="AH50" s="282" t="str">
        <f t="shared" ca="1" si="18"/>
        <v/>
      </c>
      <c r="AI50" s="282" t="str">
        <f t="shared" ca="1" si="18"/>
        <v/>
      </c>
      <c r="AJ50" s="282" t="str">
        <f t="shared" ca="1" si="18"/>
        <v/>
      </c>
      <c r="AK50" s="282" t="str">
        <f t="shared" ca="1" si="18"/>
        <v/>
      </c>
    </row>
    <row r="51" spans="1:38" x14ac:dyDescent="0.3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ca="1" si="17"/>
        <v>96597</v>
      </c>
      <c r="H51" s="74">
        <f t="shared" ca="1" si="17"/>
        <v>100466</v>
      </c>
      <c r="I51" s="74">
        <f t="shared" ca="1" si="17"/>
        <v>104488</v>
      </c>
      <c r="J51" s="74">
        <f t="shared" ca="1" si="17"/>
        <v>108673</v>
      </c>
      <c r="K51" s="74">
        <f t="shared" ca="1" si="17"/>
        <v>113024</v>
      </c>
      <c r="L51" s="74">
        <f t="shared" ca="1" si="17"/>
        <v>0</v>
      </c>
      <c r="M51" s="74">
        <f t="shared" ca="1" si="17"/>
        <v>0</v>
      </c>
      <c r="N51" s="72"/>
      <c r="P51" s="187" t="str">
        <f t="shared" si="12"/>
        <v>59485C</v>
      </c>
      <c r="Q51" s="191" t="s">
        <v>600</v>
      </c>
      <c r="R51" s="188" t="str">
        <f t="shared" si="13"/>
        <v>Emergency Management Manager</v>
      </c>
      <c r="S51" s="189" t="str">
        <f t="shared" si="14"/>
        <v>148</v>
      </c>
      <c r="T51" s="186" cm="1">
        <f t="array" aca="1" ref="T51" ca="1">ROUND(IF($Q51="Y",VLOOKUP($P51, INDIRECT($Q$3),T$8,0)*INDIRECT($P$2),VLOOKUP($P51, INDIRECT($Q$3),T$8,0)),IF($E51="E",0,3))</f>
        <v>96597</v>
      </c>
      <c r="U51" s="186" cm="1">
        <f t="array" aca="1" ref="U51" ca="1">ROUND(IF($Q51="Y",VLOOKUP($P51, INDIRECT($Q$3),U$8,0)*INDIRECT($P$2),VLOOKUP($P51, INDIRECT($Q$3),U$8,0)),IF($E51="E",0,3))</f>
        <v>100466</v>
      </c>
      <c r="V51" s="186" cm="1">
        <f t="array" aca="1" ref="V51" ca="1">ROUND(IF($Q51="Y",VLOOKUP($P51, INDIRECT($Q$3),V$8,0)*INDIRECT($P$2),VLOOKUP($P51, INDIRECT($Q$3),V$8,0)),IF($E51="E",0,3))</f>
        <v>104488</v>
      </c>
      <c r="W51" s="186" cm="1">
        <f t="array" aca="1" ref="W51" ca="1">ROUND(IF($Q51="Y",VLOOKUP($P51, INDIRECT($Q$3),W$8,0)*INDIRECT($P$2),VLOOKUP($P51, INDIRECT($Q$3),W$8,0)),IF($E51="E",0,3))</f>
        <v>108673</v>
      </c>
      <c r="X51" s="186" cm="1">
        <f t="array" aca="1" ref="X51" ca="1">ROUND(IF($Q51="Y",VLOOKUP($P51, INDIRECT($Q$3),X$8,0)*INDIRECT($P$2),VLOOKUP($P51, INDIRECT($Q$3),X$8,0)),IF($E51="E",0,3))</f>
        <v>113024</v>
      </c>
      <c r="Y51" s="186" cm="1">
        <f t="array" aca="1" ref="Y51" ca="1">ROUND(IF($Q51="Y",VLOOKUP($P51, INDIRECT($Q$3),Y$8,0)*INDIRECT($P$2),VLOOKUP($P51, INDIRECT($Q$3),Y$8,0)),IF($E51="E",0,3))</f>
        <v>0</v>
      </c>
      <c r="Z51" s="186" cm="1">
        <f t="array" aca="1" ref="Z51" ca="1">ROUND(IF($Q51="Y",VLOOKUP($P51, INDIRECT($Q$3),Z$8,0)*INDIRECT($P$2),VLOOKUP($P51, INDIRECT($Q$3),Z$8,0)),IF($E51="E",0,3))</f>
        <v>0</v>
      </c>
      <c r="AA51" s="186"/>
      <c r="AB51" s="282" t="str">
        <f t="shared" si="5"/>
        <v>59485C</v>
      </c>
      <c r="AC51" s="130" t="str">
        <f t="shared" si="15"/>
        <v>Emergency Management Manager</v>
      </c>
      <c r="AD51" s="284" t="str">
        <f t="shared" si="16"/>
        <v>148</v>
      </c>
      <c r="AE51" s="282">
        <f t="shared" ca="1" si="18"/>
        <v>46.440999999999995</v>
      </c>
      <c r="AF51" s="282">
        <f t="shared" ca="1" si="18"/>
        <v>48.300999999999995</v>
      </c>
      <c r="AG51" s="282">
        <f t="shared" ca="1" si="18"/>
        <v>50.234999999999999</v>
      </c>
      <c r="AH51" s="282">
        <f t="shared" ca="1" si="18"/>
        <v>52.247</v>
      </c>
      <c r="AI51" s="282">
        <f t="shared" ca="1" si="18"/>
        <v>54.338999999999999</v>
      </c>
      <c r="AJ51" s="282" t="str">
        <f t="shared" ca="1" si="18"/>
        <v/>
      </c>
      <c r="AK51" s="282" t="str">
        <f t="shared" ca="1" si="18"/>
        <v/>
      </c>
    </row>
    <row r="52" spans="1:38" x14ac:dyDescent="0.3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17"/>
        <v>95950</v>
      </c>
      <c r="H52" s="74">
        <f t="shared" ca="1" si="17"/>
        <v>101002</v>
      </c>
      <c r="I52" s="74">
        <f t="shared" ca="1" si="17"/>
        <v>106315</v>
      </c>
      <c r="J52" s="74">
        <f t="shared" ca="1" si="17"/>
        <v>113545</v>
      </c>
      <c r="K52" s="74">
        <f t="shared" ca="1" si="17"/>
        <v>116726</v>
      </c>
      <c r="L52" s="74">
        <f t="shared" ca="1" si="17"/>
        <v>119996</v>
      </c>
      <c r="M52" s="74">
        <f t="shared" ca="1" si="17"/>
        <v>123415</v>
      </c>
      <c r="N52" s="72"/>
      <c r="P52" s="187" t="str">
        <f t="shared" si="12"/>
        <v>03951C</v>
      </c>
      <c r="Q52" s="191" t="s">
        <v>600</v>
      </c>
      <c r="R52" s="188" t="str">
        <f t="shared" si="13"/>
        <v>Emergency Management Planning Administrative Supervisor</v>
      </c>
      <c r="S52" s="189" t="str">
        <f t="shared" si="14"/>
        <v>41C</v>
      </c>
      <c r="T52" s="186" cm="1">
        <f t="array" aca="1" ref="T52" ca="1">ROUND(IF($Q52="Y",VLOOKUP($P52, INDIRECT($Q$3),T$8,0)*INDIRECT($P$2),VLOOKUP($P52, INDIRECT($Q$3),T$8,0)),IF($E52="E",0,3))</f>
        <v>95950</v>
      </c>
      <c r="U52" s="186" cm="1">
        <f t="array" aca="1" ref="U52" ca="1">ROUND(IF($Q52="Y",VLOOKUP($P52, INDIRECT($Q$3),U$8,0)*INDIRECT($P$2),VLOOKUP($P52, INDIRECT($Q$3),U$8,0)),IF($E52="E",0,3))</f>
        <v>101002</v>
      </c>
      <c r="V52" s="186" cm="1">
        <f t="array" aca="1" ref="V52" ca="1">ROUND(IF($Q52="Y",VLOOKUP($P52, INDIRECT($Q$3),V$8,0)*INDIRECT($P$2),VLOOKUP($P52, INDIRECT($Q$3),V$8,0)),IF($E52="E",0,3))</f>
        <v>106315</v>
      </c>
      <c r="W52" s="186" cm="1">
        <f t="array" aca="1" ref="W52" ca="1">ROUND(IF($Q52="Y",VLOOKUP($P52, INDIRECT($Q$3),W$8,0)*INDIRECT($P$2),VLOOKUP($P52, INDIRECT($Q$3),W$8,0)),IF($E52="E",0,3))</f>
        <v>113545</v>
      </c>
      <c r="X52" s="186" cm="1">
        <f t="array" aca="1" ref="X52" ca="1">ROUND(IF($Q52="Y",VLOOKUP($P52, INDIRECT($Q$3),X$8,0)*INDIRECT($P$2),VLOOKUP($P52, INDIRECT($Q$3),X$8,0)),IF($E52="E",0,3))</f>
        <v>116726</v>
      </c>
      <c r="Y52" s="186" cm="1">
        <f t="array" aca="1" ref="Y52" ca="1">ROUND(IF($Q52="Y",VLOOKUP($P52, INDIRECT($Q$3),Y$8,0)*INDIRECT($P$2),VLOOKUP($P52, INDIRECT($Q$3),Y$8,0)),IF($E52="E",0,3))</f>
        <v>119996</v>
      </c>
      <c r="Z52" s="186" cm="1">
        <f t="array" aca="1" ref="Z52" ca="1">ROUND(IF($Q52="Y",VLOOKUP($P52, INDIRECT($Q$3),Z$8,0)*INDIRECT($P$2),VLOOKUP($P52, INDIRECT($Q$3),Z$8,0)),IF($E52="E",0,3))</f>
        <v>123415</v>
      </c>
      <c r="AA52" s="186"/>
      <c r="AB52" s="282" t="str">
        <f t="shared" si="5"/>
        <v>03951C</v>
      </c>
      <c r="AC52" s="130" t="str">
        <f t="shared" si="15"/>
        <v>Emergency Management Planning Administrative Supervisor</v>
      </c>
      <c r="AD52" s="284" t="str">
        <f t="shared" si="16"/>
        <v>41C</v>
      </c>
      <c r="AE52" s="282">
        <f t="shared" ca="1" si="18"/>
        <v>46.129999999999995</v>
      </c>
      <c r="AF52" s="282">
        <f t="shared" ca="1" si="18"/>
        <v>48.558999999999997</v>
      </c>
      <c r="AG52" s="282">
        <f t="shared" ca="1" si="18"/>
        <v>51.113</v>
      </c>
      <c r="AH52" s="282">
        <f t="shared" ca="1" si="18"/>
        <v>54.588999999999999</v>
      </c>
      <c r="AI52" s="282">
        <f t="shared" ca="1" si="18"/>
        <v>56.119</v>
      </c>
      <c r="AJ52" s="282">
        <f t="shared" ca="1" si="18"/>
        <v>57.690999999999995</v>
      </c>
      <c r="AK52" s="282">
        <f t="shared" ca="1" si="18"/>
        <v>59.335000000000001</v>
      </c>
    </row>
    <row r="53" spans="1:38" x14ac:dyDescent="0.3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17"/>
        <v>92160</v>
      </c>
      <c r="H53" s="74">
        <f t="shared" ca="1" si="17"/>
        <v>97009</v>
      </c>
      <c r="I53" s="74">
        <f t="shared" ca="1" si="17"/>
        <v>102114</v>
      </c>
      <c r="J53" s="74">
        <f t="shared" ca="1" si="17"/>
        <v>107490</v>
      </c>
      <c r="K53" s="74">
        <f t="shared" ca="1" si="17"/>
        <v>110496</v>
      </c>
      <c r="L53" s="74">
        <f t="shared" ca="1" si="17"/>
        <v>113594</v>
      </c>
      <c r="M53" s="74">
        <f t="shared" ca="1" si="17"/>
        <v>116832</v>
      </c>
      <c r="N53" s="72"/>
      <c r="P53" s="187" t="str">
        <f t="shared" si="12"/>
        <v>04066C</v>
      </c>
      <c r="Q53" s="191" t="s">
        <v>600</v>
      </c>
      <c r="R53" s="188" t="str">
        <f t="shared" si="13"/>
        <v>Engineering Applications Manager</v>
      </c>
      <c r="S53" s="189" t="str">
        <f t="shared" si="14"/>
        <v>83</v>
      </c>
      <c r="T53" s="186" cm="1">
        <f t="array" aca="1" ref="T53" ca="1">ROUND(IF($Q53="Y",VLOOKUP($P53, INDIRECT($Q$3),T$8,0)*INDIRECT($P$2),VLOOKUP($P53, INDIRECT($Q$3),T$8,0)),IF($E53="E",0,3))</f>
        <v>92160</v>
      </c>
      <c r="U53" s="186" cm="1">
        <f t="array" aca="1" ref="U53" ca="1">ROUND(IF($Q53="Y",VLOOKUP($P53, INDIRECT($Q$3),U$8,0)*INDIRECT($P$2),VLOOKUP($P53, INDIRECT($Q$3),U$8,0)),IF($E53="E",0,3))</f>
        <v>97009</v>
      </c>
      <c r="V53" s="186" cm="1">
        <f t="array" aca="1" ref="V53" ca="1">ROUND(IF($Q53="Y",VLOOKUP($P53, INDIRECT($Q$3),V$8,0)*INDIRECT($P$2),VLOOKUP($P53, INDIRECT($Q$3),V$8,0)),IF($E53="E",0,3))</f>
        <v>102114</v>
      </c>
      <c r="W53" s="186" cm="1">
        <f t="array" aca="1" ref="W53" ca="1">ROUND(IF($Q53="Y",VLOOKUP($P53, INDIRECT($Q$3),W$8,0)*INDIRECT($P$2),VLOOKUP($P53, INDIRECT($Q$3),W$8,0)),IF($E53="E",0,3))</f>
        <v>107490</v>
      </c>
      <c r="X53" s="186" cm="1">
        <f t="array" aca="1" ref="X53" ca="1">ROUND(IF($Q53="Y",VLOOKUP($P53, INDIRECT($Q$3),X$8,0)*INDIRECT($P$2),VLOOKUP($P53, INDIRECT($Q$3),X$8,0)),IF($E53="E",0,3))</f>
        <v>110496</v>
      </c>
      <c r="Y53" s="186" cm="1">
        <f t="array" aca="1" ref="Y53" ca="1">ROUND(IF($Q53="Y",VLOOKUP($P53, INDIRECT($Q$3),Y$8,0)*INDIRECT($P$2),VLOOKUP($P53, INDIRECT($Q$3),Y$8,0)),IF($E53="E",0,3))</f>
        <v>113594</v>
      </c>
      <c r="Z53" s="186" cm="1">
        <f t="array" aca="1" ref="Z53" ca="1">ROUND(IF($Q53="Y",VLOOKUP($P53, INDIRECT($Q$3),Z$8,0)*INDIRECT($P$2),VLOOKUP($P53, INDIRECT($Q$3),Z$8,0)),IF($E53="E",0,3))</f>
        <v>116832</v>
      </c>
      <c r="AA53" s="186"/>
      <c r="AB53" s="282" t="str">
        <f t="shared" si="5"/>
        <v>04066C</v>
      </c>
      <c r="AC53" s="130" t="str">
        <f t="shared" si="15"/>
        <v>Engineering Applications Manager</v>
      </c>
      <c r="AD53" s="284" t="str">
        <f t="shared" si="16"/>
        <v>83</v>
      </c>
      <c r="AE53" s="282">
        <f t="shared" ca="1" si="18"/>
        <v>44.308</v>
      </c>
      <c r="AF53" s="282">
        <f t="shared" ca="1" si="18"/>
        <v>46.638999999999996</v>
      </c>
      <c r="AG53" s="282">
        <f t="shared" ca="1" si="18"/>
        <v>49.094000000000001</v>
      </c>
      <c r="AH53" s="282">
        <f t="shared" ca="1" si="18"/>
        <v>51.677999999999997</v>
      </c>
      <c r="AI53" s="282">
        <f t="shared" ca="1" si="18"/>
        <v>53.123999999999995</v>
      </c>
      <c r="AJ53" s="282">
        <f t="shared" ca="1" si="18"/>
        <v>54.613</v>
      </c>
      <c r="AK53" s="282">
        <f t="shared" ca="1" si="18"/>
        <v>56.169999999999995</v>
      </c>
    </row>
    <row r="54" spans="1:38" x14ac:dyDescent="0.3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17"/>
        <v>91439</v>
      </c>
      <c r="H54" s="74">
        <f t="shared" ca="1" si="17"/>
        <v>96099</v>
      </c>
      <c r="I54" s="74">
        <f t="shared" ca="1" si="17"/>
        <v>102604</v>
      </c>
      <c r="J54" s="74">
        <f t="shared" ca="1" si="17"/>
        <v>105478</v>
      </c>
      <c r="K54" s="74">
        <f t="shared" ca="1" si="17"/>
        <v>108431</v>
      </c>
      <c r="L54" s="74">
        <f t="shared" ca="1" si="17"/>
        <v>111524</v>
      </c>
      <c r="M54" s="74">
        <f t="shared" ca="1" si="17"/>
        <v>114664</v>
      </c>
      <c r="N54" s="72"/>
      <c r="P54" s="187" t="str">
        <f t="shared" si="12"/>
        <v>04103C</v>
      </c>
      <c r="Q54" s="186" t="s">
        <v>600</v>
      </c>
      <c r="R54" s="188" t="str">
        <f t="shared" si="13"/>
        <v>Enterprise Contract Adminstrator</v>
      </c>
      <c r="S54" s="189" t="str">
        <f t="shared" si="14"/>
        <v>90</v>
      </c>
      <c r="T54" s="186" cm="1">
        <f t="array" aca="1" ref="T54" ca="1">ROUND(IF($Q54="Y",VLOOKUP($P54, INDIRECT($Q$3),T$8,0)*INDIRECT($P$2),VLOOKUP($P54, INDIRECT($Q$3),T$8,0)),IF($E54="E",0,3))</f>
        <v>91439</v>
      </c>
      <c r="U54" s="186" cm="1">
        <f t="array" aca="1" ref="U54" ca="1">ROUND(IF($Q54="Y",VLOOKUP($P54, INDIRECT($Q$3),U$8,0)*INDIRECT($P$2),VLOOKUP($P54, INDIRECT($Q$3),U$8,0)),IF($E54="E",0,3))</f>
        <v>96099</v>
      </c>
      <c r="V54" s="186" cm="1">
        <f t="array" aca="1" ref="V54" ca="1">ROUND(IF($Q54="Y",VLOOKUP($P54, INDIRECT($Q$3),V$8,0)*INDIRECT($P$2),VLOOKUP($P54, INDIRECT($Q$3),V$8,0)),IF($E54="E",0,3))</f>
        <v>102604</v>
      </c>
      <c r="W54" s="186" cm="1">
        <f t="array" aca="1" ref="W54" ca="1">ROUND(IF($Q54="Y",VLOOKUP($P54, INDIRECT($Q$3),W$8,0)*INDIRECT($P$2),VLOOKUP($P54, INDIRECT($Q$3),W$8,0)),IF($E54="E",0,3))</f>
        <v>105478</v>
      </c>
      <c r="X54" s="186" cm="1">
        <f t="array" aca="1" ref="X54" ca="1">ROUND(IF($Q54="Y",VLOOKUP($P54, INDIRECT($Q$3),X$8,0)*INDIRECT($P$2),VLOOKUP($P54, INDIRECT($Q$3),X$8,0)),IF($E54="E",0,3))</f>
        <v>108431</v>
      </c>
      <c r="Y54" s="186" cm="1">
        <f t="array" aca="1" ref="Y54" ca="1">ROUND(IF($Q54="Y",VLOOKUP($P54, INDIRECT($Q$3),Y$8,0)*INDIRECT($P$2),VLOOKUP($P54, INDIRECT($Q$3),Y$8,0)),IF($E54="E",0,3))</f>
        <v>111524</v>
      </c>
      <c r="Z54" s="186" cm="1">
        <f t="array" aca="1" ref="Z54" ca="1">ROUND(IF($Q54="Y",VLOOKUP($P54, INDIRECT($Q$3),Z$8,0)*INDIRECT($P$2),VLOOKUP($P54, INDIRECT($Q$3),Z$8,0)),IF($E54="E",0,3))</f>
        <v>114664</v>
      </c>
      <c r="AA54" s="186"/>
      <c r="AB54" s="282" t="str">
        <f t="shared" si="5"/>
        <v>04103C</v>
      </c>
      <c r="AC54" s="130" t="str">
        <f t="shared" si="15"/>
        <v>Enterprise Contract Adminstrator</v>
      </c>
      <c r="AD54" s="284" t="str">
        <f t="shared" si="16"/>
        <v>90</v>
      </c>
      <c r="AE54" s="282">
        <f t="shared" ca="1" si="18"/>
        <v>43.961999999999996</v>
      </c>
      <c r="AF54" s="282">
        <f t="shared" ca="1" si="18"/>
        <v>46.201999999999998</v>
      </c>
      <c r="AG54" s="282">
        <f t="shared" ca="1" si="18"/>
        <v>49.329000000000001</v>
      </c>
      <c r="AH54" s="282">
        <f t="shared" ca="1" si="18"/>
        <v>50.710999999999999</v>
      </c>
      <c r="AI54" s="282">
        <f t="shared" ca="1" si="18"/>
        <v>52.131</v>
      </c>
      <c r="AJ54" s="282">
        <f t="shared" ca="1" si="18"/>
        <v>53.617999999999995</v>
      </c>
      <c r="AK54" s="282">
        <f t="shared" ca="1" si="18"/>
        <v>55.126999999999995</v>
      </c>
    </row>
    <row r="55" spans="1:38" x14ac:dyDescent="0.3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ca="1" si="17"/>
        <v>105497</v>
      </c>
      <c r="H55" s="74">
        <f t="shared" ca="1" si="17"/>
        <v>109713</v>
      </c>
      <c r="I55" s="74">
        <f t="shared" ca="1" si="17"/>
        <v>114105</v>
      </c>
      <c r="J55" s="74">
        <f t="shared" ca="1" si="17"/>
        <v>118668</v>
      </c>
      <c r="K55" s="74">
        <f t="shared" ca="1" si="17"/>
        <v>123415</v>
      </c>
      <c r="L55" s="74">
        <f t="shared" ca="1" si="17"/>
        <v>0</v>
      </c>
      <c r="M55" s="74">
        <f t="shared" ca="1" si="17"/>
        <v>0</v>
      </c>
      <c r="N55" s="72"/>
      <c r="P55" s="187" t="str">
        <f t="shared" si="12"/>
        <v>53085C</v>
      </c>
      <c r="Q55" s="186" t="s">
        <v>600</v>
      </c>
      <c r="R55" s="188" t="str">
        <f t="shared" si="13"/>
        <v>Enterprise Information Management Analyst - Supervisory</v>
      </c>
      <c r="S55" s="189" t="str">
        <f t="shared" si="14"/>
        <v>152</v>
      </c>
      <c r="T55" s="186" cm="1">
        <f t="array" aca="1" ref="T55" ca="1">ROUND(IF($Q55="Y",VLOOKUP($P55, INDIRECT($Q$3),T$8,0)*INDIRECT($P$2),VLOOKUP($P55, INDIRECT($Q$3),T$8,0)),IF($E55="E",0,3))</f>
        <v>105497</v>
      </c>
      <c r="U55" s="186" cm="1">
        <f t="array" aca="1" ref="U55" ca="1">ROUND(IF($Q55="Y",VLOOKUP($P55, INDIRECT($Q$3),U$8,0)*INDIRECT($P$2),VLOOKUP($P55, INDIRECT($Q$3),U$8,0)),IF($E55="E",0,3))</f>
        <v>109713</v>
      </c>
      <c r="V55" s="186" cm="1">
        <f t="array" aca="1" ref="V55" ca="1">ROUND(IF($Q55="Y",VLOOKUP($P55, INDIRECT($Q$3),V$8,0)*INDIRECT($P$2),VLOOKUP($P55, INDIRECT($Q$3),V$8,0)),IF($E55="E",0,3))</f>
        <v>114105</v>
      </c>
      <c r="W55" s="186" cm="1">
        <f t="array" aca="1" ref="W55" ca="1">ROUND(IF($Q55="Y",VLOOKUP($P55, INDIRECT($Q$3),W$8,0)*INDIRECT($P$2),VLOOKUP($P55, INDIRECT($Q$3),W$8,0)),IF($E55="E",0,3))</f>
        <v>118668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5"/>
        <v>53085C</v>
      </c>
      <c r="AC55" s="130" t="str">
        <f t="shared" si="15"/>
        <v>Enterprise Information Management Analyst - Supervisory</v>
      </c>
      <c r="AD55" s="284" t="str">
        <f t="shared" si="16"/>
        <v>152</v>
      </c>
      <c r="AE55" s="282">
        <f t="shared" ca="1" si="18"/>
        <v>50.72</v>
      </c>
      <c r="AF55" s="282">
        <f t="shared" ca="1" si="18"/>
        <v>52.747</v>
      </c>
      <c r="AG55" s="282">
        <f t="shared" ca="1" si="18"/>
        <v>54.858999999999995</v>
      </c>
      <c r="AH55" s="282">
        <f t="shared" ca="1" si="18"/>
        <v>57.052</v>
      </c>
      <c r="AI55" s="282">
        <f t="shared" ca="1" si="18"/>
        <v>59.335000000000001</v>
      </c>
      <c r="AJ55" s="282" t="str">
        <f t="shared" ca="1" si="18"/>
        <v/>
      </c>
      <c r="AK55" s="282" t="str">
        <f t="shared" ca="1" si="18"/>
        <v/>
      </c>
    </row>
    <row r="56" spans="1:38" x14ac:dyDescent="0.3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17"/>
        <v>88597</v>
      </c>
      <c r="H56" s="74">
        <f t="shared" ca="1" si="17"/>
        <v>93007</v>
      </c>
      <c r="I56" s="74">
        <f t="shared" ca="1" si="17"/>
        <v>97670</v>
      </c>
      <c r="J56" s="74">
        <f t="shared" ca="1" si="17"/>
        <v>103985</v>
      </c>
      <c r="K56" s="74">
        <f t="shared" ca="1" si="17"/>
        <v>106894</v>
      </c>
      <c r="L56" s="74">
        <f t="shared" ca="1" si="17"/>
        <v>109891</v>
      </c>
      <c r="M56" s="74">
        <f t="shared" ca="1" si="17"/>
        <v>113023</v>
      </c>
      <c r="N56" s="72"/>
      <c r="P56" s="187" t="str">
        <f t="shared" si="12"/>
        <v>04112C</v>
      </c>
      <c r="Q56" s="191" t="s">
        <v>600</v>
      </c>
      <c r="R56" s="188" t="str">
        <f t="shared" si="13"/>
        <v>Enterprise Procurement Specialist</v>
      </c>
      <c r="S56" s="189" t="str">
        <f t="shared" si="14"/>
        <v>34M</v>
      </c>
      <c r="T56" s="186" cm="1">
        <f t="array" aca="1" ref="T56" ca="1">ROUND(IF($Q56="Y",VLOOKUP($P56, INDIRECT($Q$3),T$8,0)*INDIRECT($P$2),VLOOKUP($P56, INDIRECT($Q$3),T$8,0)),IF($E56="E",0,3))</f>
        <v>88597</v>
      </c>
      <c r="U56" s="186" cm="1">
        <f t="array" aca="1" ref="U56" ca="1">ROUND(IF($Q56="Y",VLOOKUP($P56, INDIRECT($Q$3),U$8,0)*INDIRECT($P$2),VLOOKUP($P56, INDIRECT($Q$3),U$8,0)),IF($E56="E",0,3))</f>
        <v>93007</v>
      </c>
      <c r="V56" s="186" cm="1">
        <f t="array" aca="1" ref="V56" ca="1">ROUND(IF($Q56="Y",VLOOKUP($P56, INDIRECT($Q$3),V$8,0)*INDIRECT($P$2),VLOOKUP($P56, INDIRECT($Q$3),V$8,0)),IF($E56="E",0,3))</f>
        <v>97670</v>
      </c>
      <c r="W56" s="186" cm="1">
        <f t="array" aca="1" ref="W56" ca="1">ROUND(IF($Q56="Y",VLOOKUP($P56, INDIRECT($Q$3),W$8,0)*INDIRECT($P$2),VLOOKUP($P56, INDIRECT($Q$3),W$8,0)),IF($E56="E",0,3))</f>
        <v>103985</v>
      </c>
      <c r="X56" s="186" cm="1">
        <f t="array" aca="1" ref="X56" ca="1">ROUND(IF($Q56="Y",VLOOKUP($P56, INDIRECT($Q$3),X$8,0)*INDIRECT($P$2),VLOOKUP($P56, INDIRECT($Q$3),X$8,0)),IF($E56="E",0,3))</f>
        <v>106894</v>
      </c>
      <c r="Y56" s="186" cm="1">
        <f t="array" aca="1" ref="Y56" ca="1">ROUND(IF($Q56="Y",VLOOKUP($P56, INDIRECT($Q$3),Y$8,0)*INDIRECT($P$2),VLOOKUP($P56, INDIRECT($Q$3),Y$8,0)),IF($E56="E",0,3))</f>
        <v>109891</v>
      </c>
      <c r="Z56" s="186" cm="1">
        <f t="array" aca="1" ref="Z56" ca="1">ROUND(IF($Q56="Y",VLOOKUP($P56, INDIRECT($Q$3),Z$8,0)*INDIRECT($P$2),VLOOKUP($P56, INDIRECT($Q$3),Z$8,0)),IF($E56="E",0,3))</f>
        <v>113023</v>
      </c>
      <c r="AA56" s="186"/>
      <c r="AB56" s="282" t="str">
        <f t="shared" si="5"/>
        <v>04112C</v>
      </c>
      <c r="AC56" s="130" t="str">
        <f t="shared" si="15"/>
        <v>Enterprise Procurement Specialist</v>
      </c>
      <c r="AD56" s="284" t="str">
        <f t="shared" si="16"/>
        <v>34M</v>
      </c>
      <c r="AE56" s="282">
        <f t="shared" ca="1" si="18"/>
        <v>42.594999999999999</v>
      </c>
      <c r="AF56" s="282">
        <f t="shared" ca="1" si="18"/>
        <v>44.714999999999996</v>
      </c>
      <c r="AG56" s="282">
        <f t="shared" ca="1" si="18"/>
        <v>46.957000000000001</v>
      </c>
      <c r="AH56" s="282">
        <f t="shared" ca="1" si="18"/>
        <v>49.992999999999995</v>
      </c>
      <c r="AI56" s="282">
        <f t="shared" ca="1" si="18"/>
        <v>51.391999999999996</v>
      </c>
      <c r="AJ56" s="282">
        <f t="shared" ca="1" si="18"/>
        <v>52.832999999999998</v>
      </c>
      <c r="AK56" s="282">
        <f t="shared" ca="1" si="18"/>
        <v>54.338000000000001</v>
      </c>
    </row>
    <row r="57" spans="1:38" x14ac:dyDescent="0.3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17"/>
        <v>103898</v>
      </c>
      <c r="H57" s="74">
        <f t="shared" ca="1" si="17"/>
        <v>109093</v>
      </c>
      <c r="I57" s="74">
        <f t="shared" ca="1" si="17"/>
        <v>114546</v>
      </c>
      <c r="J57" s="74">
        <f t="shared" ca="1" si="17"/>
        <v>122028</v>
      </c>
      <c r="K57" s="74">
        <f t="shared" ca="1" si="17"/>
        <v>125447</v>
      </c>
      <c r="L57" s="74">
        <f t="shared" ca="1" si="17"/>
        <v>128962</v>
      </c>
      <c r="M57" s="74">
        <f t="shared" ca="1" si="17"/>
        <v>132635</v>
      </c>
      <c r="N57" s="72"/>
      <c r="P57" s="187" t="str">
        <f t="shared" si="12"/>
        <v>52906C</v>
      </c>
      <c r="Q57" s="191" t="s">
        <v>600</v>
      </c>
      <c r="R57" s="188" t="str">
        <f t="shared" si="13"/>
        <v>Epidemiology, Research, Evaluation &amp; Emergency Response Manager</v>
      </c>
      <c r="S57" s="189" t="str">
        <f t="shared" si="14"/>
        <v>50</v>
      </c>
      <c r="T57" s="186" cm="1">
        <f t="array" aca="1" ref="T57" ca="1">ROUND(IF($Q57="Y",VLOOKUP($P57, INDIRECT($Q$3),T$8,0)*INDIRECT($P$2),VLOOKUP($P57, INDIRECT($Q$3),T$8,0)),IF($E57="E",0,3))</f>
        <v>103898</v>
      </c>
      <c r="U57" s="186" cm="1">
        <f t="array" aca="1" ref="U57" ca="1">ROUND(IF($Q57="Y",VLOOKUP($P57, INDIRECT($Q$3),U$8,0)*INDIRECT($P$2),VLOOKUP($P57, INDIRECT($Q$3),U$8,0)),IF($E57="E",0,3))</f>
        <v>109093</v>
      </c>
      <c r="V57" s="186" cm="1">
        <f t="array" aca="1" ref="V57" ca="1">ROUND(IF($Q57="Y",VLOOKUP($P57, INDIRECT($Q$3),V$8,0)*INDIRECT($P$2),VLOOKUP($P57, INDIRECT($Q$3),V$8,0)),IF($E57="E",0,3))</f>
        <v>114546</v>
      </c>
      <c r="W57" s="186" cm="1">
        <f t="array" aca="1" ref="W57" ca="1">ROUND(IF($Q57="Y",VLOOKUP($P57, INDIRECT($Q$3),W$8,0)*INDIRECT($P$2),VLOOKUP($P57, INDIRECT($Q$3),W$8,0)),IF($E57="E",0,3))</f>
        <v>122028</v>
      </c>
      <c r="X57" s="186" cm="1">
        <f t="array" aca="1" ref="X57" ca="1">ROUND(IF($Q57="Y",VLOOKUP($P57, INDIRECT($Q$3),X$8,0)*INDIRECT($P$2),VLOOKUP($P57, INDIRECT($Q$3),X$8,0)),IF($E57="E",0,3))</f>
        <v>125447</v>
      </c>
      <c r="Y57" s="186" cm="1">
        <f t="array" aca="1" ref="Y57" ca="1">ROUND(IF($Q57="Y",VLOOKUP($P57, INDIRECT($Q$3),Y$8,0)*INDIRECT($P$2),VLOOKUP($P57, INDIRECT($Q$3),Y$8,0)),IF($E57="E",0,3))</f>
        <v>128962</v>
      </c>
      <c r="Z57" s="186" cm="1">
        <f t="array" aca="1" ref="Z57" ca="1">ROUND(IF($Q57="Y",VLOOKUP($P57, INDIRECT($Q$3),Z$8,0)*INDIRECT($P$2),VLOOKUP($P57, INDIRECT($Q$3),Z$8,0)),IF($E57="E",0,3))</f>
        <v>132635</v>
      </c>
      <c r="AA57" s="186"/>
      <c r="AB57" s="282" t="str">
        <f t="shared" si="5"/>
        <v>52906C</v>
      </c>
      <c r="AC57" s="130" t="str">
        <f t="shared" si="15"/>
        <v>Epidemiology, Research, Evaluation &amp; Emergency Response Manager</v>
      </c>
      <c r="AD57" s="284" t="str">
        <f t="shared" si="16"/>
        <v>50</v>
      </c>
      <c r="AE57" s="282">
        <f t="shared" ca="1" si="18"/>
        <v>49.951000000000001</v>
      </c>
      <c r="AF57" s="282">
        <f t="shared" ca="1" si="18"/>
        <v>52.448999999999998</v>
      </c>
      <c r="AG57" s="282">
        <f t="shared" ca="1" si="18"/>
        <v>55.070999999999998</v>
      </c>
      <c r="AH57" s="282">
        <f t="shared" ca="1" si="18"/>
        <v>58.667999999999999</v>
      </c>
      <c r="AI57" s="282">
        <f t="shared" ca="1" si="18"/>
        <v>60.311999999999998</v>
      </c>
      <c r="AJ57" s="282">
        <f t="shared" ca="1" si="18"/>
        <v>62.000999999999998</v>
      </c>
      <c r="AK57" s="282">
        <f t="shared" ca="1" si="18"/>
        <v>63.766999999999996</v>
      </c>
    </row>
    <row r="58" spans="1:38" x14ac:dyDescent="0.3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17"/>
        <v>81403</v>
      </c>
      <c r="H58" s="74">
        <f t="shared" ca="1" si="17"/>
        <v>84664</v>
      </c>
      <c r="I58" s="74">
        <f t="shared" ca="1" si="17"/>
        <v>88052</v>
      </c>
      <c r="J58" s="74">
        <f t="shared" ca="1" si="17"/>
        <v>91577</v>
      </c>
      <c r="K58" s="74">
        <f t="shared" ca="1" si="17"/>
        <v>95246</v>
      </c>
      <c r="L58" s="74">
        <f t="shared" ca="1" si="17"/>
        <v>0</v>
      </c>
      <c r="M58" s="74">
        <f t="shared" ca="1" si="17"/>
        <v>0</v>
      </c>
      <c r="N58" s="72"/>
      <c r="P58" s="187" t="str">
        <f t="shared" si="12"/>
        <v>04245C</v>
      </c>
      <c r="Q58" s="186" t="s">
        <v>600</v>
      </c>
      <c r="R58" s="188" t="str">
        <f t="shared" si="13"/>
        <v xml:space="preserve">Executive Assistant to Police Chief </v>
      </c>
      <c r="S58" s="189" t="str">
        <f t="shared" si="14"/>
        <v>099</v>
      </c>
      <c r="T58" s="186" cm="1">
        <f t="array" aca="1" ref="T58" ca="1">ROUND(IF($Q58="Y",VLOOKUP($P58, INDIRECT($Q$3),T$8,0)*INDIRECT($P$2),VLOOKUP($P58, INDIRECT($Q$3),T$8,0)),IF($E58="E",0,3))</f>
        <v>81403</v>
      </c>
      <c r="U58" s="186" cm="1">
        <f t="array" aca="1" ref="U58" ca="1">ROUND(IF($Q58="Y",VLOOKUP($P58, INDIRECT($Q$3),U$8,0)*INDIRECT($P$2),VLOOKUP($P58, INDIRECT($Q$3),U$8,0)),IF($E58="E",0,3))</f>
        <v>84664</v>
      </c>
      <c r="V58" s="186" cm="1">
        <f t="array" aca="1" ref="V58" ca="1">ROUND(IF($Q58="Y",VLOOKUP($P58, INDIRECT($Q$3),V$8,0)*INDIRECT($P$2),VLOOKUP($P58, INDIRECT($Q$3),V$8,0)),IF($E58="E",0,3))</f>
        <v>88052</v>
      </c>
      <c r="W58" s="186" cm="1">
        <f t="array" aca="1" ref="W58" ca="1">ROUND(IF($Q58="Y",VLOOKUP($P58, INDIRECT($Q$3),W$8,0)*INDIRECT($P$2),VLOOKUP($P58, INDIRECT($Q$3),W$8,0)),IF($E58="E",0,3))</f>
        <v>91577</v>
      </c>
      <c r="X58" s="186" cm="1">
        <f t="array" aca="1" ref="X58" ca="1">ROUND(IF($Q58="Y",VLOOKUP($P58, INDIRECT($Q$3),X$8,0)*INDIRECT($P$2),VLOOKUP($P58, INDIRECT($Q$3),X$8,0)),IF($E58="E",0,3))</f>
        <v>95246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5"/>
        <v>04245C</v>
      </c>
      <c r="AC58" s="130" t="str">
        <f t="shared" si="15"/>
        <v xml:space="preserve">Executive Assistant to Police Chief </v>
      </c>
      <c r="AD58" s="284" t="str">
        <f t="shared" si="16"/>
        <v>099</v>
      </c>
      <c r="AE58" s="282">
        <f t="shared" ca="1" si="18"/>
        <v>39.137</v>
      </c>
      <c r="AF58" s="282">
        <f t="shared" ca="1" si="18"/>
        <v>40.704000000000001</v>
      </c>
      <c r="AG58" s="282">
        <f t="shared" ca="1" si="18"/>
        <v>42.332999999999998</v>
      </c>
      <c r="AH58" s="282">
        <f t="shared" ca="1" si="18"/>
        <v>44.027999999999999</v>
      </c>
      <c r="AI58" s="282">
        <f t="shared" ca="1" si="18"/>
        <v>45.791999999999994</v>
      </c>
      <c r="AJ58" s="282" t="str">
        <f t="shared" ca="1" si="18"/>
        <v/>
      </c>
      <c r="AK58" s="282" t="str">
        <f t="shared" ca="1" si="18"/>
        <v/>
      </c>
    </row>
    <row r="59" spans="1:38" x14ac:dyDescent="0.3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17"/>
        <v>118725</v>
      </c>
      <c r="H59" s="74">
        <f t="shared" ca="1" si="17"/>
        <v>123472</v>
      </c>
      <c r="I59" s="74">
        <f t="shared" ca="1" si="17"/>
        <v>128412</v>
      </c>
      <c r="J59" s="74">
        <f t="shared" ca="1" si="17"/>
        <v>133548</v>
      </c>
      <c r="K59" s="74">
        <f t="shared" ca="1" si="17"/>
        <v>138891</v>
      </c>
      <c r="L59" s="74">
        <f t="shared" ca="1" si="17"/>
        <v>0</v>
      </c>
      <c r="M59" s="74">
        <f t="shared" ca="1" si="17"/>
        <v>0</v>
      </c>
      <c r="N59" s="72"/>
      <c r="P59" s="187" t="str">
        <f t="shared" si="12"/>
        <v>03400C</v>
      </c>
      <c r="Q59" s="191" t="s">
        <v>600</v>
      </c>
      <c r="R59" s="188" t="str">
        <f t="shared" si="13"/>
        <v>Executive Manager Minneapolis Employment and Training Program</v>
      </c>
      <c r="S59" s="189" t="str">
        <f t="shared" si="14"/>
        <v>63</v>
      </c>
      <c r="T59" s="186" cm="1">
        <f t="array" aca="1" ref="T59" ca="1">ROUND(IF($Q59="Y",VLOOKUP($P59, INDIRECT($Q$3),T$8,0)*INDIRECT($P$2),VLOOKUP($P59, INDIRECT($Q$3),T$8,0)),IF($E59="E",0,3))</f>
        <v>118725</v>
      </c>
      <c r="U59" s="186" cm="1">
        <f t="array" aca="1" ref="U59" ca="1">ROUND(IF($Q59="Y",VLOOKUP($P59, INDIRECT($Q$3),U$8,0)*INDIRECT($P$2),VLOOKUP($P59, INDIRECT($Q$3),U$8,0)),IF($E59="E",0,3))</f>
        <v>123472</v>
      </c>
      <c r="V59" s="186" cm="1">
        <f t="array" aca="1" ref="V59" ca="1">ROUND(IF($Q59="Y",VLOOKUP($P59, INDIRECT($Q$3),V$8,0)*INDIRECT($P$2),VLOOKUP($P59, INDIRECT($Q$3),V$8,0)),IF($E59="E",0,3))</f>
        <v>128412</v>
      </c>
      <c r="W59" s="186" cm="1">
        <f t="array" aca="1" ref="W59" ca="1">ROUND(IF($Q59="Y",VLOOKUP($P59, INDIRECT($Q$3),W$8,0)*INDIRECT($P$2),VLOOKUP($P59, INDIRECT($Q$3),W$8,0)),IF($E59="E",0,3))</f>
        <v>133548</v>
      </c>
      <c r="X59" s="186" cm="1">
        <f t="array" aca="1" ref="X59" ca="1">ROUND(IF($Q59="Y",VLOOKUP($P59, INDIRECT($Q$3),X$8,0)*INDIRECT($P$2),VLOOKUP($P59, INDIRECT($Q$3),X$8,0)),IF($E59="E",0,3))</f>
        <v>138891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5"/>
        <v>03400C</v>
      </c>
      <c r="AC59" s="130" t="str">
        <f t="shared" si="15"/>
        <v>Executive Manager Minneapolis Employment and Training Program</v>
      </c>
      <c r="AD59" s="284" t="str">
        <f t="shared" si="16"/>
        <v>63</v>
      </c>
      <c r="AE59" s="282">
        <f t="shared" ca="1" si="18"/>
        <v>57.08</v>
      </c>
      <c r="AF59" s="282">
        <f t="shared" ca="1" si="18"/>
        <v>59.361999999999995</v>
      </c>
      <c r="AG59" s="282">
        <f t="shared" ca="1" si="18"/>
        <v>61.736999999999995</v>
      </c>
      <c r="AH59" s="282">
        <f t="shared" ca="1" si="18"/>
        <v>64.206000000000003</v>
      </c>
      <c r="AI59" s="282">
        <f t="shared" ca="1" si="18"/>
        <v>66.775000000000006</v>
      </c>
      <c r="AJ59" s="282" t="str">
        <f t="shared" ca="1" si="18"/>
        <v/>
      </c>
      <c r="AK59" s="282" t="str">
        <f t="shared" ca="1" si="18"/>
        <v/>
      </c>
    </row>
    <row r="60" spans="1:38" x14ac:dyDescent="0.3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17"/>
        <v>105479</v>
      </c>
      <c r="H60" s="74">
        <f t="shared" ca="1" si="17"/>
        <v>109702</v>
      </c>
      <c r="I60" s="74">
        <f t="shared" ca="1" si="17"/>
        <v>114096</v>
      </c>
      <c r="J60" s="74">
        <f t="shared" ca="1" si="17"/>
        <v>118664</v>
      </c>
      <c r="K60" s="74">
        <f t="shared" ca="1" si="17"/>
        <v>123415</v>
      </c>
      <c r="L60" s="74">
        <f t="shared" ca="1" si="17"/>
        <v>0</v>
      </c>
      <c r="M60" s="74">
        <f t="shared" ca="1" si="17"/>
        <v>0</v>
      </c>
      <c r="N60" s="72"/>
      <c r="P60" s="187" t="str">
        <f t="shared" si="12"/>
        <v>04239C</v>
      </c>
      <c r="Q60" s="191" t="s">
        <v>600</v>
      </c>
      <c r="R60" s="188" t="str">
        <f t="shared" si="13"/>
        <v>Executive Manager of Arts</v>
      </c>
      <c r="S60" s="189" t="str">
        <f t="shared" si="14"/>
        <v>041</v>
      </c>
      <c r="T60" s="186" cm="1">
        <f t="array" aca="1" ref="T60" ca="1">ROUND(IF($Q60="Y",VLOOKUP($P60, INDIRECT($Q$3),T$8,0)*INDIRECT($P$2),VLOOKUP($P60, INDIRECT($Q$3),T$8,0)),IF($E60="E",0,3))</f>
        <v>105479</v>
      </c>
      <c r="U60" s="186" cm="1">
        <f t="array" aca="1" ref="U60" ca="1">ROUND(IF($Q60="Y",VLOOKUP($P60, INDIRECT($Q$3),U$8,0)*INDIRECT($P$2),VLOOKUP($P60, INDIRECT($Q$3),U$8,0)),IF($E60="E",0,3))</f>
        <v>109702</v>
      </c>
      <c r="V60" s="186" cm="1">
        <f t="array" aca="1" ref="V60" ca="1">ROUND(IF($Q60="Y",VLOOKUP($P60, INDIRECT($Q$3),V$8,0)*INDIRECT($P$2),VLOOKUP($P60, INDIRECT($Q$3),V$8,0)),IF($E60="E",0,3))</f>
        <v>114096</v>
      </c>
      <c r="W60" s="186" cm="1">
        <f t="array" aca="1" ref="W60" ca="1">ROUND(IF($Q60="Y",VLOOKUP($P60, INDIRECT($Q$3),W$8,0)*INDIRECT($P$2),VLOOKUP($P60, INDIRECT($Q$3),W$8,0)),IF($E60="E",0,3))</f>
        <v>118664</v>
      </c>
      <c r="X60" s="186" cm="1">
        <f t="array" aca="1" ref="X60" ca="1">ROUND(IF($Q60="Y",VLOOKUP($P60, INDIRECT($Q$3),X$8,0)*INDIRECT($P$2),VLOOKUP($P60, INDIRECT($Q$3),X$8,0)),IF($E60="E",0,3))</f>
        <v>123415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5"/>
        <v>04239C</v>
      </c>
      <c r="AC60" s="130" t="str">
        <f t="shared" si="15"/>
        <v>Executive Manager of Arts</v>
      </c>
      <c r="AD60" s="284" t="str">
        <f t="shared" si="16"/>
        <v>041</v>
      </c>
      <c r="AE60" s="282">
        <f t="shared" ca="1" si="18"/>
        <v>50.711999999999996</v>
      </c>
      <c r="AF60" s="282">
        <f t="shared" ca="1" si="18"/>
        <v>52.741999999999997</v>
      </c>
      <c r="AG60" s="282">
        <f t="shared" ca="1" si="18"/>
        <v>54.853999999999999</v>
      </c>
      <c r="AH60" s="282">
        <f t="shared" ca="1" si="18"/>
        <v>57.05</v>
      </c>
      <c r="AI60" s="282">
        <f t="shared" ca="1" si="18"/>
        <v>59.335000000000001</v>
      </c>
      <c r="AJ60" s="282" t="str">
        <f t="shared" ca="1" si="18"/>
        <v/>
      </c>
      <c r="AK60" s="282" t="str">
        <f t="shared" ca="1" si="18"/>
        <v/>
      </c>
    </row>
    <row r="61" spans="1:38" x14ac:dyDescent="0.3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17"/>
        <v>118725</v>
      </c>
      <c r="H61" s="74">
        <f t="shared" ca="1" si="17"/>
        <v>123472</v>
      </c>
      <c r="I61" s="74">
        <f t="shared" ca="1" si="17"/>
        <v>128412</v>
      </c>
      <c r="J61" s="74">
        <f t="shared" ca="1" si="17"/>
        <v>133548</v>
      </c>
      <c r="K61" s="74">
        <f t="shared" ca="1" si="17"/>
        <v>138891</v>
      </c>
      <c r="L61" s="74">
        <f t="shared" ca="1" si="17"/>
        <v>0</v>
      </c>
      <c r="M61" s="74">
        <f t="shared" ca="1" si="17"/>
        <v>0</v>
      </c>
      <c r="N61" s="72"/>
      <c r="P61" s="187" t="str">
        <f t="shared" si="12"/>
        <v>04295C</v>
      </c>
      <c r="Q61" s="191" t="s">
        <v>600</v>
      </c>
      <c r="R61" s="188" t="str">
        <f t="shared" si="13"/>
        <v>Facility Manager</v>
      </c>
      <c r="S61" s="189" t="str">
        <f t="shared" si="14"/>
        <v>63</v>
      </c>
      <c r="T61" s="186" cm="1">
        <f t="array" aca="1" ref="T61" ca="1">ROUND(IF($Q61="Y",VLOOKUP($P61, INDIRECT($Q$3),T$8,0)*INDIRECT($P$2),VLOOKUP($P61, INDIRECT($Q$3),T$8,0)),IF($E61="E",0,3))</f>
        <v>118725</v>
      </c>
      <c r="U61" s="186" cm="1">
        <f t="array" aca="1" ref="U61" ca="1">ROUND(IF($Q61="Y",VLOOKUP($P61, INDIRECT($Q$3),U$8,0)*INDIRECT($P$2),VLOOKUP($P61, INDIRECT($Q$3),U$8,0)),IF($E61="E",0,3))</f>
        <v>123472</v>
      </c>
      <c r="V61" s="186" cm="1">
        <f t="array" aca="1" ref="V61" ca="1">ROUND(IF($Q61="Y",VLOOKUP($P61, INDIRECT($Q$3),V$8,0)*INDIRECT($P$2),VLOOKUP($P61, INDIRECT($Q$3),V$8,0)),IF($E61="E",0,3))</f>
        <v>128412</v>
      </c>
      <c r="W61" s="186" cm="1">
        <f t="array" aca="1" ref="W61" ca="1">ROUND(IF($Q61="Y",VLOOKUP($P61, INDIRECT($Q$3),W$8,0)*INDIRECT($P$2),VLOOKUP($P61, INDIRECT($Q$3),W$8,0)),IF($E61="E",0,3))</f>
        <v>133548</v>
      </c>
      <c r="X61" s="186" cm="1">
        <f t="array" aca="1" ref="X61" ca="1">ROUND(IF($Q61="Y",VLOOKUP($P61, INDIRECT($Q$3),X$8,0)*INDIRECT($P$2),VLOOKUP($P61, INDIRECT($Q$3),X$8,0)),IF($E61="E",0,3))</f>
        <v>138891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5"/>
        <v>04295C</v>
      </c>
      <c r="AC61" s="130" t="str">
        <f t="shared" si="15"/>
        <v>Facility Manager</v>
      </c>
      <c r="AD61" s="284" t="str">
        <f t="shared" si="16"/>
        <v>63</v>
      </c>
      <c r="AE61" s="282">
        <f t="shared" ca="1" si="18"/>
        <v>57.08</v>
      </c>
      <c r="AF61" s="282">
        <f t="shared" ca="1" si="18"/>
        <v>59.361999999999995</v>
      </c>
      <c r="AG61" s="282">
        <f t="shared" ca="1" si="18"/>
        <v>61.736999999999995</v>
      </c>
      <c r="AH61" s="282">
        <f t="shared" ca="1" si="18"/>
        <v>64.206000000000003</v>
      </c>
      <c r="AI61" s="282">
        <f t="shared" ca="1" si="18"/>
        <v>66.775000000000006</v>
      </c>
      <c r="AJ61" s="282" t="str">
        <f t="shared" ca="1" si="18"/>
        <v/>
      </c>
      <c r="AK61" s="282" t="str">
        <f t="shared" ca="1" si="18"/>
        <v/>
      </c>
    </row>
    <row r="62" spans="1:38" s="73" customFormat="1" x14ac:dyDescent="0.3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17"/>
        <v>22.495000000000001</v>
      </c>
      <c r="H62" s="74">
        <f t="shared" ca="1" si="17"/>
        <v>23.312999999999999</v>
      </c>
      <c r="I62" s="74">
        <f t="shared" ca="1" si="17"/>
        <v>24.158000000000001</v>
      </c>
      <c r="J62" s="74">
        <f t="shared" ca="1" si="17"/>
        <v>0</v>
      </c>
      <c r="K62" s="74">
        <f t="shared" ca="1" si="17"/>
        <v>0</v>
      </c>
      <c r="L62" s="74">
        <f t="shared" ca="1" si="17"/>
        <v>0</v>
      </c>
      <c r="M62" s="74">
        <f t="shared" ca="1" si="17"/>
        <v>0</v>
      </c>
      <c r="N62" s="72"/>
      <c r="O62" s="71"/>
      <c r="P62" s="187" t="str">
        <f t="shared" si="12"/>
        <v>02230C</v>
      </c>
      <c r="Q62" s="191" t="s">
        <v>600</v>
      </c>
      <c r="R62" s="188" t="str">
        <f t="shared" si="13"/>
        <v xml:space="preserve">Guest Services Ambassador </v>
      </c>
      <c r="S62" s="189" t="str">
        <f t="shared" si="14"/>
        <v>110</v>
      </c>
      <c r="T62" s="186" cm="1">
        <f t="array" aca="1" ref="T62" ca="1">ROUND(IF($Q62="Y",VLOOKUP($P62, INDIRECT($Q$3),T$8,0)*INDIRECT($P$2),VLOOKUP($P62, INDIRECT($Q$3),T$8,0)),IF($E62="E",0,3))</f>
        <v>22.495000000000001</v>
      </c>
      <c r="U62" s="186" cm="1">
        <f t="array" aca="1" ref="U62" ca="1">ROUND(IF($Q62="Y",VLOOKUP($P62, INDIRECT($Q$3),U$8,0)*INDIRECT($P$2),VLOOKUP($P62, INDIRECT($Q$3),U$8,0)),IF($E62="E",0,3))</f>
        <v>23.312999999999999</v>
      </c>
      <c r="V62" s="186" cm="1">
        <f t="array" aca="1" ref="V62" ca="1">ROUND(IF($Q62="Y",VLOOKUP($P62, INDIRECT($Q$3),V$8,0)*INDIRECT($P$2),VLOOKUP($P62, INDIRECT($Q$3),V$8,0)),IF($E62="E",0,3))</f>
        <v>24.158000000000001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5"/>
        <v>02230C</v>
      </c>
      <c r="AC62" s="130" t="str">
        <f t="shared" si="15"/>
        <v xml:space="preserve">Guest Services Ambassador </v>
      </c>
      <c r="AD62" s="284" t="str">
        <f t="shared" si="16"/>
        <v>110</v>
      </c>
      <c r="AE62" s="282">
        <f t="shared" ca="1" si="18"/>
        <v>22.495000000000001</v>
      </c>
      <c r="AF62" s="282">
        <f t="shared" ca="1" si="18"/>
        <v>23.312999999999999</v>
      </c>
      <c r="AG62" s="282">
        <f t="shared" ca="1" si="18"/>
        <v>24.158000000000001</v>
      </c>
      <c r="AH62" s="282" t="str">
        <f t="shared" ca="1" si="18"/>
        <v/>
      </c>
      <c r="AI62" s="282" t="str">
        <f t="shared" ca="1" si="18"/>
        <v/>
      </c>
      <c r="AJ62" s="282" t="str">
        <f t="shared" ca="1" si="18"/>
        <v/>
      </c>
      <c r="AK62" s="282" t="str">
        <f t="shared" ca="1" si="18"/>
        <v/>
      </c>
      <c r="AL62" s="129"/>
    </row>
    <row r="63" spans="1:38" x14ac:dyDescent="0.3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17"/>
        <v>88597</v>
      </c>
      <c r="H63" s="74">
        <f t="shared" ca="1" si="17"/>
        <v>93007</v>
      </c>
      <c r="I63" s="74">
        <f t="shared" ca="1" si="17"/>
        <v>97670</v>
      </c>
      <c r="J63" s="74">
        <f t="shared" ca="1" si="17"/>
        <v>103985</v>
      </c>
      <c r="K63" s="74">
        <f t="shared" ca="1" si="17"/>
        <v>106894</v>
      </c>
      <c r="L63" s="74">
        <f t="shared" ca="1" si="17"/>
        <v>109891</v>
      </c>
      <c r="M63" s="74">
        <f t="shared" ca="1" si="17"/>
        <v>113023</v>
      </c>
      <c r="N63" s="60"/>
      <c r="O63" s="73"/>
      <c r="P63" s="187" t="str">
        <f t="shared" si="12"/>
        <v>52991C</v>
      </c>
      <c r="Q63" s="191" t="s">
        <v>600</v>
      </c>
      <c r="R63" s="188" t="str">
        <f t="shared" si="13"/>
        <v>Health Equity Manager</v>
      </c>
      <c r="S63" s="189" t="str">
        <f t="shared" si="14"/>
        <v>34M</v>
      </c>
      <c r="T63" s="186" cm="1">
        <f t="array" aca="1" ref="T63" ca="1">ROUND(IF($Q63="Y",VLOOKUP($P63, INDIRECT($Q$3),T$8,0)*INDIRECT($P$2),VLOOKUP($P63, INDIRECT($Q$3),T$8,0)),IF($E63="E",0,3))</f>
        <v>88597</v>
      </c>
      <c r="U63" s="186" cm="1">
        <f t="array" aca="1" ref="U63" ca="1">ROUND(IF($Q63="Y",VLOOKUP($P63, INDIRECT($Q$3),U$8,0)*INDIRECT($P$2),VLOOKUP($P63, INDIRECT($Q$3),U$8,0)),IF($E63="E",0,3))</f>
        <v>93007</v>
      </c>
      <c r="V63" s="186" cm="1">
        <f t="array" aca="1" ref="V63" ca="1">ROUND(IF($Q63="Y",VLOOKUP($P63, INDIRECT($Q$3),V$8,0)*INDIRECT($P$2),VLOOKUP($P63, INDIRECT($Q$3),V$8,0)),IF($E63="E",0,3))</f>
        <v>97670</v>
      </c>
      <c r="W63" s="186" cm="1">
        <f t="array" aca="1" ref="W63" ca="1">ROUND(IF($Q63="Y",VLOOKUP($P63, INDIRECT($Q$3),W$8,0)*INDIRECT($P$2),VLOOKUP($P63, INDIRECT($Q$3),W$8,0)),IF($E63="E",0,3))</f>
        <v>103985</v>
      </c>
      <c r="X63" s="186" cm="1">
        <f t="array" aca="1" ref="X63" ca="1">ROUND(IF($Q63="Y",VLOOKUP($P63, INDIRECT($Q$3),X$8,0)*INDIRECT($P$2),VLOOKUP($P63, INDIRECT($Q$3),X$8,0)),IF($E63="E",0,3))</f>
        <v>106894</v>
      </c>
      <c r="Y63" s="186" cm="1">
        <f t="array" aca="1" ref="Y63" ca="1">ROUND(IF($Q63="Y",VLOOKUP($P63, INDIRECT($Q$3),Y$8,0)*INDIRECT($P$2),VLOOKUP($P63, INDIRECT($Q$3),Y$8,0)),IF($E63="E",0,3))</f>
        <v>109891</v>
      </c>
      <c r="Z63" s="186" cm="1">
        <f t="array" aca="1" ref="Z63" ca="1">ROUND(IF($Q63="Y",VLOOKUP($P63, INDIRECT($Q$3),Z$8,0)*INDIRECT($P$2),VLOOKUP($P63, INDIRECT($Q$3),Z$8,0)),IF($E63="E",0,3))</f>
        <v>113023</v>
      </c>
      <c r="AA63" s="186"/>
      <c r="AB63" s="282" t="str">
        <f t="shared" si="5"/>
        <v>52991C</v>
      </c>
      <c r="AC63" s="130" t="str">
        <f t="shared" si="15"/>
        <v>Health Equity Manager</v>
      </c>
      <c r="AD63" s="284" t="str">
        <f t="shared" si="16"/>
        <v>34M</v>
      </c>
      <c r="AE63" s="282">
        <f t="shared" ca="1" si="18"/>
        <v>42.594999999999999</v>
      </c>
      <c r="AF63" s="282">
        <f t="shared" ca="1" si="18"/>
        <v>44.714999999999996</v>
      </c>
      <c r="AG63" s="282">
        <f t="shared" ca="1" si="18"/>
        <v>46.957000000000001</v>
      </c>
      <c r="AH63" s="282">
        <f t="shared" ca="1" si="18"/>
        <v>49.992999999999995</v>
      </c>
      <c r="AI63" s="282">
        <f t="shared" ca="1" si="18"/>
        <v>51.391999999999996</v>
      </c>
      <c r="AJ63" s="282">
        <f t="shared" ca="1" si="18"/>
        <v>52.832999999999998</v>
      </c>
      <c r="AK63" s="282">
        <f t="shared" ca="1" si="18"/>
        <v>54.338000000000001</v>
      </c>
    </row>
    <row r="64" spans="1:38" x14ac:dyDescent="0.3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17"/>
        <v>96549</v>
      </c>
      <c r="H64" s="74">
        <f t="shared" ca="1" si="17"/>
        <v>100416</v>
      </c>
      <c r="I64" s="74">
        <f t="shared" ca="1" si="17"/>
        <v>104438</v>
      </c>
      <c r="J64" s="74">
        <f t="shared" ca="1" si="17"/>
        <v>108617</v>
      </c>
      <c r="K64" s="74">
        <f t="shared" ca="1" si="17"/>
        <v>112968</v>
      </c>
      <c r="L64" s="74">
        <f t="shared" ca="1" si="17"/>
        <v>0</v>
      </c>
      <c r="M64" s="74">
        <f t="shared" ca="1" si="17"/>
        <v>0</v>
      </c>
      <c r="N64" s="72"/>
      <c r="P64" s="187" t="str">
        <f t="shared" si="12"/>
        <v>52946C</v>
      </c>
      <c r="Q64" s="191" t="s">
        <v>600</v>
      </c>
      <c r="R64" s="188" t="str">
        <f t="shared" si="13"/>
        <v>Health Program Coordinator</v>
      </c>
      <c r="S64" s="189" t="str">
        <f t="shared" si="14"/>
        <v>065</v>
      </c>
      <c r="T64" s="186" cm="1">
        <f t="array" aca="1" ref="T64" ca="1">ROUND(IF($Q64="Y",VLOOKUP($P64, INDIRECT($Q$3),T$8,0)*INDIRECT($P$2),VLOOKUP($P64, INDIRECT($Q$3),T$8,0)),IF($E64="E",0,3))</f>
        <v>96549</v>
      </c>
      <c r="U64" s="186" cm="1">
        <f t="array" aca="1" ref="U64" ca="1">ROUND(IF($Q64="Y",VLOOKUP($P64, INDIRECT($Q$3),U$8,0)*INDIRECT($P$2),VLOOKUP($P64, INDIRECT($Q$3),U$8,0)),IF($E64="E",0,3))</f>
        <v>100416</v>
      </c>
      <c r="V64" s="186" cm="1">
        <f t="array" aca="1" ref="V64" ca="1">ROUND(IF($Q64="Y",VLOOKUP($P64, INDIRECT($Q$3),V$8,0)*INDIRECT($P$2),VLOOKUP($P64, INDIRECT($Q$3),V$8,0)),IF($E64="E",0,3))</f>
        <v>104438</v>
      </c>
      <c r="W64" s="186" cm="1">
        <f t="array" aca="1" ref="W64" ca="1">ROUND(IF($Q64="Y",VLOOKUP($P64, INDIRECT($Q$3),W$8,0)*INDIRECT($P$2),VLOOKUP($P64, INDIRECT($Q$3),W$8,0)),IF($E64="E",0,3))</f>
        <v>108617</v>
      </c>
      <c r="X64" s="186" cm="1">
        <f t="array" aca="1" ref="X64" ca="1">ROUND(IF($Q64="Y",VLOOKUP($P64, INDIRECT($Q$3),X$8,0)*INDIRECT($P$2),VLOOKUP($P64, INDIRECT($Q$3),X$8,0)),IF($E64="E",0,3))</f>
        <v>112968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5"/>
        <v>52946C</v>
      </c>
      <c r="AC64" s="130" t="str">
        <f t="shared" si="15"/>
        <v>Health Program Coordinator</v>
      </c>
      <c r="AD64" s="284" t="str">
        <f t="shared" si="16"/>
        <v>065</v>
      </c>
      <c r="AE64" s="282">
        <f t="shared" ca="1" si="18"/>
        <v>46.417999999999999</v>
      </c>
      <c r="AF64" s="282">
        <f t="shared" ca="1" si="18"/>
        <v>48.277000000000001</v>
      </c>
      <c r="AG64" s="282">
        <f t="shared" ca="1" si="18"/>
        <v>50.210999999999999</v>
      </c>
      <c r="AH64" s="282">
        <f t="shared" ca="1" si="18"/>
        <v>52.22</v>
      </c>
      <c r="AI64" s="282">
        <f t="shared" ca="1" si="18"/>
        <v>54.311999999999998</v>
      </c>
      <c r="AJ64" s="282" t="str">
        <f t="shared" ca="1" si="18"/>
        <v/>
      </c>
      <c r="AK64" s="282" t="str">
        <f t="shared" ca="1" si="18"/>
        <v/>
      </c>
    </row>
    <row r="65" spans="1:37" x14ac:dyDescent="0.3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ref="G65:M66" ca="1" si="19">IF(E65="E",ROUND(T65,0),ROUND(T65,3))</f>
        <v>88597</v>
      </c>
      <c r="H65" s="74">
        <f t="shared" ca="1" si="19"/>
        <v>93007</v>
      </c>
      <c r="I65" s="74">
        <f t="shared" ca="1" si="19"/>
        <v>97670</v>
      </c>
      <c r="J65" s="74">
        <f t="shared" ca="1" si="19"/>
        <v>103985</v>
      </c>
      <c r="K65" s="74">
        <f t="shared" ca="1" si="19"/>
        <v>106894</v>
      </c>
      <c r="L65" s="74">
        <f t="shared" ca="1" si="19"/>
        <v>109891</v>
      </c>
      <c r="M65" s="74">
        <f t="shared" ca="1" si="19"/>
        <v>113023</v>
      </c>
      <c r="N65" s="72"/>
      <c r="P65" s="187" t="str">
        <f>A65</f>
        <v>05403C</v>
      </c>
      <c r="Q65" s="191" t="s">
        <v>600</v>
      </c>
      <c r="R65" s="188" t="str">
        <f>F65</f>
        <v xml:space="preserve">Health Program Manager </v>
      </c>
      <c r="S65" s="189" t="str">
        <f>C65</f>
        <v>34M</v>
      </c>
      <c r="T65" s="186" cm="1">
        <f t="array" aca="1" ref="T65" ca="1">ROUND(IF($Q65="Y",VLOOKUP($P65, INDIRECT($Q$3),T$8,0)*INDIRECT($P$2),VLOOKUP($P65, INDIRECT($Q$3),T$8,0)),IF($E65="E",0,3))</f>
        <v>88597</v>
      </c>
      <c r="U65" s="186" cm="1">
        <f t="array" aca="1" ref="U65" ca="1">ROUND(IF($Q65="Y",VLOOKUP($P65, INDIRECT($Q$3),U$8,0)*INDIRECT($P$2),VLOOKUP($P65, INDIRECT($Q$3),U$8,0)),IF($E65="E",0,3))</f>
        <v>93007</v>
      </c>
      <c r="V65" s="186" cm="1">
        <f t="array" aca="1" ref="V65" ca="1">ROUND(IF($Q65="Y",VLOOKUP($P65, INDIRECT($Q$3),V$8,0)*INDIRECT($P$2),VLOOKUP($P65, INDIRECT($Q$3),V$8,0)),IF($E65="E",0,3))</f>
        <v>97670</v>
      </c>
      <c r="W65" s="186" cm="1">
        <f t="array" aca="1" ref="W65" ca="1">ROUND(IF($Q65="Y",VLOOKUP($P65, INDIRECT($Q$3),W$8,0)*INDIRECT($P$2),VLOOKUP($P65, INDIRECT($Q$3),W$8,0)),IF($E65="E",0,3))</f>
        <v>103985</v>
      </c>
      <c r="X65" s="186" cm="1">
        <f t="array" aca="1" ref="X65" ca="1">ROUND(IF($Q65="Y",VLOOKUP($P65, INDIRECT($Q$3),X$8,0)*INDIRECT($P$2),VLOOKUP($P65, INDIRECT($Q$3),X$8,0)),IF($E65="E",0,3))</f>
        <v>106894</v>
      </c>
      <c r="Y65" s="186" cm="1">
        <f t="array" aca="1" ref="Y65" ca="1">ROUND(IF($Q65="Y",VLOOKUP($P65, INDIRECT($Q$3),Y$8,0)*INDIRECT($P$2),VLOOKUP($P65, INDIRECT($Q$3),Y$8,0)),IF($E65="E",0,3))</f>
        <v>109891</v>
      </c>
      <c r="Z65" s="186" cm="1">
        <f t="array" aca="1" ref="Z65" ca="1">ROUND(IF($Q65="Y",VLOOKUP($P65, INDIRECT($Q$3),Z$8,0)*INDIRECT($P$2),VLOOKUP($P65, INDIRECT($Q$3),Z$8,0)),IF($E65="E",0,3))</f>
        <v>113023</v>
      </c>
      <c r="AA65" s="186"/>
      <c r="AB65" s="282" t="str">
        <f>A65</f>
        <v>05403C</v>
      </c>
      <c r="AC65" s="130" t="str">
        <f>F65</f>
        <v xml:space="preserve">Health Program Manager </v>
      </c>
      <c r="AD65" s="284" t="str">
        <f>C65</f>
        <v>34M</v>
      </c>
      <c r="AE65" s="282">
        <f t="shared" ref="AE65:AK66" ca="1" si="20">IF(T65=0,"",IF($E65="E",ROUNDUP(T65/2080,3),T65))</f>
        <v>42.594999999999999</v>
      </c>
      <c r="AF65" s="282">
        <f t="shared" ca="1" si="20"/>
        <v>44.714999999999996</v>
      </c>
      <c r="AG65" s="282">
        <f t="shared" ca="1" si="20"/>
        <v>46.957000000000001</v>
      </c>
      <c r="AH65" s="282">
        <f t="shared" ca="1" si="20"/>
        <v>49.992999999999995</v>
      </c>
      <c r="AI65" s="282">
        <f t="shared" ca="1" si="20"/>
        <v>51.391999999999996</v>
      </c>
      <c r="AJ65" s="282">
        <f t="shared" ca="1" si="20"/>
        <v>52.832999999999998</v>
      </c>
      <c r="AK65" s="282">
        <f t="shared" ca="1" si="20"/>
        <v>54.338000000000001</v>
      </c>
    </row>
    <row r="66" spans="1:37" x14ac:dyDescent="0.3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ca="1" si="19"/>
        <v>37.121000000000002</v>
      </c>
      <c r="H66" s="74">
        <f t="shared" ca="1" si="19"/>
        <v>39.075000000000003</v>
      </c>
      <c r="I66" s="74">
        <f t="shared" ca="1" si="19"/>
        <v>40.168999999999997</v>
      </c>
      <c r="J66" s="74">
        <f t="shared" ca="1" si="19"/>
        <v>41.292999999999999</v>
      </c>
      <c r="K66" s="74">
        <f t="shared" ca="1" si="19"/>
        <v>42.945</v>
      </c>
      <c r="L66" s="74">
        <f t="shared" ca="1" si="19"/>
        <v>0</v>
      </c>
      <c r="M66" s="74">
        <f t="shared" ca="1" si="19"/>
        <v>0</v>
      </c>
      <c r="N66" s="72"/>
      <c r="P66" s="187" t="str">
        <f>A66</f>
        <v>53029C</v>
      </c>
      <c r="Q66" s="191" t="s">
        <v>600</v>
      </c>
      <c r="R66" s="188" t="str">
        <f>F66</f>
        <v>HR Administrative Specialist</v>
      </c>
      <c r="S66" s="189" t="str">
        <f>C66</f>
        <v>108</v>
      </c>
      <c r="T66" s="186" cm="1">
        <f t="array" aca="1" ref="T66" ca="1">ROUND(IF($Q66="Y",VLOOKUP($P66, INDIRECT($Q$3),T$8,0)*INDIRECT($P$2),VLOOKUP($P66, INDIRECT($Q$3),T$8,0)),IF($E66="E",0,3))</f>
        <v>37.121000000000002</v>
      </c>
      <c r="U66" s="186" cm="1">
        <f t="array" aca="1" ref="U66" ca="1">ROUND(IF($Q66="Y",VLOOKUP($P66, INDIRECT($Q$3),U$8,0)*INDIRECT($P$2),VLOOKUP($P66, INDIRECT($Q$3),U$8,0)),IF($E66="E",0,3))</f>
        <v>39.075000000000003</v>
      </c>
      <c r="V66" s="186" cm="1">
        <f t="array" aca="1" ref="V66" ca="1">ROUND(IF($Q66="Y",VLOOKUP($P66, INDIRECT($Q$3),V$8,0)*INDIRECT($P$2),VLOOKUP($P66, INDIRECT($Q$3),V$8,0)),IF($E66="E",0,3))</f>
        <v>40.168999999999997</v>
      </c>
      <c r="W66" s="186" cm="1">
        <f t="array" aca="1" ref="W66" ca="1">ROUND(IF($Q66="Y",VLOOKUP($P66, INDIRECT($Q$3),W$8,0)*INDIRECT($P$2),VLOOKUP($P66, INDIRECT($Q$3),W$8,0)),IF($E66="E",0,3))</f>
        <v>41.292999999999999</v>
      </c>
      <c r="X66" s="186" cm="1">
        <f t="array" aca="1" ref="X66" ca="1">ROUND(IF($Q66="Y",VLOOKUP($P66, INDIRECT($Q$3),X$8,0)*INDIRECT($P$2),VLOOKUP($P66, INDIRECT($Q$3),X$8,0)),IF($E66="E",0,3))</f>
        <v>42.945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>A66</f>
        <v>53029C</v>
      </c>
      <c r="AC66" s="130" t="str">
        <f>F66</f>
        <v>HR Administrative Specialist</v>
      </c>
      <c r="AD66" s="284" t="str">
        <f>C66</f>
        <v>108</v>
      </c>
      <c r="AE66" s="282">
        <f t="shared" ca="1" si="20"/>
        <v>37.121000000000002</v>
      </c>
      <c r="AF66" s="282">
        <f t="shared" ca="1" si="20"/>
        <v>39.075000000000003</v>
      </c>
      <c r="AG66" s="282">
        <f t="shared" ca="1" si="20"/>
        <v>40.168999999999997</v>
      </c>
      <c r="AH66" s="282">
        <f t="shared" ca="1" si="20"/>
        <v>41.292999999999999</v>
      </c>
      <c r="AI66" s="282">
        <f t="shared" ca="1" si="20"/>
        <v>42.945</v>
      </c>
      <c r="AJ66" s="282" t="str">
        <f t="shared" ca="1" si="20"/>
        <v/>
      </c>
      <c r="AK66" s="282" t="str">
        <f t="shared" ca="1" si="20"/>
        <v/>
      </c>
    </row>
    <row r="67" spans="1:37" x14ac:dyDescent="0.3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17"/>
        <v>36.588999999999999</v>
      </c>
      <c r="H67" s="74">
        <f t="shared" ca="1" si="17"/>
        <v>38.055</v>
      </c>
      <c r="I67" s="74">
        <f t="shared" ca="1" si="17"/>
        <v>39.576999999999998</v>
      </c>
      <c r="J67" s="74">
        <f t="shared" ca="1" si="17"/>
        <v>41.162999999999997</v>
      </c>
      <c r="K67" s="74">
        <f t="shared" ca="1" si="17"/>
        <v>42.81</v>
      </c>
      <c r="L67" s="74">
        <f t="shared" ca="1" si="17"/>
        <v>0</v>
      </c>
      <c r="M67" s="74">
        <f t="shared" ca="1" si="17"/>
        <v>0</v>
      </c>
      <c r="N67" s="72"/>
      <c r="P67" s="187" t="str">
        <f t="shared" si="12"/>
        <v>05416C</v>
      </c>
      <c r="Q67" s="191" t="s">
        <v>600</v>
      </c>
      <c r="R67" s="188" t="str">
        <f t="shared" si="13"/>
        <v>HR Associate Representative</v>
      </c>
      <c r="S67" s="189" t="str">
        <f t="shared" si="14"/>
        <v>059</v>
      </c>
      <c r="T67" s="186" cm="1">
        <f t="array" aca="1" ref="T67" ca="1">ROUND(IF($Q67="Y",VLOOKUP($P67, INDIRECT($Q$3),T$8,0)*INDIRECT($P$2),VLOOKUP($P67, INDIRECT($Q$3),T$8,0)),IF($E67="E",0,3))</f>
        <v>36.588999999999999</v>
      </c>
      <c r="U67" s="186" cm="1">
        <f t="array" aca="1" ref="U67" ca="1">ROUND(IF($Q67="Y",VLOOKUP($P67, INDIRECT($Q$3),U$8,0)*INDIRECT($P$2),VLOOKUP($P67, INDIRECT($Q$3),U$8,0)),IF($E67="E",0,3))</f>
        <v>38.055</v>
      </c>
      <c r="V67" s="186" cm="1">
        <f t="array" aca="1" ref="V67" ca="1">ROUND(IF($Q67="Y",VLOOKUP($P67, INDIRECT($Q$3),V$8,0)*INDIRECT($P$2),VLOOKUP($P67, INDIRECT($Q$3),V$8,0)),IF($E67="E",0,3))</f>
        <v>39.576999999999998</v>
      </c>
      <c r="W67" s="186" cm="1">
        <f t="array" aca="1" ref="W67" ca="1">ROUND(IF($Q67="Y",VLOOKUP($P67, INDIRECT($Q$3),W$8,0)*INDIRECT($P$2),VLOOKUP($P67, INDIRECT($Q$3),W$8,0)),IF($E67="E",0,3))</f>
        <v>41.162999999999997</v>
      </c>
      <c r="X67" s="186" cm="1">
        <f t="array" aca="1" ref="X67" ca="1">ROUND(IF($Q67="Y",VLOOKUP($P67, INDIRECT($Q$3),X$8,0)*INDIRECT($P$2),VLOOKUP($P67, INDIRECT($Q$3),X$8,0)),IF($E67="E",0,3))</f>
        <v>42.81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5"/>
        <v>05416C</v>
      </c>
      <c r="AC67" s="130" t="str">
        <f t="shared" si="15"/>
        <v>HR Associate Representative</v>
      </c>
      <c r="AD67" s="284" t="str">
        <f t="shared" si="16"/>
        <v>059</v>
      </c>
      <c r="AE67" s="282">
        <f t="shared" ca="1" si="18"/>
        <v>36.588999999999999</v>
      </c>
      <c r="AF67" s="282">
        <f t="shared" ca="1" si="18"/>
        <v>38.055</v>
      </c>
      <c r="AG67" s="282">
        <f t="shared" ca="1" si="18"/>
        <v>39.576999999999998</v>
      </c>
      <c r="AH67" s="282">
        <f t="shared" ca="1" si="18"/>
        <v>41.162999999999997</v>
      </c>
      <c r="AI67" s="282">
        <f t="shared" ca="1" si="18"/>
        <v>42.81</v>
      </c>
      <c r="AJ67" s="282" t="str">
        <f t="shared" ca="1" si="18"/>
        <v/>
      </c>
      <c r="AK67" s="282" t="str">
        <f t="shared" ca="1" si="18"/>
        <v/>
      </c>
    </row>
    <row r="68" spans="1:37" x14ac:dyDescent="0.3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17"/>
        <v>24.295000000000002</v>
      </c>
      <c r="H68" s="74">
        <f t="shared" ca="1" si="17"/>
        <v>25.178000000000001</v>
      </c>
      <c r="I68" s="74">
        <f t="shared" ca="1" si="17"/>
        <v>26.091999999999999</v>
      </c>
      <c r="J68" s="74">
        <f t="shared" ca="1" si="17"/>
        <v>0</v>
      </c>
      <c r="K68" s="74">
        <f t="shared" ca="1" si="17"/>
        <v>0</v>
      </c>
      <c r="L68" s="74">
        <f t="shared" ca="1" si="17"/>
        <v>0</v>
      </c>
      <c r="M68" s="74">
        <f t="shared" ca="1" si="17"/>
        <v>0</v>
      </c>
      <c r="N68" s="72"/>
      <c r="P68" s="187" t="str">
        <f t="shared" si="12"/>
        <v>52908C</v>
      </c>
      <c r="Q68" s="191" t="s">
        <v>600</v>
      </c>
      <c r="R68" s="188" t="str">
        <f t="shared" si="13"/>
        <v>HR Associate Trainee</v>
      </c>
      <c r="S68" s="189" t="str">
        <f t="shared" si="14"/>
        <v>134</v>
      </c>
      <c r="T68" s="186" cm="1">
        <f t="array" aca="1" ref="T68" ca="1">ROUND(IF($Q68="Y",VLOOKUP($P68, INDIRECT($Q$3),T$8,0)*INDIRECT($P$2),VLOOKUP($P68, INDIRECT($Q$3),T$8,0)),IF($E68="E",0,3))</f>
        <v>24.295000000000002</v>
      </c>
      <c r="U68" s="186" cm="1">
        <f t="array" aca="1" ref="U68" ca="1">ROUND(IF($Q68="Y",VLOOKUP($P68, INDIRECT($Q$3),U$8,0)*INDIRECT($P$2),VLOOKUP($P68, INDIRECT($Q$3),U$8,0)),IF($E68="E",0,3))</f>
        <v>25.178000000000001</v>
      </c>
      <c r="V68" s="186" cm="1">
        <f t="array" aca="1" ref="V68" ca="1">ROUND(IF($Q68="Y",VLOOKUP($P68, INDIRECT($Q$3),V$8,0)*INDIRECT($P$2),VLOOKUP($P68, INDIRECT($Q$3),V$8,0)),IF($E68="E",0,3))</f>
        <v>26.091999999999999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5"/>
        <v>52908C</v>
      </c>
      <c r="AC68" s="130" t="str">
        <f t="shared" si="15"/>
        <v>HR Associate Trainee</v>
      </c>
      <c r="AD68" s="284" t="str">
        <f t="shared" si="16"/>
        <v>134</v>
      </c>
      <c r="AE68" s="282">
        <f t="shared" ca="1" si="18"/>
        <v>24.295000000000002</v>
      </c>
      <c r="AF68" s="282">
        <f t="shared" ca="1" si="18"/>
        <v>25.178000000000001</v>
      </c>
      <c r="AG68" s="282">
        <f t="shared" ca="1" si="18"/>
        <v>26.091999999999999</v>
      </c>
      <c r="AH68" s="282" t="str">
        <f t="shared" ca="1" si="18"/>
        <v/>
      </c>
      <c r="AI68" s="282" t="str">
        <f t="shared" ca="1" si="18"/>
        <v/>
      </c>
      <c r="AJ68" s="282" t="str">
        <f t="shared" ca="1" si="18"/>
        <v/>
      </c>
      <c r="AK68" s="282" t="str">
        <f t="shared" ca="1" si="18"/>
        <v/>
      </c>
    </row>
    <row r="69" spans="1:37" x14ac:dyDescent="0.3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ca="1" si="17"/>
        <v>113936</v>
      </c>
      <c r="H69" s="74">
        <f t="shared" ca="1" si="17"/>
        <v>118490</v>
      </c>
      <c r="I69" s="74">
        <f t="shared" ca="1" si="17"/>
        <v>123233</v>
      </c>
      <c r="J69" s="74">
        <f t="shared" ca="1" si="17"/>
        <v>128161</v>
      </c>
      <c r="K69" s="74">
        <f t="shared" ca="1" si="17"/>
        <v>133288</v>
      </c>
      <c r="L69" s="74">
        <f t="shared" ca="1" si="17"/>
        <v>0</v>
      </c>
      <c r="M69" s="74">
        <f t="shared" ca="1" si="17"/>
        <v>0</v>
      </c>
      <c r="N69" s="72"/>
      <c r="P69" s="187" t="str">
        <f t="shared" si="12"/>
        <v>52969C</v>
      </c>
      <c r="Q69" s="191" t="s">
        <v>600</v>
      </c>
      <c r="R69" s="188" t="str">
        <f t="shared" si="13"/>
        <v>HR Benefits Manager</v>
      </c>
      <c r="S69" s="189" t="str">
        <f t="shared" si="14"/>
        <v>133</v>
      </c>
      <c r="T69" s="186" cm="1">
        <f t="array" aca="1" ref="T69" ca="1">ROUND(IF($Q69="Y",VLOOKUP($P69, INDIRECT($Q$3),T$8,0)*INDIRECT($P$2),VLOOKUP($P69, INDIRECT($Q$3),T$8,0)),IF($E69="E",0,3))</f>
        <v>113936</v>
      </c>
      <c r="U69" s="186" cm="1">
        <f t="array" aca="1" ref="U69" ca="1">ROUND(IF($Q69="Y",VLOOKUP($P69, INDIRECT($Q$3),U$8,0)*INDIRECT($P$2),VLOOKUP($P69, INDIRECT($Q$3),U$8,0)),IF($E69="E",0,3))</f>
        <v>118490</v>
      </c>
      <c r="V69" s="186" cm="1">
        <f t="array" aca="1" ref="V69" ca="1">ROUND(IF($Q69="Y",VLOOKUP($P69, INDIRECT($Q$3),V$8,0)*INDIRECT($P$2),VLOOKUP($P69, INDIRECT($Q$3),V$8,0)),IF($E69="E",0,3))</f>
        <v>123233</v>
      </c>
      <c r="W69" s="186" cm="1">
        <f t="array" aca="1" ref="W69" ca="1">ROUND(IF($Q69="Y",VLOOKUP($P69, INDIRECT($Q$3),W$8,0)*INDIRECT($P$2),VLOOKUP($P69, INDIRECT($Q$3),W$8,0)),IF($E69="E",0,3))</f>
        <v>128161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5"/>
        <v>52969C</v>
      </c>
      <c r="AC69" s="130" t="str">
        <f t="shared" si="15"/>
        <v>HR Benefits Manager</v>
      </c>
      <c r="AD69" s="284" t="str">
        <f t="shared" si="16"/>
        <v>133</v>
      </c>
      <c r="AE69" s="282">
        <f t="shared" ca="1" si="18"/>
        <v>54.777000000000001</v>
      </c>
      <c r="AF69" s="282">
        <f t="shared" ca="1" si="18"/>
        <v>56.966999999999999</v>
      </c>
      <c r="AG69" s="282">
        <f t="shared" ca="1" si="18"/>
        <v>59.247</v>
      </c>
      <c r="AH69" s="282">
        <f t="shared" ca="1" si="18"/>
        <v>61.616</v>
      </c>
      <c r="AI69" s="282">
        <f t="shared" ca="1" si="18"/>
        <v>64.081000000000003</v>
      </c>
      <c r="AJ69" s="282" t="str">
        <f t="shared" ca="1" si="18"/>
        <v/>
      </c>
      <c r="AK69" s="282" t="str">
        <f t="shared" ca="1" si="18"/>
        <v/>
      </c>
    </row>
    <row r="70" spans="1:37" x14ac:dyDescent="0.3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17"/>
        <v>37.121000000000002</v>
      </c>
      <c r="H70" s="74">
        <f t="shared" ca="1" si="17"/>
        <v>39.075000000000003</v>
      </c>
      <c r="I70" s="74">
        <f t="shared" ca="1" si="17"/>
        <v>40.168999999999997</v>
      </c>
      <c r="J70" s="74">
        <f t="shared" ca="1" si="17"/>
        <v>41.292999999999999</v>
      </c>
      <c r="K70" s="74">
        <f t="shared" ca="1" si="17"/>
        <v>42.945</v>
      </c>
      <c r="L70" s="74">
        <f t="shared" ca="1" si="17"/>
        <v>0</v>
      </c>
      <c r="M70" s="74">
        <f t="shared" ca="1" si="17"/>
        <v>0</v>
      </c>
      <c r="N70" s="72"/>
      <c r="P70" s="187" t="str">
        <f t="shared" si="12"/>
        <v>52952C</v>
      </c>
      <c r="Q70" s="191" t="s">
        <v>600</v>
      </c>
      <c r="R70" s="188" t="str">
        <f t="shared" si="13"/>
        <v>HR Benefits Specialist</v>
      </c>
      <c r="S70" s="189" t="str">
        <f t="shared" si="14"/>
        <v>108</v>
      </c>
      <c r="T70" s="186" cm="1">
        <f t="array" aca="1" ref="T70" ca="1">ROUND(IF($Q70="Y",VLOOKUP($P70, INDIRECT($Q$3),T$8,0)*INDIRECT($P$2),VLOOKUP($P70, INDIRECT($Q$3),T$8,0)),IF($E70="E",0,3))</f>
        <v>37.121000000000002</v>
      </c>
      <c r="U70" s="186" cm="1">
        <f t="array" aca="1" ref="U70" ca="1">ROUND(IF($Q70="Y",VLOOKUP($P70, INDIRECT($Q$3),U$8,0)*INDIRECT($P$2),VLOOKUP($P70, INDIRECT($Q$3),U$8,0)),IF($E70="E",0,3))</f>
        <v>39.075000000000003</v>
      </c>
      <c r="V70" s="186" cm="1">
        <f t="array" aca="1" ref="V70" ca="1">ROUND(IF($Q70="Y",VLOOKUP($P70, INDIRECT($Q$3),V$8,0)*INDIRECT($P$2),VLOOKUP($P70, INDIRECT($Q$3),V$8,0)),IF($E70="E",0,3))</f>
        <v>40.168999999999997</v>
      </c>
      <c r="W70" s="186" cm="1">
        <f t="array" aca="1" ref="W70" ca="1">ROUND(IF($Q70="Y",VLOOKUP($P70, INDIRECT($Q$3),W$8,0)*INDIRECT($P$2),VLOOKUP($P70, INDIRECT($Q$3),W$8,0)),IF($E70="E",0,3))</f>
        <v>41.292999999999999</v>
      </c>
      <c r="X70" s="186" cm="1">
        <f t="array" aca="1" ref="X70" ca="1">ROUND(IF($Q70="Y",VLOOKUP($P70, INDIRECT($Q$3),X$8,0)*INDIRECT($P$2),VLOOKUP($P70, INDIRECT($Q$3),X$8,0)),IF($E70="E",0,3))</f>
        <v>42.945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5"/>
        <v>52952C</v>
      </c>
      <c r="AC70" s="130" t="str">
        <f t="shared" si="15"/>
        <v>HR Benefits Specialist</v>
      </c>
      <c r="AD70" s="284" t="str">
        <f t="shared" si="16"/>
        <v>108</v>
      </c>
      <c r="AE70" s="282">
        <f t="shared" ca="1" si="18"/>
        <v>37.121000000000002</v>
      </c>
      <c r="AF70" s="282">
        <f t="shared" ca="1" si="18"/>
        <v>39.075000000000003</v>
      </c>
      <c r="AG70" s="282">
        <f t="shared" ca="1" si="18"/>
        <v>40.168999999999997</v>
      </c>
      <c r="AH70" s="282">
        <f t="shared" ca="1" si="18"/>
        <v>41.292999999999999</v>
      </c>
      <c r="AI70" s="282">
        <f t="shared" ca="1" si="18"/>
        <v>42.945</v>
      </c>
      <c r="AJ70" s="282" t="str">
        <f t="shared" ca="1" si="18"/>
        <v/>
      </c>
      <c r="AK70" s="282" t="str">
        <f t="shared" ca="1" si="18"/>
        <v/>
      </c>
    </row>
    <row r="71" spans="1:37" x14ac:dyDescent="0.3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17"/>
        <v>106193</v>
      </c>
      <c r="H71" s="74">
        <f t="shared" ca="1" si="17"/>
        <v>109169</v>
      </c>
      <c r="I71" s="74">
        <f t="shared" ca="1" si="17"/>
        <v>112224</v>
      </c>
      <c r="J71" s="74">
        <f t="shared" ca="1" si="17"/>
        <v>115366</v>
      </c>
      <c r="K71" s="74">
        <f t="shared" ca="1" si="17"/>
        <v>118595</v>
      </c>
      <c r="L71" s="74">
        <f t="shared" ca="1" si="17"/>
        <v>121921</v>
      </c>
      <c r="M71" s="74">
        <f t="shared" ca="1" si="17"/>
        <v>125391</v>
      </c>
      <c r="N71" s="72"/>
      <c r="P71" s="187" t="str">
        <f t="shared" si="12"/>
        <v>05420C</v>
      </c>
      <c r="Q71" s="191" t="s">
        <v>600</v>
      </c>
      <c r="R71" s="188" t="str">
        <f t="shared" si="13"/>
        <v>HR Business Partner</v>
      </c>
      <c r="S71" s="189" t="str">
        <f t="shared" si="14"/>
        <v>135</v>
      </c>
      <c r="T71" s="186" cm="1">
        <f t="array" aca="1" ref="T71" ca="1">ROUND(IF($Q71="Y",VLOOKUP($P71, INDIRECT($Q$3),T$8,0)*INDIRECT($P$2),VLOOKUP($P71, INDIRECT($Q$3),T$8,0)),IF($E71="E",0,3))</f>
        <v>106193</v>
      </c>
      <c r="U71" s="186" cm="1">
        <f t="array" aca="1" ref="U71" ca="1">ROUND(IF($Q71="Y",VLOOKUP($P71, INDIRECT($Q$3),U$8,0)*INDIRECT($P$2),VLOOKUP($P71, INDIRECT($Q$3),U$8,0)),IF($E71="E",0,3))</f>
        <v>109169</v>
      </c>
      <c r="V71" s="186" cm="1">
        <f t="array" aca="1" ref="V71" ca="1">ROUND(IF($Q71="Y",VLOOKUP($P71, INDIRECT($Q$3),V$8,0)*INDIRECT($P$2),VLOOKUP($P71, INDIRECT($Q$3),V$8,0)),IF($E71="E",0,3))</f>
        <v>112224</v>
      </c>
      <c r="W71" s="186" cm="1">
        <f t="array" aca="1" ref="W71" ca="1">ROUND(IF($Q71="Y",VLOOKUP($P71, INDIRECT($Q$3),W$8,0)*INDIRECT($P$2),VLOOKUP($P71, INDIRECT($Q$3),W$8,0)),IF($E71="E",0,3))</f>
        <v>115366</v>
      </c>
      <c r="X71" s="186" cm="1">
        <f t="array" aca="1" ref="X71" ca="1">ROUND(IF($Q71="Y",VLOOKUP($P71, INDIRECT($Q$3),X$8,0)*INDIRECT($P$2),VLOOKUP($P71, INDIRECT($Q$3),X$8,0)),IF($E71="E",0,3))</f>
        <v>118595</v>
      </c>
      <c r="Y71" s="186" cm="1">
        <f t="array" aca="1" ref="Y71" ca="1">ROUND(IF($Q71="Y",VLOOKUP($P71, INDIRECT($Q$3),Y$8,0)*INDIRECT($P$2),VLOOKUP($P71, INDIRECT($Q$3),Y$8,0)),IF($E71="E",0,3))</f>
        <v>121921</v>
      </c>
      <c r="Z71" s="186" cm="1">
        <f t="array" aca="1" ref="Z71" ca="1">ROUND(IF($Q71="Y",VLOOKUP($P71, INDIRECT($Q$3),Z$8,0)*INDIRECT($P$2),VLOOKUP($P71, INDIRECT($Q$3),Z$8,0)),IF($E71="E",0,3))</f>
        <v>125391</v>
      </c>
      <c r="AA71" s="186"/>
      <c r="AB71" s="282" t="str">
        <f t="shared" si="5"/>
        <v>05420C</v>
      </c>
      <c r="AC71" s="130" t="str">
        <f t="shared" si="15"/>
        <v>HR Business Partner</v>
      </c>
      <c r="AD71" s="284" t="str">
        <f t="shared" si="16"/>
        <v>135</v>
      </c>
      <c r="AE71" s="282">
        <f t="shared" ca="1" si="18"/>
        <v>51.055</v>
      </c>
      <c r="AF71" s="282">
        <f t="shared" ca="1" si="18"/>
        <v>52.485999999999997</v>
      </c>
      <c r="AG71" s="282">
        <f t="shared" ca="1" si="18"/>
        <v>53.954000000000001</v>
      </c>
      <c r="AH71" s="282">
        <f t="shared" ca="1" si="18"/>
        <v>55.464999999999996</v>
      </c>
      <c r="AI71" s="282">
        <f t="shared" ca="1" si="18"/>
        <v>57.016999999999996</v>
      </c>
      <c r="AJ71" s="282">
        <f t="shared" ca="1" si="18"/>
        <v>58.616</v>
      </c>
      <c r="AK71" s="282">
        <f t="shared" ca="1" si="18"/>
        <v>60.284999999999997</v>
      </c>
    </row>
    <row r="72" spans="1:37" x14ac:dyDescent="0.3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17"/>
        <v>90003</v>
      </c>
      <c r="H72" s="74">
        <f t="shared" ca="1" si="17"/>
        <v>93606</v>
      </c>
      <c r="I72" s="74">
        <f t="shared" ca="1" si="17"/>
        <v>97353</v>
      </c>
      <c r="J72" s="74">
        <f t="shared" ca="1" si="17"/>
        <v>101253</v>
      </c>
      <c r="K72" s="74">
        <f t="shared" ca="1" si="17"/>
        <v>105307</v>
      </c>
      <c r="L72" s="74">
        <f t="shared" ca="1" si="17"/>
        <v>0</v>
      </c>
      <c r="M72" s="74">
        <f t="shared" ca="1" si="17"/>
        <v>0</v>
      </c>
      <c r="N72" s="72"/>
      <c r="P72" s="187" t="str">
        <f t="shared" si="12"/>
        <v>53008C</v>
      </c>
      <c r="Q72" s="191" t="s">
        <v>600</v>
      </c>
      <c r="R72" s="188" t="str">
        <f t="shared" si="13"/>
        <v>HR Classification &amp; Compensation Anlyst I</v>
      </c>
      <c r="S72" s="189" t="str">
        <f t="shared" si="14"/>
        <v>112</v>
      </c>
      <c r="T72" s="186" cm="1">
        <f t="array" aca="1" ref="T72" ca="1">ROUND(IF($Q72="Y",VLOOKUP($P72, INDIRECT($Q$3),T$8,0)*INDIRECT($P$2),VLOOKUP($P72, INDIRECT($Q$3),T$8,0)),IF($E72="E",0,3))</f>
        <v>90003</v>
      </c>
      <c r="U72" s="186" cm="1">
        <f t="array" aca="1" ref="U72" ca="1">ROUND(IF($Q72="Y",VLOOKUP($P72, INDIRECT($Q$3),U$8,0)*INDIRECT($P$2),VLOOKUP($P72, INDIRECT($Q$3),U$8,0)),IF($E72="E",0,3))</f>
        <v>93606</v>
      </c>
      <c r="V72" s="186" cm="1">
        <f t="array" aca="1" ref="V72" ca="1">ROUND(IF($Q72="Y",VLOOKUP($P72, INDIRECT($Q$3),V$8,0)*INDIRECT($P$2),VLOOKUP($P72, INDIRECT($Q$3),V$8,0)),IF($E72="E",0,3))</f>
        <v>97353</v>
      </c>
      <c r="W72" s="186" cm="1">
        <f t="array" aca="1" ref="W72" ca="1">ROUND(IF($Q72="Y",VLOOKUP($P72, INDIRECT($Q$3),W$8,0)*INDIRECT($P$2),VLOOKUP($P72, INDIRECT($Q$3),W$8,0)),IF($E72="E",0,3))</f>
        <v>101253</v>
      </c>
      <c r="X72" s="186" cm="1">
        <f t="array" aca="1" ref="X72" ca="1">ROUND(IF($Q72="Y",VLOOKUP($P72, INDIRECT($Q$3),X$8,0)*INDIRECT($P$2),VLOOKUP($P72, INDIRECT($Q$3),X$8,0)),IF($E72="E",0,3))</f>
        <v>105307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5"/>
        <v>53008C</v>
      </c>
      <c r="AC72" s="130" t="str">
        <f t="shared" si="15"/>
        <v>HR Classification &amp; Compensation Anlyst I</v>
      </c>
      <c r="AD72" s="284" t="str">
        <f t="shared" si="16"/>
        <v>112</v>
      </c>
      <c r="AE72" s="282">
        <f t="shared" ca="1" si="18"/>
        <v>43.271000000000001</v>
      </c>
      <c r="AF72" s="282">
        <f t="shared" ca="1" si="18"/>
        <v>45.003</v>
      </c>
      <c r="AG72" s="282">
        <f t="shared" ca="1" si="18"/>
        <v>46.805</v>
      </c>
      <c r="AH72" s="282">
        <f t="shared" ca="1" si="18"/>
        <v>48.68</v>
      </c>
      <c r="AI72" s="282">
        <f t="shared" ca="1" si="18"/>
        <v>50.628999999999998</v>
      </c>
      <c r="AJ72" s="282" t="str">
        <f t="shared" ca="1" si="18"/>
        <v/>
      </c>
      <c r="AK72" s="282" t="str">
        <f t="shared" ca="1" si="18"/>
        <v/>
      </c>
    </row>
    <row r="73" spans="1:37" x14ac:dyDescent="0.3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17"/>
        <v>104274</v>
      </c>
      <c r="H73" s="74">
        <f t="shared" ca="1" si="17"/>
        <v>108449</v>
      </c>
      <c r="I73" s="74">
        <f t="shared" ca="1" si="17"/>
        <v>112793</v>
      </c>
      <c r="J73" s="74">
        <f t="shared" ca="1" si="17"/>
        <v>117307</v>
      </c>
      <c r="K73" s="74">
        <f t="shared" ca="1" si="17"/>
        <v>122004</v>
      </c>
      <c r="L73" s="74">
        <f t="shared" ca="1" si="17"/>
        <v>0</v>
      </c>
      <c r="M73" s="74">
        <f t="shared" ca="1" si="17"/>
        <v>0</v>
      </c>
      <c r="N73" s="72"/>
      <c r="P73" s="187" t="str">
        <f t="shared" si="12"/>
        <v>52966C</v>
      </c>
      <c r="Q73" s="191" t="s">
        <v>600</v>
      </c>
      <c r="R73" s="188" t="str">
        <f t="shared" si="13"/>
        <v>HR Classification &amp; Compensation Anlyst II</v>
      </c>
      <c r="S73" s="189" t="str">
        <f t="shared" si="14"/>
        <v>131</v>
      </c>
      <c r="T73" s="186" cm="1">
        <f t="array" aca="1" ref="T73" ca="1">ROUND(IF($Q73="Y",VLOOKUP($P73, INDIRECT($Q$3),T$8,0)*INDIRECT($P$2),VLOOKUP($P73, INDIRECT($Q$3),T$8,0)),IF($E73="E",0,3))</f>
        <v>104274</v>
      </c>
      <c r="U73" s="186" cm="1">
        <f t="array" aca="1" ref="U73" ca="1">ROUND(IF($Q73="Y",VLOOKUP($P73, INDIRECT($Q$3),U$8,0)*INDIRECT($P$2),VLOOKUP($P73, INDIRECT($Q$3),U$8,0)),IF($E73="E",0,3))</f>
        <v>108449</v>
      </c>
      <c r="V73" s="186" cm="1">
        <f t="array" aca="1" ref="V73" ca="1">ROUND(IF($Q73="Y",VLOOKUP($P73, INDIRECT($Q$3),V$8,0)*INDIRECT($P$2),VLOOKUP($P73, INDIRECT($Q$3),V$8,0)),IF($E73="E",0,3))</f>
        <v>112793</v>
      </c>
      <c r="W73" s="186" cm="1">
        <f t="array" aca="1" ref="W73" ca="1">ROUND(IF($Q73="Y",VLOOKUP($P73, INDIRECT($Q$3),W$8,0)*INDIRECT($P$2),VLOOKUP($P73, INDIRECT($Q$3),W$8,0)),IF($E73="E",0,3))</f>
        <v>117307</v>
      </c>
      <c r="X73" s="186" cm="1">
        <f t="array" aca="1" ref="X73" ca="1">ROUND(IF($Q73="Y",VLOOKUP($P73, INDIRECT($Q$3),X$8,0)*INDIRECT($P$2),VLOOKUP($P73, INDIRECT($Q$3),X$8,0)),IF($E73="E",0,3))</f>
        <v>122004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5"/>
        <v>52966C</v>
      </c>
      <c r="AC73" s="130" t="str">
        <f t="shared" si="15"/>
        <v>HR Classification &amp; Compensation Anlyst II</v>
      </c>
      <c r="AD73" s="284" t="str">
        <f t="shared" si="16"/>
        <v>131</v>
      </c>
      <c r="AE73" s="282">
        <f t="shared" ca="1" si="18"/>
        <v>50.131999999999998</v>
      </c>
      <c r="AF73" s="282">
        <f t="shared" ca="1" si="18"/>
        <v>52.138999999999996</v>
      </c>
      <c r="AG73" s="282">
        <f t="shared" ca="1" si="18"/>
        <v>54.227999999999994</v>
      </c>
      <c r="AH73" s="282">
        <f t="shared" ca="1" si="18"/>
        <v>56.397999999999996</v>
      </c>
      <c r="AI73" s="282">
        <f t="shared" ca="1" si="18"/>
        <v>58.655999999999999</v>
      </c>
      <c r="AJ73" s="282" t="str">
        <f t="shared" ca="1" si="18"/>
        <v/>
      </c>
      <c r="AK73" s="282" t="str">
        <f t="shared" ca="1" si="18"/>
        <v/>
      </c>
    </row>
    <row r="74" spans="1:37" x14ac:dyDescent="0.3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17"/>
        <v>122428</v>
      </c>
      <c r="H74" s="74">
        <f t="shared" ca="1" si="17"/>
        <v>127330</v>
      </c>
      <c r="I74" s="74">
        <f t="shared" ca="1" si="17"/>
        <v>132428</v>
      </c>
      <c r="J74" s="74">
        <f t="shared" ca="1" si="17"/>
        <v>137731</v>
      </c>
      <c r="K74" s="74">
        <f t="shared" ca="1" si="17"/>
        <v>143246</v>
      </c>
      <c r="L74" s="74">
        <f t="shared" ca="1" si="17"/>
        <v>0</v>
      </c>
      <c r="M74" s="74">
        <f t="shared" ca="1" si="17"/>
        <v>0</v>
      </c>
      <c r="N74" s="72"/>
      <c r="P74" s="187" t="str">
        <f t="shared" si="12"/>
        <v>52967C</v>
      </c>
      <c r="Q74" s="191" t="s">
        <v>600</v>
      </c>
      <c r="R74" s="188" t="str">
        <f t="shared" si="13"/>
        <v>HR Classification &amp; Compensation Manager</v>
      </c>
      <c r="S74" s="189" t="str">
        <f t="shared" si="14"/>
        <v>129</v>
      </c>
      <c r="T74" s="186" cm="1">
        <f t="array" aca="1" ref="T74" ca="1">ROUND(IF($Q74="Y",VLOOKUP($P74, INDIRECT($Q$3),T$8,0)*INDIRECT($P$2),VLOOKUP($P74, INDIRECT($Q$3),T$8,0)),IF($E74="E",0,3))</f>
        <v>122428</v>
      </c>
      <c r="U74" s="186" cm="1">
        <f t="array" aca="1" ref="U74" ca="1">ROUND(IF($Q74="Y",VLOOKUP($P74, INDIRECT($Q$3),U$8,0)*INDIRECT($P$2),VLOOKUP($P74, INDIRECT($Q$3),U$8,0)),IF($E74="E",0,3))</f>
        <v>127330</v>
      </c>
      <c r="V74" s="186" cm="1">
        <f t="array" aca="1" ref="V74" ca="1">ROUND(IF($Q74="Y",VLOOKUP($P74, INDIRECT($Q$3),V$8,0)*INDIRECT($P$2),VLOOKUP($P74, INDIRECT($Q$3),V$8,0)),IF($E74="E",0,3))</f>
        <v>132428</v>
      </c>
      <c r="W74" s="186" cm="1">
        <f t="array" aca="1" ref="W74" ca="1">ROUND(IF($Q74="Y",VLOOKUP($P74, INDIRECT($Q$3),W$8,0)*INDIRECT($P$2),VLOOKUP($P74, INDIRECT($Q$3),W$8,0)),IF($E74="E",0,3))</f>
        <v>137731</v>
      </c>
      <c r="X74" s="186" cm="1">
        <f t="array" aca="1" ref="X74" ca="1">ROUND(IF($Q74="Y",VLOOKUP($P74, INDIRECT($Q$3),X$8,0)*INDIRECT($P$2),VLOOKUP($P74, INDIRECT($Q$3),X$8,0)),IF($E74="E",0,3))</f>
        <v>143246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5"/>
        <v>52967C</v>
      </c>
      <c r="AC74" s="130" t="str">
        <f t="shared" si="15"/>
        <v>HR Classification &amp; Compensation Manager</v>
      </c>
      <c r="AD74" s="284" t="str">
        <f t="shared" si="16"/>
        <v>129</v>
      </c>
      <c r="AE74" s="282">
        <f t="shared" ca="1" si="18"/>
        <v>58.86</v>
      </c>
      <c r="AF74" s="282">
        <f t="shared" ca="1" si="18"/>
        <v>61.216999999999999</v>
      </c>
      <c r="AG74" s="282">
        <f t="shared" ca="1" si="18"/>
        <v>63.667999999999999</v>
      </c>
      <c r="AH74" s="282">
        <f t="shared" ca="1" si="18"/>
        <v>66.216999999999999</v>
      </c>
      <c r="AI74" s="282">
        <f t="shared" ca="1" si="18"/>
        <v>68.869</v>
      </c>
      <c r="AJ74" s="282" t="str">
        <f t="shared" ca="1" si="18"/>
        <v/>
      </c>
      <c r="AK74" s="282" t="str">
        <f t="shared" ca="1" si="18"/>
        <v/>
      </c>
    </row>
    <row r="75" spans="1:37" x14ac:dyDescent="0.3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ref="G75:M108" ca="1" si="21">IF(E75="E",ROUND(T75,0),ROUND(T75,3))</f>
        <v>113937</v>
      </c>
      <c r="H75" s="74">
        <f t="shared" ca="1" si="21"/>
        <v>118491</v>
      </c>
      <c r="I75" s="74">
        <f t="shared" ca="1" si="21"/>
        <v>123234</v>
      </c>
      <c r="J75" s="74">
        <f t="shared" ca="1" si="21"/>
        <v>128162</v>
      </c>
      <c r="K75" s="74">
        <f t="shared" ca="1" si="21"/>
        <v>133288</v>
      </c>
      <c r="L75" s="74"/>
      <c r="M75" s="74"/>
      <c r="N75" s="72"/>
      <c r="P75" s="187" t="str">
        <f t="shared" si="12"/>
        <v>53060C</v>
      </c>
      <c r="Q75" s="191" t="s">
        <v>600</v>
      </c>
      <c r="R75" s="188" t="str">
        <f t="shared" si="13"/>
        <v>HR Classification &amp; Compensation Principal Consultant</v>
      </c>
      <c r="S75" s="189" t="str">
        <f t="shared" si="14"/>
        <v>140</v>
      </c>
      <c r="T75" s="186" cm="1">
        <f t="array" aca="1" ref="T75" ca="1">ROUND(IF($Q75="Y",VLOOKUP($P75, INDIRECT($Q$3),T$8,0)*INDIRECT($P$2),VLOOKUP($P75, INDIRECT($Q$3),T$8,0)),IF($E75="E",0,3))</f>
        <v>113937</v>
      </c>
      <c r="U75" s="186" cm="1">
        <f t="array" aca="1" ref="U75" ca="1">ROUND(IF($Q75="Y",VLOOKUP($P75, INDIRECT($Q$3),U$8,0)*INDIRECT($P$2),VLOOKUP($P75, INDIRECT($Q$3),U$8,0)),IF($E75="E",0,3))</f>
        <v>118491</v>
      </c>
      <c r="V75" s="186" cm="1">
        <f t="array" aca="1" ref="V75" ca="1">ROUND(IF($Q75="Y",VLOOKUP($P75, INDIRECT($Q$3),V$8,0)*INDIRECT($P$2),VLOOKUP($P75, INDIRECT($Q$3),V$8,0)),IF($E75="E",0,3))</f>
        <v>123234</v>
      </c>
      <c r="W75" s="186" cm="1">
        <f t="array" aca="1" ref="W75" ca="1">ROUND(IF($Q75="Y",VLOOKUP($P75, INDIRECT($Q$3),W$8,0)*INDIRECT($P$2),VLOOKUP($P75, INDIRECT($Q$3),W$8,0)),IF($E75="E",0,3))</f>
        <v>128162</v>
      </c>
      <c r="X75" s="186" cm="1">
        <f t="array" aca="1" ref="X75" ca="1">ROUND(IF($Q75="Y",VLOOKUP($P75, INDIRECT($Q$3),X$8,0)*INDIRECT($P$2),VLOOKUP($P75, INDIRECT($Q$3),X$8,0)),IF($E75="E",0,3))</f>
        <v>133288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5"/>
        <v>53060C</v>
      </c>
      <c r="AC75" s="130" t="str">
        <f t="shared" si="15"/>
        <v>HR Classification &amp; Compensation Principal Consultant</v>
      </c>
      <c r="AD75" s="284" t="str">
        <f t="shared" si="16"/>
        <v>140</v>
      </c>
      <c r="AE75" s="282">
        <f t="shared" ref="AE75:AK108" ca="1" si="22">IF(T75=0,"",IF($E75="E",ROUNDUP(T75/2080,3),T75))</f>
        <v>54.777999999999999</v>
      </c>
      <c r="AF75" s="282">
        <f t="shared" ca="1" si="22"/>
        <v>56.966999999999999</v>
      </c>
      <c r="AG75" s="282">
        <f t="shared" ca="1" si="22"/>
        <v>59.247999999999998</v>
      </c>
      <c r="AH75" s="282">
        <f t="shared" ca="1" si="22"/>
        <v>61.616999999999997</v>
      </c>
      <c r="AI75" s="282">
        <f t="shared" ca="1" si="22"/>
        <v>64.081000000000003</v>
      </c>
      <c r="AJ75" s="282"/>
      <c r="AK75" s="282"/>
    </row>
    <row r="76" spans="1:37" x14ac:dyDescent="0.3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21"/>
        <v>84561</v>
      </c>
      <c r="H76" s="74">
        <f t="shared" ca="1" si="21"/>
        <v>89013</v>
      </c>
      <c r="I76" s="74">
        <f t="shared" ca="1" si="21"/>
        <v>93843</v>
      </c>
      <c r="J76" s="74">
        <f t="shared" ca="1" si="21"/>
        <v>98628</v>
      </c>
      <c r="K76" s="74">
        <f t="shared" ca="1" si="21"/>
        <v>103819</v>
      </c>
      <c r="L76" s="74">
        <f t="shared" ca="1" si="21"/>
        <v>109453</v>
      </c>
      <c r="M76" s="74">
        <f t="shared" ca="1" si="21"/>
        <v>115087</v>
      </c>
      <c r="N76" s="72"/>
      <c r="P76" s="187" t="s">
        <v>948</v>
      </c>
      <c r="Q76" s="191" t="s">
        <v>600</v>
      </c>
      <c r="R76" s="188" t="str">
        <f t="shared" si="13"/>
        <v>HR Communications Coordinator</v>
      </c>
      <c r="S76" s="189" t="str">
        <f t="shared" si="14"/>
        <v>138</v>
      </c>
      <c r="T76" s="186" cm="1">
        <f t="array" aca="1" ref="T76" ca="1">ROUND(IF($Q76="Y",VLOOKUP($P76, INDIRECT($Q$3),T$8,0)*INDIRECT($P$2),VLOOKUP($P76, INDIRECT($Q$3),T$8,0)),IF($E76="E",0,3))</f>
        <v>84561</v>
      </c>
      <c r="U76" s="186" cm="1">
        <f t="array" aca="1" ref="U76" ca="1">ROUND(IF($Q76="Y",VLOOKUP($P76, INDIRECT($Q$3),U$8,0)*INDIRECT($P$2),VLOOKUP($P76, INDIRECT($Q$3),U$8,0)),IF($E76="E",0,3))</f>
        <v>89013</v>
      </c>
      <c r="V76" s="186" cm="1">
        <f t="array" aca="1" ref="V76" ca="1">ROUND(IF($Q76="Y",VLOOKUP($P76, INDIRECT($Q$3),V$8,0)*INDIRECT($P$2),VLOOKUP($P76, INDIRECT($Q$3),V$8,0)),IF($E76="E",0,3))</f>
        <v>93843</v>
      </c>
      <c r="W76" s="186" cm="1">
        <f t="array" aca="1" ref="W76" ca="1">ROUND(IF($Q76="Y",VLOOKUP($P76, INDIRECT($Q$3),W$8,0)*INDIRECT($P$2),VLOOKUP($P76, INDIRECT($Q$3),W$8,0)),IF($E76="E",0,3))</f>
        <v>98628</v>
      </c>
      <c r="X76" s="186" cm="1">
        <f t="array" aca="1" ref="X76" ca="1">ROUND(IF($Q76="Y",VLOOKUP($P76, INDIRECT($Q$3),X$8,0)*INDIRECT($P$2),VLOOKUP($P76, INDIRECT($Q$3),X$8,0)),IF($E76="E",0,3))</f>
        <v>103819</v>
      </c>
      <c r="Y76" s="186" cm="1">
        <f t="array" aca="1" ref="Y76" ca="1">ROUND(IF($Q76="Y",VLOOKUP($P76, INDIRECT($Q$3),Y$8,0)*INDIRECT($P$2),VLOOKUP($P76, INDIRECT($Q$3),Y$8,0)),IF($E76="E",0,3))</f>
        <v>109453</v>
      </c>
      <c r="Z76" s="186" cm="1">
        <f t="array" aca="1" ref="Z76" ca="1">ROUND(IF($Q76="Y",VLOOKUP($P76, INDIRECT($Q$3),Z$8,0)*INDIRECT($P$2),VLOOKUP($P76, INDIRECT($Q$3),Z$8,0)),IF($E76="E",0,3))</f>
        <v>115087</v>
      </c>
      <c r="AA76" s="186"/>
      <c r="AB76" s="282" t="str">
        <f t="shared" si="5"/>
        <v>53046C</v>
      </c>
      <c r="AC76" s="130" t="str">
        <f t="shared" si="15"/>
        <v>HR Communications Coordinator</v>
      </c>
      <c r="AD76" s="284" t="str">
        <f t="shared" si="16"/>
        <v>138</v>
      </c>
      <c r="AE76" s="282">
        <f t="shared" ca="1" si="22"/>
        <v>40.655000000000001</v>
      </c>
      <c r="AF76" s="282">
        <f t="shared" ca="1" si="22"/>
        <v>42.794999999999995</v>
      </c>
      <c r="AG76" s="282">
        <f t="shared" ca="1" si="22"/>
        <v>45.116999999999997</v>
      </c>
      <c r="AH76" s="282">
        <f t="shared" ca="1" si="22"/>
        <v>47.417999999999999</v>
      </c>
      <c r="AI76" s="282">
        <f t="shared" ca="1" si="22"/>
        <v>49.912999999999997</v>
      </c>
      <c r="AJ76" s="282">
        <f t="shared" ca="1" si="22"/>
        <v>52.622</v>
      </c>
      <c r="AK76" s="282">
        <f t="shared" ca="1" si="22"/>
        <v>55.330999999999996</v>
      </c>
    </row>
    <row r="77" spans="1:37" x14ac:dyDescent="0.3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ref="G77" ca="1" si="23">IF(E77="E",ROUND(T77,0),ROUND(T77,3))</f>
        <v>35.521999999999998</v>
      </c>
      <c r="H77" s="74">
        <f t="shared" ref="H77" ca="1" si="24">IF(F77="E",ROUND(U77,0),ROUND(U77,3))</f>
        <v>37.392000000000003</v>
      </c>
      <c r="I77" s="74">
        <f t="shared" ref="I77" ca="1" si="25">IF(G77="E",ROUND(V77,0),ROUND(V77,3))</f>
        <v>38.439</v>
      </c>
      <c r="J77" s="74">
        <f t="shared" ref="J77" ca="1" si="26">IF(H77="E",ROUND(W77,0),ROUND(W77,3))</f>
        <v>39.515000000000001</v>
      </c>
      <c r="K77" s="74">
        <f t="shared" ref="K77" ca="1" si="27">IF(I77="E",ROUND(X77,0),ROUND(X77,3))</f>
        <v>40.642000000000003</v>
      </c>
      <c r="L77" s="74">
        <f t="shared" ref="L77" ca="1" si="28">IF(J77="E",ROUND(Y77,0),ROUND(Y77,3))</f>
        <v>0</v>
      </c>
      <c r="M77" s="74">
        <f t="shared" ref="M77" ca="1" si="29">IF(K77="E",ROUND(Z77,0),ROUND(Z77,3))</f>
        <v>0</v>
      </c>
      <c r="N77" s="72"/>
      <c r="P77" s="187" t="str">
        <f>A77</f>
        <v>52955C</v>
      </c>
      <c r="Q77" s="191" t="s">
        <v>600</v>
      </c>
      <c r="R77" s="188" t="str">
        <f t="shared" si="13"/>
        <v>HR Coordinator</v>
      </c>
      <c r="S77" s="189" t="str">
        <f t="shared" si="14"/>
        <v>081</v>
      </c>
      <c r="T77" s="186" cm="1">
        <f t="array" aca="1" ref="T77" ca="1">ROUND(IF($Q77="Y",VLOOKUP($P77, INDIRECT($Q$3),T$8,0)*INDIRECT($P$2),VLOOKUP($P77, INDIRECT($Q$3),T$8,0)),IF($E77="E",0,3))</f>
        <v>35.521999999999998</v>
      </c>
      <c r="U77" s="186" cm="1">
        <f t="array" aca="1" ref="U77" ca="1">ROUND(IF($Q77="Y",VLOOKUP($P77, INDIRECT($Q$3),U$8,0)*INDIRECT($P$2),VLOOKUP($P77, INDIRECT($Q$3),U$8,0)),IF($E77="E",0,3))</f>
        <v>37.392000000000003</v>
      </c>
      <c r="V77" s="186" cm="1">
        <f t="array" aca="1" ref="V77" ca="1">ROUND(IF($Q77="Y",VLOOKUP($P77, INDIRECT($Q$3),V$8,0)*INDIRECT($P$2),VLOOKUP($P77, INDIRECT($Q$3),V$8,0)),IF($E77="E",0,3))</f>
        <v>38.439</v>
      </c>
      <c r="W77" s="186" cm="1">
        <f t="array" aca="1" ref="W77" ca="1">ROUND(IF($Q77="Y",VLOOKUP($P77, INDIRECT($Q$3),W$8,0)*INDIRECT($P$2),VLOOKUP($P77, INDIRECT($Q$3),W$8,0)),IF($E77="E",0,3))</f>
        <v>39.515000000000001</v>
      </c>
      <c r="X77" s="186" cm="1">
        <f t="array" aca="1" ref="X77" ca="1">ROUND(IF($Q77="Y",VLOOKUP($P77, INDIRECT($Q$3),X$8,0)*INDIRECT($P$2),VLOOKUP($P77, INDIRECT($Q$3),X$8,0)),IF($E77="E",0,3))</f>
        <v>40.642000000000003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"/>
        <v>52955C</v>
      </c>
      <c r="AC77" s="130" t="str">
        <f t="shared" si="15"/>
        <v>HR Coordinator</v>
      </c>
      <c r="AD77" s="284" t="str">
        <f t="shared" si="16"/>
        <v>081</v>
      </c>
      <c r="AE77" s="282">
        <f t="shared" ref="AE77" ca="1" si="30">IF(T77=0,"",IF($E77="E",ROUNDUP(T77/2080,3),T77))</f>
        <v>35.521999999999998</v>
      </c>
      <c r="AF77" s="282">
        <f t="shared" ref="AF77" ca="1" si="31">IF(U77=0,"",IF($E77="E",ROUNDUP(U77/2080,3),U77))</f>
        <v>37.392000000000003</v>
      </c>
      <c r="AG77" s="282">
        <f t="shared" ref="AG77" ca="1" si="32">IF(V77=0,"",IF($E77="E",ROUNDUP(V77/2080,3),V77))</f>
        <v>38.439</v>
      </c>
      <c r="AH77" s="282">
        <f t="shared" ref="AH77" ca="1" si="33">IF(W77=0,"",IF($E77="E",ROUNDUP(W77/2080,3),W77))</f>
        <v>39.515000000000001</v>
      </c>
      <c r="AI77" s="282">
        <f t="shared" ref="AI77" ca="1" si="34">IF(X77=0,"",IF($E77="E",ROUNDUP(X77/2080,3),X77))</f>
        <v>40.642000000000003</v>
      </c>
      <c r="AJ77" s="282" t="str">
        <f t="shared" ref="AJ77" ca="1" si="35">IF(Y77=0,"",IF($E77="E",ROUNDUP(Y77/2080,3),Y77))</f>
        <v/>
      </c>
      <c r="AK77" s="282" t="str">
        <f t="shared" ref="AK77" ca="1" si="36">IF(Z77=0,"",IF($E77="E",ROUNDUP(Z77/2080,3),Z77))</f>
        <v/>
      </c>
    </row>
    <row r="78" spans="1:37" x14ac:dyDescent="0.3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ca="1" si="21"/>
        <v>37.121000000000002</v>
      </c>
      <c r="H78" s="74">
        <f t="shared" ca="1" si="21"/>
        <v>39.075000000000003</v>
      </c>
      <c r="I78" s="74">
        <f t="shared" ca="1" si="21"/>
        <v>40.168999999999997</v>
      </c>
      <c r="J78" s="74">
        <f t="shared" ca="1" si="21"/>
        <v>41.292999999999999</v>
      </c>
      <c r="K78" s="74">
        <f t="shared" ca="1" si="21"/>
        <v>42.945</v>
      </c>
      <c r="L78" s="74">
        <f t="shared" ca="1" si="21"/>
        <v>0</v>
      </c>
      <c r="M78" s="74">
        <f t="shared" ca="1" si="21"/>
        <v>0</v>
      </c>
      <c r="N78" s="72"/>
      <c r="P78" s="187" t="str">
        <f t="shared" ref="P78:P145" si="37">A78</f>
        <v>52989C</v>
      </c>
      <c r="Q78" s="191" t="s">
        <v>600</v>
      </c>
      <c r="R78" s="188" t="str">
        <f t="shared" si="13"/>
        <v>HR Investigations Specialist</v>
      </c>
      <c r="S78" s="189" t="str">
        <f t="shared" si="14"/>
        <v>108</v>
      </c>
      <c r="T78" s="186" cm="1">
        <f t="array" aca="1" ref="T78" ca="1">ROUND(IF($Q78="Y",VLOOKUP($P78, INDIRECT($Q$3),T$8,0)*INDIRECT($P$2),VLOOKUP($P78, INDIRECT($Q$3),T$8,0)),IF($E78="E",0,3))</f>
        <v>37.121000000000002</v>
      </c>
      <c r="U78" s="186" cm="1">
        <f t="array" aca="1" ref="U78" ca="1">ROUND(IF($Q78="Y",VLOOKUP($P78, INDIRECT($Q$3),U$8,0)*INDIRECT($P$2),VLOOKUP($P78, INDIRECT($Q$3),U$8,0)),IF($E78="E",0,3))</f>
        <v>39.075000000000003</v>
      </c>
      <c r="V78" s="186" cm="1">
        <f t="array" aca="1" ref="V78" ca="1">ROUND(IF($Q78="Y",VLOOKUP($P78, INDIRECT($Q$3),V$8,0)*INDIRECT($P$2),VLOOKUP($P78, INDIRECT($Q$3),V$8,0)),IF($E78="E",0,3))</f>
        <v>40.168999999999997</v>
      </c>
      <c r="W78" s="186" cm="1">
        <f t="array" aca="1" ref="W78" ca="1">ROUND(IF($Q78="Y",VLOOKUP($P78, INDIRECT($Q$3),W$8,0)*INDIRECT($P$2),VLOOKUP($P78, INDIRECT($Q$3),W$8,0)),IF($E78="E",0,3))</f>
        <v>41.292999999999999</v>
      </c>
      <c r="X78" s="186" cm="1">
        <f t="array" aca="1" ref="X78" ca="1">ROUND(IF($Q78="Y",VLOOKUP($P78, INDIRECT($Q$3),X$8,0)*INDIRECT($P$2),VLOOKUP($P78, INDIRECT($Q$3),X$8,0)),IF($E78="E",0,3))</f>
        <v>42.945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"/>
        <v>52989C</v>
      </c>
      <c r="AC78" s="130" t="str">
        <f t="shared" si="15"/>
        <v>HR Investigations Specialist</v>
      </c>
      <c r="AD78" s="284" t="str">
        <f t="shared" si="16"/>
        <v>108</v>
      </c>
      <c r="AE78" s="282">
        <f t="shared" ca="1" si="22"/>
        <v>37.121000000000002</v>
      </c>
      <c r="AF78" s="282">
        <f t="shared" ca="1" si="22"/>
        <v>39.075000000000003</v>
      </c>
      <c r="AG78" s="282">
        <f t="shared" ca="1" si="22"/>
        <v>40.168999999999997</v>
      </c>
      <c r="AH78" s="282">
        <f t="shared" ca="1" si="22"/>
        <v>41.292999999999999</v>
      </c>
      <c r="AI78" s="282">
        <f t="shared" ca="1" si="22"/>
        <v>42.945</v>
      </c>
      <c r="AJ78" s="282" t="str">
        <f t="shared" ca="1" si="22"/>
        <v/>
      </c>
      <c r="AK78" s="282" t="str">
        <f t="shared" ca="1" si="22"/>
        <v/>
      </c>
    </row>
    <row r="79" spans="1:37" x14ac:dyDescent="0.3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21"/>
        <v>83108</v>
      </c>
      <c r="H79" s="74">
        <f t="shared" ca="1" si="21"/>
        <v>86435</v>
      </c>
      <c r="I79" s="74">
        <f t="shared" ca="1" si="21"/>
        <v>89897</v>
      </c>
      <c r="J79" s="74">
        <f t="shared" ca="1" si="21"/>
        <v>93497</v>
      </c>
      <c r="K79" s="74">
        <f t="shared" ca="1" si="21"/>
        <v>97240</v>
      </c>
      <c r="L79" s="74">
        <f t="shared" ca="1" si="21"/>
        <v>0</v>
      </c>
      <c r="M79" s="74">
        <f t="shared" ca="1" si="21"/>
        <v>0</v>
      </c>
      <c r="N79" s="72"/>
      <c r="P79" s="187" t="str">
        <f t="shared" si="37"/>
        <v>53036C</v>
      </c>
      <c r="Q79" s="191" t="s">
        <v>600</v>
      </c>
      <c r="R79" s="188" t="str">
        <f t="shared" si="13"/>
        <v>HR Investigator I</v>
      </c>
      <c r="S79" s="189" t="str">
        <f t="shared" si="14"/>
        <v>124</v>
      </c>
      <c r="T79" s="186" cm="1">
        <f t="array" aca="1" ref="T79" ca="1">ROUND(IF($Q79="Y",VLOOKUP($P79, INDIRECT($Q$3),T$8,0)*INDIRECT($P$2),VLOOKUP($P79, INDIRECT($Q$3),T$8,0)),IF($E79="E",0,3))</f>
        <v>83108</v>
      </c>
      <c r="U79" s="186" cm="1">
        <f t="array" aca="1" ref="U79" ca="1">ROUND(IF($Q79="Y",VLOOKUP($P79, INDIRECT($Q$3),U$8,0)*INDIRECT($P$2),VLOOKUP($P79, INDIRECT($Q$3),U$8,0)),IF($E79="E",0,3))</f>
        <v>86435</v>
      </c>
      <c r="V79" s="186" cm="1">
        <f t="array" aca="1" ref="V79" ca="1">ROUND(IF($Q79="Y",VLOOKUP($P79, INDIRECT($Q$3),V$8,0)*INDIRECT($P$2),VLOOKUP($P79, INDIRECT($Q$3),V$8,0)),IF($E79="E",0,3))</f>
        <v>89897</v>
      </c>
      <c r="W79" s="186" cm="1">
        <f t="array" aca="1" ref="W79" ca="1">ROUND(IF($Q79="Y",VLOOKUP($P79, INDIRECT($Q$3),W$8,0)*INDIRECT($P$2),VLOOKUP($P79, INDIRECT($Q$3),W$8,0)),IF($E79="E",0,3))</f>
        <v>93497</v>
      </c>
      <c r="X79" s="186" cm="1">
        <f t="array" aca="1" ref="X79" ca="1">ROUND(IF($Q79="Y",VLOOKUP($P79, INDIRECT($Q$3),X$8,0)*INDIRECT($P$2),VLOOKUP($P79, INDIRECT($Q$3),X$8,0)),IF($E79="E",0,3))</f>
        <v>97240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ref="AB79:AB148" si="38">A79</f>
        <v>53036C</v>
      </c>
      <c r="AC79" s="130" t="str">
        <f t="shared" si="15"/>
        <v>HR Investigator I</v>
      </c>
      <c r="AD79" s="284" t="str">
        <f t="shared" si="16"/>
        <v>124</v>
      </c>
      <c r="AE79" s="282">
        <f t="shared" ca="1" si="22"/>
        <v>39.955999999999996</v>
      </c>
      <c r="AF79" s="282">
        <f t="shared" ca="1" si="22"/>
        <v>41.555999999999997</v>
      </c>
      <c r="AG79" s="282">
        <f t="shared" ca="1" si="22"/>
        <v>43.22</v>
      </c>
      <c r="AH79" s="282">
        <f t="shared" ca="1" si="22"/>
        <v>44.951000000000001</v>
      </c>
      <c r="AI79" s="282">
        <f t="shared" ca="1" si="22"/>
        <v>46.75</v>
      </c>
      <c r="AJ79" s="282" t="str">
        <f t="shared" ca="1" si="22"/>
        <v/>
      </c>
      <c r="AK79" s="282" t="str">
        <f t="shared" ca="1" si="22"/>
        <v/>
      </c>
    </row>
    <row r="80" spans="1:37" x14ac:dyDescent="0.3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21"/>
        <v>87914</v>
      </c>
      <c r="H80" s="74">
        <f t="shared" ca="1" si="21"/>
        <v>91437</v>
      </c>
      <c r="I80" s="74">
        <f t="shared" ca="1" si="21"/>
        <v>95096</v>
      </c>
      <c r="J80" s="74">
        <f t="shared" ca="1" si="21"/>
        <v>98903</v>
      </c>
      <c r="K80" s="74">
        <f t="shared" ca="1" si="21"/>
        <v>102865</v>
      </c>
      <c r="L80" s="74">
        <f t="shared" ca="1" si="21"/>
        <v>0</v>
      </c>
      <c r="M80" s="74">
        <f t="shared" ca="1" si="21"/>
        <v>0</v>
      </c>
      <c r="N80" s="72"/>
      <c r="P80" s="187" t="str">
        <f t="shared" si="37"/>
        <v>52954C</v>
      </c>
      <c r="Q80" s="191" t="s">
        <v>600</v>
      </c>
      <c r="R80" s="188" t="str">
        <f t="shared" si="13"/>
        <v>HR Investigator II</v>
      </c>
      <c r="S80" s="189" t="str">
        <f t="shared" si="14"/>
        <v>132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91437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102865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38"/>
        <v>52954C</v>
      </c>
      <c r="AC80" s="130" t="str">
        <f t="shared" si="15"/>
        <v>HR Investigator II</v>
      </c>
      <c r="AD80" s="284" t="str">
        <f t="shared" si="16"/>
        <v>132</v>
      </c>
      <c r="AE80" s="282">
        <f t="shared" ca="1" si="22"/>
        <v>42.266999999999996</v>
      </c>
      <c r="AF80" s="282">
        <f t="shared" ca="1" si="22"/>
        <v>43.960999999999999</v>
      </c>
      <c r="AG80" s="282">
        <f t="shared" ca="1" si="22"/>
        <v>45.72</v>
      </c>
      <c r="AH80" s="282">
        <f t="shared" ca="1" si="22"/>
        <v>47.55</v>
      </c>
      <c r="AI80" s="282">
        <f t="shared" ca="1" si="22"/>
        <v>49.454999999999998</v>
      </c>
      <c r="AJ80" s="282" t="str">
        <f t="shared" ca="1" si="22"/>
        <v/>
      </c>
      <c r="AK80" s="282" t="str">
        <f t="shared" ca="1" si="22"/>
        <v/>
      </c>
    </row>
    <row r="81" spans="1:37" x14ac:dyDescent="0.3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21"/>
        <v>90952</v>
      </c>
      <c r="H81" s="74">
        <f t="shared" ca="1" si="21"/>
        <v>94594</v>
      </c>
      <c r="I81" s="74">
        <f t="shared" ca="1" si="21"/>
        <v>98382</v>
      </c>
      <c r="J81" s="74">
        <f t="shared" ca="1" si="21"/>
        <v>102320</v>
      </c>
      <c r="K81" s="74">
        <f t="shared" ca="1" si="21"/>
        <v>106417</v>
      </c>
      <c r="L81" s="74">
        <f t="shared" ca="1" si="21"/>
        <v>0</v>
      </c>
      <c r="M81" s="74">
        <f t="shared" ca="1" si="21"/>
        <v>0</v>
      </c>
      <c r="N81" s="72"/>
      <c r="P81" s="187" t="str">
        <f t="shared" si="37"/>
        <v>59454C</v>
      </c>
      <c r="Q81" s="191" t="s">
        <v>600</v>
      </c>
      <c r="R81" s="188" t="str">
        <f t="shared" si="13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90952</v>
      </c>
      <c r="U81" s="186" cm="1">
        <f t="array" aca="1" ref="U81" ca="1">ROUND(IF($Q81="Y",VLOOKUP($P81, INDIRECT($Q$3),U$8,0)*INDIRECT($P$2),VLOOKUP($P81, INDIRECT($Q$3),U$8,0)),IF($E81="E",0,3))</f>
        <v>94594</v>
      </c>
      <c r="V81" s="186" cm="1">
        <f t="array" aca="1" ref="V81" ca="1">ROUND(IF($Q81="Y",VLOOKUP($P81, INDIRECT($Q$3),V$8,0)*INDIRECT($P$2),VLOOKUP($P81, INDIRECT($Q$3),V$8,0)),IF($E81="E",0,3))</f>
        <v>98382</v>
      </c>
      <c r="W81" s="186" cm="1">
        <f t="array" aca="1" ref="W81" ca="1">ROUND(IF($Q81="Y",VLOOKUP($P81, INDIRECT($Q$3),W$8,0)*INDIRECT($P$2),VLOOKUP($P81, INDIRECT($Q$3),W$8,0)),IF($E81="E",0,3))</f>
        <v>102320</v>
      </c>
      <c r="X81" s="186" cm="1">
        <f t="array" aca="1" ref="X81" ca="1">ROUND(IF($Q81="Y",VLOOKUP($P81, INDIRECT($Q$3),X$8,0)*INDIRECT($P$2),VLOOKUP($P81, INDIRECT($Q$3),X$8,0)),IF($E81="E",0,3))</f>
        <v>106417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38"/>
        <v>59454C</v>
      </c>
      <c r="AC81" s="130" t="str">
        <f t="shared" si="15"/>
        <v>HR Investigator III</v>
      </c>
      <c r="AD81" s="284" t="str">
        <f t="shared" si="16"/>
        <v>120</v>
      </c>
      <c r="AE81" s="282">
        <f t="shared" ca="1" si="22"/>
        <v>43.726999999999997</v>
      </c>
      <c r="AF81" s="282">
        <f t="shared" ca="1" si="22"/>
        <v>45.477999999999994</v>
      </c>
      <c r="AG81" s="282">
        <f t="shared" ca="1" si="22"/>
        <v>47.3</v>
      </c>
      <c r="AH81" s="282">
        <f t="shared" ca="1" si="22"/>
        <v>49.192999999999998</v>
      </c>
      <c r="AI81" s="282">
        <f t="shared" ca="1" si="22"/>
        <v>51.162999999999997</v>
      </c>
      <c r="AJ81" s="282" t="str">
        <f t="shared" ca="1" si="22"/>
        <v/>
      </c>
      <c r="AK81" s="282" t="str">
        <f t="shared" ca="1" si="22"/>
        <v/>
      </c>
    </row>
    <row r="82" spans="1:37" x14ac:dyDescent="0.3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21"/>
        <v>90003</v>
      </c>
      <c r="H82" s="74">
        <f t="shared" ca="1" si="21"/>
        <v>93606</v>
      </c>
      <c r="I82" s="74">
        <f t="shared" ca="1" si="21"/>
        <v>97353</v>
      </c>
      <c r="J82" s="74">
        <f t="shared" ca="1" si="21"/>
        <v>101253</v>
      </c>
      <c r="K82" s="74">
        <f t="shared" ca="1" si="21"/>
        <v>105307</v>
      </c>
      <c r="L82" s="74">
        <f t="shared" ca="1" si="21"/>
        <v>0</v>
      </c>
      <c r="M82" s="74">
        <f t="shared" ca="1" si="21"/>
        <v>0</v>
      </c>
      <c r="N82" s="72"/>
      <c r="P82" s="187" t="str">
        <f t="shared" si="37"/>
        <v>59434C</v>
      </c>
      <c r="Q82" s="191" t="s">
        <v>600</v>
      </c>
      <c r="R82" s="188" t="str">
        <f t="shared" si="13"/>
        <v>HR Labor Relations Associate</v>
      </c>
      <c r="S82" s="189" t="str">
        <f t="shared" ref="S82:S150" si="39">C82</f>
        <v>112</v>
      </c>
      <c r="T82" s="186" cm="1">
        <f t="array" aca="1" ref="T82" ca="1">ROUND(IF($Q82="Y",VLOOKUP($P82, INDIRECT($Q$3),T$8,0)*INDIRECT($P$2),VLOOKUP($P82, INDIRECT($Q$3),T$8,0)),IF($E82="E",0,3))</f>
        <v>90003</v>
      </c>
      <c r="U82" s="186" cm="1">
        <f t="array" aca="1" ref="U82" ca="1">ROUND(IF($Q82="Y",VLOOKUP($P82, INDIRECT($Q$3),U$8,0)*INDIRECT($P$2),VLOOKUP($P82, INDIRECT($Q$3),U$8,0)),IF($E82="E",0,3))</f>
        <v>93606</v>
      </c>
      <c r="V82" s="186" cm="1">
        <f t="array" aca="1" ref="V82" ca="1">ROUND(IF($Q82="Y",VLOOKUP($P82, INDIRECT($Q$3),V$8,0)*INDIRECT($P$2),VLOOKUP($P82, INDIRECT($Q$3),V$8,0)),IF($E82="E",0,3))</f>
        <v>97353</v>
      </c>
      <c r="W82" s="186" cm="1">
        <f t="array" aca="1" ref="W82" ca="1">ROUND(IF($Q82="Y",VLOOKUP($P82, INDIRECT($Q$3),W$8,0)*INDIRECT($P$2),VLOOKUP($P82, INDIRECT($Q$3),W$8,0)),IF($E82="E",0,3))</f>
        <v>101253</v>
      </c>
      <c r="X82" s="186" cm="1">
        <f t="array" aca="1" ref="X82" ca="1">ROUND(IF($Q82="Y",VLOOKUP($P82, INDIRECT($Q$3),X$8,0)*INDIRECT($P$2),VLOOKUP($P82, INDIRECT($Q$3),X$8,0)),IF($E82="E",0,3))</f>
        <v>105307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38"/>
        <v>59434C</v>
      </c>
      <c r="AC82" s="130" t="str">
        <f t="shared" si="15"/>
        <v>HR Labor Relations Associate</v>
      </c>
      <c r="AD82" s="284" t="str">
        <f t="shared" si="16"/>
        <v>112</v>
      </c>
      <c r="AE82" s="282">
        <f t="shared" ca="1" si="22"/>
        <v>43.271000000000001</v>
      </c>
      <c r="AF82" s="282">
        <f t="shared" ca="1" si="22"/>
        <v>45.003</v>
      </c>
      <c r="AG82" s="282">
        <f t="shared" ca="1" si="22"/>
        <v>46.805</v>
      </c>
      <c r="AH82" s="282">
        <f t="shared" ca="1" si="22"/>
        <v>48.68</v>
      </c>
      <c r="AI82" s="282">
        <f t="shared" ca="1" si="22"/>
        <v>50.628999999999998</v>
      </c>
      <c r="AJ82" s="282" t="str">
        <f t="shared" ca="1" si="22"/>
        <v/>
      </c>
      <c r="AK82" s="282" t="str">
        <f t="shared" ca="1" si="22"/>
        <v/>
      </c>
    </row>
    <row r="83" spans="1:37" x14ac:dyDescent="0.3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21"/>
        <v>37.121000000000002</v>
      </c>
      <c r="H83" s="74">
        <f t="shared" ca="1" si="21"/>
        <v>39.075000000000003</v>
      </c>
      <c r="I83" s="74">
        <f t="shared" ca="1" si="21"/>
        <v>40.168999999999997</v>
      </c>
      <c r="J83" s="74">
        <f t="shared" ca="1" si="21"/>
        <v>41.292999999999999</v>
      </c>
      <c r="K83" s="74">
        <f t="shared" ca="1" si="21"/>
        <v>42.945</v>
      </c>
      <c r="L83" s="74">
        <f t="shared" ca="1" si="21"/>
        <v>0</v>
      </c>
      <c r="M83" s="74">
        <f t="shared" ca="1" si="21"/>
        <v>0</v>
      </c>
      <c r="N83" s="72"/>
      <c r="P83" s="187" t="str">
        <f t="shared" si="37"/>
        <v>52961C</v>
      </c>
      <c r="Q83" s="191" t="s">
        <v>600</v>
      </c>
      <c r="R83" s="188" t="str">
        <f t="shared" si="13"/>
        <v>HR Labor Relations Specialist</v>
      </c>
      <c r="S83" s="189" t="str">
        <f t="shared" si="39"/>
        <v>108</v>
      </c>
      <c r="T83" s="186" cm="1">
        <f t="array" aca="1" ref="T83" ca="1">ROUND(IF($Q83="Y",VLOOKUP($P83, INDIRECT($Q$3),T$8,0)*INDIRECT($P$2),VLOOKUP($P83, INDIRECT($Q$3),T$8,0)),IF($E83="E",0,3))</f>
        <v>37.121000000000002</v>
      </c>
      <c r="U83" s="186" cm="1">
        <f t="array" aca="1" ref="U83" ca="1">ROUND(IF($Q83="Y",VLOOKUP($P83, INDIRECT($Q$3),U$8,0)*INDIRECT($P$2),VLOOKUP($P83, INDIRECT($Q$3),U$8,0)),IF($E83="E",0,3))</f>
        <v>39.075000000000003</v>
      </c>
      <c r="V83" s="186" cm="1">
        <f t="array" aca="1" ref="V83" ca="1">ROUND(IF($Q83="Y",VLOOKUP($P83, INDIRECT($Q$3),V$8,0)*INDIRECT($P$2),VLOOKUP($P83, INDIRECT($Q$3),V$8,0)),IF($E83="E",0,3))</f>
        <v>40.168999999999997</v>
      </c>
      <c r="W83" s="186" cm="1">
        <f t="array" aca="1" ref="W83" ca="1">ROUND(IF($Q83="Y",VLOOKUP($P83, INDIRECT($Q$3),W$8,0)*INDIRECT($P$2),VLOOKUP($P83, INDIRECT($Q$3),W$8,0)),IF($E83="E",0,3))</f>
        <v>41.292999999999999</v>
      </c>
      <c r="X83" s="186" cm="1">
        <f t="array" aca="1" ref="X83" ca="1">ROUND(IF($Q83="Y",VLOOKUP($P83, INDIRECT($Q$3),X$8,0)*INDIRECT($P$2),VLOOKUP($P83, INDIRECT($Q$3),X$8,0)),IF($E83="E",0,3))</f>
        <v>42.945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38"/>
        <v>52961C</v>
      </c>
      <c r="AC83" s="130" t="str">
        <f t="shared" si="15"/>
        <v>HR Labor Relations Specialist</v>
      </c>
      <c r="AD83" s="284" t="str">
        <f t="shared" si="16"/>
        <v>108</v>
      </c>
      <c r="AE83" s="282">
        <f t="shared" ca="1" si="22"/>
        <v>37.121000000000002</v>
      </c>
      <c r="AF83" s="282">
        <f t="shared" ca="1" si="22"/>
        <v>39.075000000000003</v>
      </c>
      <c r="AG83" s="282">
        <f t="shared" ca="1" si="22"/>
        <v>40.168999999999997</v>
      </c>
      <c r="AH83" s="282">
        <f t="shared" ca="1" si="22"/>
        <v>41.292999999999999</v>
      </c>
      <c r="AI83" s="282">
        <f t="shared" ca="1" si="22"/>
        <v>42.945</v>
      </c>
      <c r="AJ83" s="282" t="str">
        <f t="shared" ca="1" si="22"/>
        <v/>
      </c>
      <c r="AK83" s="282" t="str">
        <f t="shared" ca="1" si="22"/>
        <v/>
      </c>
    </row>
    <row r="84" spans="1:37" x14ac:dyDescent="0.3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21"/>
        <v>103627</v>
      </c>
      <c r="H84" s="74">
        <f t="shared" ca="1" si="21"/>
        <v>109081</v>
      </c>
      <c r="I84" s="74">
        <f t="shared" ca="1" si="21"/>
        <v>114820</v>
      </c>
      <c r="J84" s="74">
        <f t="shared" ca="1" si="21"/>
        <v>122630</v>
      </c>
      <c r="K84" s="74">
        <f t="shared" ca="1" si="21"/>
        <v>126065</v>
      </c>
      <c r="L84" s="74">
        <f t="shared" ca="1" si="21"/>
        <v>129595</v>
      </c>
      <c r="M84" s="74">
        <f t="shared" ca="1" si="21"/>
        <v>133288</v>
      </c>
      <c r="N84" s="72"/>
      <c r="P84" s="187" t="str">
        <f t="shared" si="37"/>
        <v>06063C</v>
      </c>
      <c r="Q84" s="191" t="s">
        <v>600</v>
      </c>
      <c r="R84" s="188" t="str">
        <f t="shared" si="13"/>
        <v>HR Leadership &amp; Change Manager</v>
      </c>
      <c r="S84" s="189" t="str">
        <f t="shared" si="39"/>
        <v>136</v>
      </c>
      <c r="T84" s="186" cm="1">
        <f t="array" aca="1" ref="T84" ca="1">ROUND(IF($Q84="Y",VLOOKUP($P84, INDIRECT($Q$3),T$8,0)*INDIRECT($P$2),VLOOKUP($P84, INDIRECT($Q$3),T$8,0)),IF($E84="E",0,3))</f>
        <v>103627</v>
      </c>
      <c r="U84" s="186" cm="1">
        <f t="array" aca="1" ref="U84" ca="1">ROUND(IF($Q84="Y",VLOOKUP($P84, INDIRECT($Q$3),U$8,0)*INDIRECT($P$2),VLOOKUP($P84, INDIRECT($Q$3),U$8,0)),IF($E84="E",0,3))</f>
        <v>109081</v>
      </c>
      <c r="V84" s="186" cm="1">
        <f t="array" aca="1" ref="V84" ca="1">ROUND(IF($Q84="Y",VLOOKUP($P84, INDIRECT($Q$3),V$8,0)*INDIRECT($P$2),VLOOKUP($P84, INDIRECT($Q$3),V$8,0)),IF($E84="E",0,3))</f>
        <v>114820</v>
      </c>
      <c r="W84" s="186" cm="1">
        <f t="array" aca="1" ref="W84" ca="1">ROUND(IF($Q84="Y",VLOOKUP($P84, INDIRECT($Q$3),W$8,0)*INDIRECT($P$2),VLOOKUP($P84, INDIRECT($Q$3),W$8,0)),IF($E84="E",0,3))</f>
        <v>122630</v>
      </c>
      <c r="X84" s="186" cm="1">
        <f t="array" aca="1" ref="X84" ca="1">ROUND(IF($Q84="Y",VLOOKUP($P84, INDIRECT($Q$3),X$8,0)*INDIRECT($P$2),VLOOKUP($P84, INDIRECT($Q$3),X$8,0)),IF($E84="E",0,3))</f>
        <v>126065</v>
      </c>
      <c r="Y84" s="186" cm="1">
        <f t="array" aca="1" ref="Y84" ca="1">ROUND(IF($Q84="Y",VLOOKUP($P84, INDIRECT($Q$3),Y$8,0)*INDIRECT($P$2),VLOOKUP($P84, INDIRECT($Q$3),Y$8,0)),IF($E84="E",0,3))</f>
        <v>129595</v>
      </c>
      <c r="Z84" s="186" cm="1">
        <f t="array" aca="1" ref="Z84" ca="1">ROUND(IF($Q84="Y",VLOOKUP($P84, INDIRECT($Q$3),Z$8,0)*INDIRECT($P$2),VLOOKUP($P84, INDIRECT($Q$3),Z$8,0)),IF($E84="E",0,3))</f>
        <v>133288</v>
      </c>
      <c r="AA84" s="186"/>
      <c r="AB84" s="282" t="str">
        <f t="shared" si="38"/>
        <v>06063C</v>
      </c>
      <c r="AC84" s="130" t="str">
        <f t="shared" si="15"/>
        <v>HR Leadership &amp; Change Manager</v>
      </c>
      <c r="AD84" s="284" t="str">
        <f t="shared" si="16"/>
        <v>136</v>
      </c>
      <c r="AE84" s="282">
        <f t="shared" ca="1" si="22"/>
        <v>49.820999999999998</v>
      </c>
      <c r="AF84" s="282">
        <f t="shared" ca="1" si="22"/>
        <v>52.442999999999998</v>
      </c>
      <c r="AG84" s="282">
        <f t="shared" ca="1" si="22"/>
        <v>55.201999999999998</v>
      </c>
      <c r="AH84" s="282">
        <f t="shared" ca="1" si="22"/>
        <v>58.957000000000001</v>
      </c>
      <c r="AI84" s="282">
        <f t="shared" ca="1" si="22"/>
        <v>60.608999999999995</v>
      </c>
      <c r="AJ84" s="282">
        <f t="shared" ca="1" si="22"/>
        <v>62.305999999999997</v>
      </c>
      <c r="AK84" s="282">
        <f t="shared" ca="1" si="22"/>
        <v>64.081000000000003</v>
      </c>
    </row>
    <row r="85" spans="1:37" x14ac:dyDescent="0.3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21"/>
        <v>104274</v>
      </c>
      <c r="H85" s="74">
        <f t="shared" ca="1" si="21"/>
        <v>108449</v>
      </c>
      <c r="I85" s="74">
        <f t="shared" ca="1" si="21"/>
        <v>112793</v>
      </c>
      <c r="J85" s="74">
        <f t="shared" ca="1" si="21"/>
        <v>117307</v>
      </c>
      <c r="K85" s="74">
        <f t="shared" ca="1" si="21"/>
        <v>122004</v>
      </c>
      <c r="L85" s="74">
        <f t="shared" ca="1" si="21"/>
        <v>0</v>
      </c>
      <c r="M85" s="74">
        <f t="shared" ca="1" si="21"/>
        <v>0</v>
      </c>
      <c r="N85" s="72"/>
      <c r="P85" s="187" t="str">
        <f t="shared" si="37"/>
        <v>52963C</v>
      </c>
      <c r="Q85" s="191" t="s">
        <v>600</v>
      </c>
      <c r="R85" s="188" t="str">
        <f t="shared" si="13"/>
        <v>HR Learning Technologies Specialist</v>
      </c>
      <c r="S85" s="189" t="str">
        <f t="shared" si="39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38"/>
        <v>52963C</v>
      </c>
      <c r="AC85" s="130" t="str">
        <f t="shared" si="15"/>
        <v>HR Learning Technologies Specialist</v>
      </c>
      <c r="AD85" s="284" t="str">
        <f t="shared" si="16"/>
        <v>131</v>
      </c>
      <c r="AE85" s="282">
        <f t="shared" ca="1" si="22"/>
        <v>50.131999999999998</v>
      </c>
      <c r="AF85" s="282">
        <f t="shared" ca="1" si="22"/>
        <v>52.138999999999996</v>
      </c>
      <c r="AG85" s="282">
        <f t="shared" ca="1" si="22"/>
        <v>54.227999999999994</v>
      </c>
      <c r="AH85" s="282">
        <f t="shared" ca="1" si="22"/>
        <v>56.397999999999996</v>
      </c>
      <c r="AI85" s="282">
        <f t="shared" ca="1" si="22"/>
        <v>58.655999999999999</v>
      </c>
      <c r="AJ85" s="282" t="str">
        <f t="shared" ca="1" si="22"/>
        <v/>
      </c>
      <c r="AK85" s="282" t="str">
        <f t="shared" ca="1" si="22"/>
        <v/>
      </c>
    </row>
    <row r="86" spans="1:37" x14ac:dyDescent="0.3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21"/>
        <v>114592</v>
      </c>
      <c r="H86" s="74">
        <f t="shared" ca="1" si="21"/>
        <v>119175</v>
      </c>
      <c r="I86" s="74">
        <f t="shared" ca="1" si="21"/>
        <v>123943</v>
      </c>
      <c r="J86" s="74">
        <f t="shared" ca="1" si="21"/>
        <v>128902</v>
      </c>
      <c r="K86" s="74">
        <f t="shared" ca="1" si="21"/>
        <v>134058</v>
      </c>
      <c r="L86" s="74">
        <f t="shared" ca="1" si="21"/>
        <v>0</v>
      </c>
      <c r="M86" s="74">
        <f t="shared" ca="1" si="21"/>
        <v>0</v>
      </c>
      <c r="N86" s="72"/>
      <c r="P86" s="187" t="str">
        <f t="shared" si="37"/>
        <v>53004C</v>
      </c>
      <c r="Q86" s="191" t="s">
        <v>600</v>
      </c>
      <c r="R86" s="188" t="str">
        <f t="shared" si="13"/>
        <v>HR Project Mgr-Confidential-C</v>
      </c>
      <c r="S86" s="189" t="str">
        <f t="shared" si="39"/>
        <v>137</v>
      </c>
      <c r="T86" s="186" cm="1">
        <f t="array" aca="1" ref="T86" ca="1">ROUND(IF($Q86="Y",VLOOKUP($P86, INDIRECT($Q$3),T$8,0)*INDIRECT($P$2),VLOOKUP($P86, INDIRECT($Q$3),T$8,0)),IF($E86="E",0,3))</f>
        <v>114592</v>
      </c>
      <c r="U86" s="186" cm="1">
        <f t="array" aca="1" ref="U86" ca="1">ROUND(IF($Q86="Y",VLOOKUP($P86, INDIRECT($Q$3),U$8,0)*INDIRECT($P$2),VLOOKUP($P86, INDIRECT($Q$3),U$8,0)),IF($E86="E",0,3))</f>
        <v>119175</v>
      </c>
      <c r="V86" s="186" cm="1">
        <f t="array" aca="1" ref="V86" ca="1">ROUND(IF($Q86="Y",VLOOKUP($P86, INDIRECT($Q$3),V$8,0)*INDIRECT($P$2),VLOOKUP($P86, INDIRECT($Q$3),V$8,0)),IF($E86="E",0,3))</f>
        <v>123943</v>
      </c>
      <c r="W86" s="186" cm="1">
        <f t="array" aca="1" ref="W86" ca="1">ROUND(IF($Q86="Y",VLOOKUP($P86, INDIRECT($Q$3),W$8,0)*INDIRECT($P$2),VLOOKUP($P86, INDIRECT($Q$3),W$8,0)),IF($E86="E",0,3))</f>
        <v>128902</v>
      </c>
      <c r="X86" s="186" cm="1">
        <f t="array" aca="1" ref="X86" ca="1">ROUND(IF($Q86="Y",VLOOKUP($P86, INDIRECT($Q$3),X$8,0)*INDIRECT($P$2),VLOOKUP($P86, INDIRECT($Q$3),X$8,0)),IF($E86="E",0,3))</f>
        <v>134058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38"/>
        <v>53004C</v>
      </c>
      <c r="AC86" s="130" t="str">
        <f t="shared" si="15"/>
        <v>HR Project Mgr-Confidential-C</v>
      </c>
      <c r="AD86" s="284" t="str">
        <f t="shared" si="16"/>
        <v>137</v>
      </c>
      <c r="AE86" s="282">
        <f t="shared" ca="1" si="22"/>
        <v>55.092999999999996</v>
      </c>
      <c r="AF86" s="282">
        <f t="shared" ca="1" si="22"/>
        <v>57.295999999999999</v>
      </c>
      <c r="AG86" s="282">
        <f t="shared" ca="1" si="22"/>
        <v>59.588000000000001</v>
      </c>
      <c r="AH86" s="282">
        <f t="shared" ca="1" si="22"/>
        <v>61.972999999999999</v>
      </c>
      <c r="AI86" s="282">
        <f t="shared" ca="1" si="22"/>
        <v>64.451000000000008</v>
      </c>
      <c r="AJ86" s="282" t="str">
        <f t="shared" ca="1" si="22"/>
        <v/>
      </c>
      <c r="AK86" s="282" t="str">
        <f t="shared" ca="1" si="22"/>
        <v/>
      </c>
    </row>
    <row r="87" spans="1:37" x14ac:dyDescent="0.3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21"/>
        <v>87914</v>
      </c>
      <c r="H87" s="74">
        <f t="shared" ca="1" si="21"/>
        <v>91436</v>
      </c>
      <c r="I87" s="74">
        <f t="shared" ca="1" si="21"/>
        <v>95096</v>
      </c>
      <c r="J87" s="74">
        <f t="shared" ca="1" si="21"/>
        <v>98903</v>
      </c>
      <c r="K87" s="74">
        <f t="shared" ca="1" si="21"/>
        <v>102864</v>
      </c>
      <c r="L87" s="74">
        <f t="shared" ca="1" si="21"/>
        <v>0</v>
      </c>
      <c r="M87" s="74">
        <f t="shared" ca="1" si="21"/>
        <v>0</v>
      </c>
      <c r="N87" s="72"/>
      <c r="P87" s="187" t="str">
        <f t="shared" si="37"/>
        <v>52959C</v>
      </c>
      <c r="Q87" s="186" t="s">
        <v>600</v>
      </c>
      <c r="R87" s="188" t="str">
        <f t="shared" si="13"/>
        <v>HR Recruiter</v>
      </c>
      <c r="S87" s="189" t="str">
        <f t="shared" si="39"/>
        <v>109</v>
      </c>
      <c r="T87" s="186" cm="1">
        <f t="array" aca="1" ref="T87" ca="1">ROUND(IF($Q87="Y",VLOOKUP($P87, INDIRECT($Q$3),T$8,0)*INDIRECT($P$2),VLOOKUP($P87, INDIRECT($Q$3),T$8,0)),IF($E87="E",0,3))</f>
        <v>87914</v>
      </c>
      <c r="U87" s="186" cm="1">
        <f t="array" aca="1" ref="U87" ca="1">ROUND(IF($Q87="Y",VLOOKUP($P87, INDIRECT($Q$3),U$8,0)*INDIRECT($P$2),VLOOKUP($P87, INDIRECT($Q$3),U$8,0)),IF($E87="E",0,3))</f>
        <v>91436</v>
      </c>
      <c r="V87" s="186" cm="1">
        <f t="array" aca="1" ref="V87" ca="1">ROUND(IF($Q87="Y",VLOOKUP($P87, INDIRECT($Q$3),V$8,0)*INDIRECT($P$2),VLOOKUP($P87, INDIRECT($Q$3),V$8,0)),IF($E87="E",0,3))</f>
        <v>95096</v>
      </c>
      <c r="W87" s="186" cm="1">
        <f t="array" aca="1" ref="W87" ca="1">ROUND(IF($Q87="Y",VLOOKUP($P87, INDIRECT($Q$3),W$8,0)*INDIRECT($P$2),VLOOKUP($P87, INDIRECT($Q$3),W$8,0)),IF($E87="E",0,3))</f>
        <v>98903</v>
      </c>
      <c r="X87" s="186" cm="1">
        <f t="array" aca="1" ref="X87" ca="1">ROUND(IF($Q87="Y",VLOOKUP($P87, INDIRECT($Q$3),X$8,0)*INDIRECT($P$2),VLOOKUP($P87, INDIRECT($Q$3),X$8,0)),IF($E87="E",0,3))</f>
        <v>102864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38"/>
        <v>52959C</v>
      </c>
      <c r="AC87" s="130" t="str">
        <f t="shared" si="15"/>
        <v>HR Recruiter</v>
      </c>
      <c r="AD87" s="284" t="str">
        <f t="shared" si="16"/>
        <v>109</v>
      </c>
      <c r="AE87" s="282">
        <f t="shared" ca="1" si="22"/>
        <v>42.266999999999996</v>
      </c>
      <c r="AF87" s="282">
        <f t="shared" ca="1" si="22"/>
        <v>43.96</v>
      </c>
      <c r="AG87" s="282">
        <f t="shared" ca="1" si="22"/>
        <v>45.72</v>
      </c>
      <c r="AH87" s="282">
        <f t="shared" ca="1" si="22"/>
        <v>47.55</v>
      </c>
      <c r="AI87" s="282">
        <f t="shared" ca="1" si="22"/>
        <v>49.454000000000001</v>
      </c>
      <c r="AJ87" s="282" t="str">
        <f t="shared" ca="1" si="22"/>
        <v/>
      </c>
      <c r="AK87" s="282" t="str">
        <f t="shared" ca="1" si="22"/>
        <v/>
      </c>
    </row>
    <row r="88" spans="1:37" x14ac:dyDescent="0.3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21"/>
        <v>76146</v>
      </c>
      <c r="H88" s="74">
        <f t="shared" ca="1" si="21"/>
        <v>80326</v>
      </c>
      <c r="I88" s="74">
        <f t="shared" ca="1" si="21"/>
        <v>84501</v>
      </c>
      <c r="J88" s="74">
        <f t="shared" ca="1" si="21"/>
        <v>88971</v>
      </c>
      <c r="K88" s="74">
        <f t="shared" ca="1" si="21"/>
        <v>93672</v>
      </c>
      <c r="L88" s="74">
        <f t="shared" ca="1" si="21"/>
        <v>99491</v>
      </c>
      <c r="M88" s="74">
        <f t="shared" ca="1" si="21"/>
        <v>105307</v>
      </c>
      <c r="N88" s="72"/>
      <c r="P88" s="187" t="str">
        <f t="shared" si="37"/>
        <v>05418C</v>
      </c>
      <c r="Q88" s="191" t="s">
        <v>600</v>
      </c>
      <c r="R88" s="188" t="str">
        <f t="shared" si="13"/>
        <v>HR Representative</v>
      </c>
      <c r="S88" s="189" t="str">
        <f t="shared" si="39"/>
        <v>60M</v>
      </c>
      <c r="T88" s="186" cm="1">
        <f t="array" aca="1" ref="T88" ca="1">ROUND(IF($Q88="Y",VLOOKUP($P88, INDIRECT($Q$3),T$8,0)*INDIRECT($P$2),VLOOKUP($P88, INDIRECT($Q$3),T$8,0)),IF($E88="E",0,3))</f>
        <v>76146</v>
      </c>
      <c r="U88" s="186" cm="1">
        <f t="array" aca="1" ref="U88" ca="1">ROUND(IF($Q88="Y",VLOOKUP($P88, INDIRECT($Q$3),U$8,0)*INDIRECT($P$2),VLOOKUP($P88, INDIRECT($Q$3),U$8,0)),IF($E88="E",0,3))</f>
        <v>80326</v>
      </c>
      <c r="V88" s="186" cm="1">
        <f t="array" aca="1" ref="V88" ca="1">ROUND(IF($Q88="Y",VLOOKUP($P88, INDIRECT($Q$3),V$8,0)*INDIRECT($P$2),VLOOKUP($P88, INDIRECT($Q$3),V$8,0)),IF($E88="E",0,3))</f>
        <v>84501</v>
      </c>
      <c r="W88" s="186" cm="1">
        <f t="array" aca="1" ref="W88" ca="1">ROUND(IF($Q88="Y",VLOOKUP($P88, INDIRECT($Q$3),W$8,0)*INDIRECT($P$2),VLOOKUP($P88, INDIRECT($Q$3),W$8,0)),IF($E88="E",0,3))</f>
        <v>88971</v>
      </c>
      <c r="X88" s="186" cm="1">
        <f t="array" aca="1" ref="X88" ca="1">ROUND(IF($Q88="Y",VLOOKUP($P88, INDIRECT($Q$3),X$8,0)*INDIRECT($P$2),VLOOKUP($P88, INDIRECT($Q$3),X$8,0)),IF($E88="E",0,3))</f>
        <v>93672</v>
      </c>
      <c r="Y88" s="186" cm="1">
        <f t="array" aca="1" ref="Y88" ca="1">ROUND(IF($Q88="Y",VLOOKUP($P88, INDIRECT($Q$3),Y$8,0)*INDIRECT($P$2),VLOOKUP($P88, INDIRECT($Q$3),Y$8,0)),IF($E88="E",0,3))</f>
        <v>99491</v>
      </c>
      <c r="Z88" s="186" cm="1">
        <f t="array" aca="1" ref="Z88" ca="1">ROUND(IF($Q88="Y",VLOOKUP($P88, INDIRECT($Q$3),Z$8,0)*INDIRECT($P$2),VLOOKUP($P88, INDIRECT($Q$3),Z$8,0)),IF($E88="E",0,3))</f>
        <v>105307</v>
      </c>
      <c r="AA88" s="186"/>
      <c r="AB88" s="282" t="str">
        <f t="shared" si="38"/>
        <v>05418C</v>
      </c>
      <c r="AC88" s="130" t="str">
        <f t="shared" si="15"/>
        <v>HR Representative</v>
      </c>
      <c r="AD88" s="284" t="str">
        <f t="shared" si="16"/>
        <v>60M</v>
      </c>
      <c r="AE88" s="282">
        <f t="shared" ca="1" si="22"/>
        <v>36.608999999999995</v>
      </c>
      <c r="AF88" s="282">
        <f t="shared" ca="1" si="22"/>
        <v>38.619</v>
      </c>
      <c r="AG88" s="282">
        <f t="shared" ca="1" si="22"/>
        <v>40.625999999999998</v>
      </c>
      <c r="AH88" s="282">
        <f t="shared" ca="1" si="22"/>
        <v>42.774999999999999</v>
      </c>
      <c r="AI88" s="282">
        <f t="shared" ca="1" si="22"/>
        <v>45.034999999999997</v>
      </c>
      <c r="AJ88" s="282">
        <f t="shared" ca="1" si="22"/>
        <v>47.832999999999998</v>
      </c>
      <c r="AK88" s="282">
        <f t="shared" ca="1" si="22"/>
        <v>50.628999999999998</v>
      </c>
    </row>
    <row r="89" spans="1:37" x14ac:dyDescent="0.3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21"/>
        <v>32.116999999999997</v>
      </c>
      <c r="H89" s="74">
        <f t="shared" ca="1" si="21"/>
        <v>33.722999999999999</v>
      </c>
      <c r="I89" s="74">
        <f t="shared" ca="1" si="21"/>
        <v>35.409999999999997</v>
      </c>
      <c r="J89" s="74">
        <f t="shared" ca="1" si="21"/>
        <v>37.18</v>
      </c>
      <c r="K89" s="74">
        <f t="shared" ca="1" si="21"/>
        <v>39.037999999999997</v>
      </c>
      <c r="L89" s="74">
        <f t="shared" ca="1" si="21"/>
        <v>40.991</v>
      </c>
      <c r="M89" s="74">
        <f t="shared" ca="1" si="21"/>
        <v>0</v>
      </c>
      <c r="N89" s="72"/>
      <c r="P89" s="187" t="str">
        <f t="shared" si="37"/>
        <v>05426C</v>
      </c>
      <c r="Q89" s="191" t="s">
        <v>600</v>
      </c>
      <c r="R89" s="188" t="str">
        <f t="shared" si="13"/>
        <v>HR Sr Associate</v>
      </c>
      <c r="S89" s="189" t="str">
        <f t="shared" si="39"/>
        <v>04</v>
      </c>
      <c r="T89" s="186" cm="1">
        <f t="array" aca="1" ref="T89" ca="1">ROUND(IF($Q89="Y",VLOOKUP($P89, INDIRECT($Q$3),T$8,0)*INDIRECT($P$2),VLOOKUP($P89, INDIRECT($Q$3),T$8,0)),IF($E89="E",0,3))</f>
        <v>32.116999999999997</v>
      </c>
      <c r="U89" s="186" cm="1">
        <f t="array" aca="1" ref="U89" ca="1">ROUND(IF($Q89="Y",VLOOKUP($P89, INDIRECT($Q$3),U$8,0)*INDIRECT($P$2),VLOOKUP($P89, INDIRECT($Q$3),U$8,0)),IF($E89="E",0,3))</f>
        <v>33.722999999999999</v>
      </c>
      <c r="V89" s="186" cm="1">
        <f t="array" aca="1" ref="V89" ca="1">ROUND(IF($Q89="Y",VLOOKUP($P89, INDIRECT($Q$3),V$8,0)*INDIRECT($P$2),VLOOKUP($P89, INDIRECT($Q$3),V$8,0)),IF($E89="E",0,3))</f>
        <v>35.409999999999997</v>
      </c>
      <c r="W89" s="186" cm="1">
        <f t="array" aca="1" ref="W89" ca="1">ROUND(IF($Q89="Y",VLOOKUP($P89, INDIRECT($Q$3),W$8,0)*INDIRECT($P$2),VLOOKUP($P89, INDIRECT($Q$3),W$8,0)),IF($E89="E",0,3))</f>
        <v>37.18</v>
      </c>
      <c r="X89" s="186" cm="1">
        <f t="array" aca="1" ref="X89" ca="1">ROUND(IF($Q89="Y",VLOOKUP($P89, INDIRECT($Q$3),X$8,0)*INDIRECT($P$2),VLOOKUP($P89, INDIRECT($Q$3),X$8,0)),IF($E89="E",0,3))</f>
        <v>39.037999999999997</v>
      </c>
      <c r="Y89" s="186" cm="1">
        <f t="array" aca="1" ref="Y89" ca="1">ROUND(IF($Q89="Y",VLOOKUP($P89, INDIRECT($Q$3),Y$8,0)*INDIRECT($P$2),VLOOKUP($P89, INDIRECT($Q$3),Y$8,0)),IF($E89="E",0,3))</f>
        <v>40.991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38"/>
        <v>05426C</v>
      </c>
      <c r="AC89" s="130" t="str">
        <f t="shared" si="15"/>
        <v>HR Sr Associate</v>
      </c>
      <c r="AD89" s="284" t="str">
        <f t="shared" si="16"/>
        <v>04</v>
      </c>
      <c r="AE89" s="282">
        <f t="shared" ca="1" si="22"/>
        <v>32.116999999999997</v>
      </c>
      <c r="AF89" s="282">
        <f t="shared" ca="1" si="22"/>
        <v>33.722999999999999</v>
      </c>
      <c r="AG89" s="282">
        <f t="shared" ca="1" si="22"/>
        <v>35.409999999999997</v>
      </c>
      <c r="AH89" s="282">
        <f t="shared" ca="1" si="22"/>
        <v>37.18</v>
      </c>
      <c r="AI89" s="282">
        <f t="shared" ca="1" si="22"/>
        <v>39.037999999999997</v>
      </c>
      <c r="AJ89" s="282">
        <f t="shared" ca="1" si="22"/>
        <v>40.991</v>
      </c>
      <c r="AK89" s="282" t="str">
        <f t="shared" ca="1" si="22"/>
        <v/>
      </c>
    </row>
    <row r="90" spans="1:37" x14ac:dyDescent="0.3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ref="G90" ca="1" si="40">IF(E90="E",ROUND(T90,0),ROUND(T90,3))</f>
        <v>96090</v>
      </c>
      <c r="H90" s="74">
        <f t="shared" ref="H90" ca="1" si="41">IF(F90="E",ROUND(U90,0),ROUND(U90,3))</f>
        <v>99939</v>
      </c>
      <c r="I90" s="74">
        <f t="shared" ref="I90" ca="1" si="42">IF(G90="E",ROUND(V90,0),ROUND(V90,3))</f>
        <v>103941</v>
      </c>
      <c r="J90" s="74">
        <f t="shared" ref="J90" ca="1" si="43">IF(H90="E",ROUND(W90,0),ROUND(W90,3))</f>
        <v>108100</v>
      </c>
      <c r="K90" s="74">
        <f t="shared" ref="K90" ca="1" si="44">IF(I90="E",ROUND(X90,0),ROUND(X90,3))</f>
        <v>112428</v>
      </c>
      <c r="L90" s="74">
        <f t="shared" ref="L90" ca="1" si="45">IF(J90="E",ROUND(Y90,0),ROUND(Y90,3))</f>
        <v>0</v>
      </c>
      <c r="M90" s="74">
        <f t="shared" ref="M90" ca="1" si="46">IF(K90="E",ROUND(Z90,0),ROUND(Z90,3))</f>
        <v>0</v>
      </c>
      <c r="N90" s="72"/>
      <c r="P90" s="187" t="str">
        <f t="shared" ref="P90" si="47">A90</f>
        <v>53077C</v>
      </c>
      <c r="Q90" s="191" t="s">
        <v>600</v>
      </c>
      <c r="R90" s="188" t="str">
        <f t="shared" si="13"/>
        <v>HR Sr Benefits Spec-C</v>
      </c>
      <c r="S90" s="189" t="str">
        <f t="shared" ref="S90" si="48">C90</f>
        <v>144</v>
      </c>
      <c r="T90" s="186" cm="1">
        <f t="array" aca="1" ref="T90" ca="1">ROUND(IF($Q90="Y",VLOOKUP($P90, INDIRECT($Q$3),T$8,0)*INDIRECT($P$2),VLOOKUP($P90, INDIRECT($Q$3),T$8,0)),IF($E90="E",0,3))</f>
        <v>96090</v>
      </c>
      <c r="U90" s="186" cm="1">
        <f t="array" aca="1" ref="U90" ca="1">ROUND(IF($Q90="Y",VLOOKUP($P90, INDIRECT($Q$3),U$8,0)*INDIRECT($P$2),VLOOKUP($P90, INDIRECT($Q$3),U$8,0)),IF($E90="E",0,3))</f>
        <v>99939</v>
      </c>
      <c r="V90" s="186" cm="1">
        <f t="array" aca="1" ref="V90" ca="1">ROUND(IF($Q90="Y",VLOOKUP($P90, INDIRECT($Q$3),V$8,0)*INDIRECT($P$2),VLOOKUP($P90, INDIRECT($Q$3),V$8,0)),IF($E90="E",0,3))</f>
        <v>103941</v>
      </c>
      <c r="W90" s="186" cm="1">
        <f t="array" aca="1" ref="W90" ca="1">ROUND(IF($Q90="Y",VLOOKUP($P90, INDIRECT($Q$3),W$8,0)*INDIRECT($P$2),VLOOKUP($P90, INDIRECT($Q$3),W$8,0)),IF($E90="E",0,3))</f>
        <v>108100</v>
      </c>
      <c r="X90" s="186" cm="1">
        <f t="array" aca="1" ref="X90" ca="1">ROUND(IF($Q90="Y",VLOOKUP($P90, INDIRECT($Q$3),X$8,0)*INDIRECT($P$2),VLOOKUP($P90, INDIRECT($Q$3),X$8,0)),IF($E90="E",0,3))</f>
        <v>112428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38"/>
        <v>53077C</v>
      </c>
      <c r="AC90" s="130" t="str">
        <f t="shared" si="15"/>
        <v>HR Sr Benefits Spec-C</v>
      </c>
      <c r="AD90" s="284" t="str">
        <f t="shared" si="16"/>
        <v>144</v>
      </c>
      <c r="AE90" s="282">
        <f t="shared" ref="AE90" ca="1" si="49">IF(T90=0,"",IF($E90="E",ROUNDUP(T90/2080,3),T90))</f>
        <v>46.198</v>
      </c>
      <c r="AF90" s="282">
        <f t="shared" ref="AF90" ca="1" si="50">IF(U90=0,"",IF($E90="E",ROUNDUP(U90/2080,3),U90))</f>
        <v>48.047999999999995</v>
      </c>
      <c r="AG90" s="282">
        <f t="shared" ref="AG90" ca="1" si="51">IF(V90=0,"",IF($E90="E",ROUNDUP(V90/2080,3),V90))</f>
        <v>49.971999999999994</v>
      </c>
      <c r="AH90" s="282">
        <f t="shared" ref="AH90" ca="1" si="52">IF(W90=0,"",IF($E90="E",ROUNDUP(W90/2080,3),W90))</f>
        <v>51.971999999999994</v>
      </c>
      <c r="AI90" s="282">
        <f t="shared" ref="AI90" ca="1" si="53">IF(X90=0,"",IF($E90="E",ROUNDUP(X90/2080,3),X90))</f>
        <v>54.052</v>
      </c>
      <c r="AJ90" s="282" t="str">
        <f t="shared" ref="AJ90" ca="1" si="54">IF(Y90=0,"",IF($E90="E",ROUNDUP(Y90/2080,3),Y90))</f>
        <v/>
      </c>
      <c r="AK90" s="282" t="str">
        <f t="shared" ref="AK90" ca="1" si="55">IF(Z90=0,"",IF($E90="E",ROUNDUP(Z90/2080,3),Z90))</f>
        <v/>
      </c>
    </row>
    <row r="91" spans="1:37" x14ac:dyDescent="0.3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21"/>
        <v>104274</v>
      </c>
      <c r="H91" s="74">
        <f t="shared" ca="1" si="21"/>
        <v>108449</v>
      </c>
      <c r="I91" s="74">
        <f t="shared" ca="1" si="21"/>
        <v>112793</v>
      </c>
      <c r="J91" s="74">
        <f t="shared" ca="1" si="21"/>
        <v>117307</v>
      </c>
      <c r="K91" s="74">
        <f t="shared" ca="1" si="21"/>
        <v>122004</v>
      </c>
      <c r="L91" s="74">
        <f t="shared" ca="1" si="21"/>
        <v>0</v>
      </c>
      <c r="M91" s="74">
        <f t="shared" ca="1" si="21"/>
        <v>0</v>
      </c>
      <c r="N91" s="72"/>
      <c r="P91" s="187" t="str">
        <f t="shared" si="37"/>
        <v>52968C</v>
      </c>
      <c r="Q91" s="191" t="s">
        <v>600</v>
      </c>
      <c r="R91" s="188" t="str">
        <f t="shared" si="13"/>
        <v>HR Sr Health &amp; Wellness Representative</v>
      </c>
      <c r="S91" s="189" t="str">
        <f t="shared" si="39"/>
        <v>131</v>
      </c>
      <c r="T91" s="186" cm="1">
        <f t="array" aca="1" ref="T91" ca="1">ROUND(IF($Q91="Y",VLOOKUP($P91, INDIRECT($Q$3),T$8,0)*INDIRECT($P$2),VLOOKUP($P91, INDIRECT($Q$3),T$8,0)),IF($E91="E",0,3))</f>
        <v>104274</v>
      </c>
      <c r="U91" s="186" cm="1">
        <f t="array" aca="1" ref="U91" ca="1">ROUND(IF($Q91="Y",VLOOKUP($P91, INDIRECT($Q$3),U$8,0)*INDIRECT($P$2),VLOOKUP($P91, INDIRECT($Q$3),U$8,0)),IF($E91="E",0,3))</f>
        <v>108449</v>
      </c>
      <c r="V91" s="186" cm="1">
        <f t="array" aca="1" ref="V91" ca="1">ROUND(IF($Q91="Y",VLOOKUP($P91, INDIRECT($Q$3),V$8,0)*INDIRECT($P$2),VLOOKUP($P91, INDIRECT($Q$3),V$8,0)),IF($E91="E",0,3))</f>
        <v>112793</v>
      </c>
      <c r="W91" s="186" cm="1">
        <f t="array" aca="1" ref="W91" ca="1">ROUND(IF($Q91="Y",VLOOKUP($P91, INDIRECT($Q$3),W$8,0)*INDIRECT($P$2),VLOOKUP($P91, INDIRECT($Q$3),W$8,0)),IF($E91="E",0,3))</f>
        <v>117307</v>
      </c>
      <c r="X91" s="186" cm="1">
        <f t="array" aca="1" ref="X91" ca="1">ROUND(IF($Q91="Y",VLOOKUP($P91, INDIRECT($Q$3),X$8,0)*INDIRECT($P$2),VLOOKUP($P91, INDIRECT($Q$3),X$8,0)),IF($E91="E",0,3))</f>
        <v>122004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38"/>
        <v>52968C</v>
      </c>
      <c r="AC91" s="130" t="str">
        <f t="shared" si="15"/>
        <v>HR Sr Health &amp; Wellness Representative</v>
      </c>
      <c r="AD91" s="284" t="str">
        <f t="shared" si="16"/>
        <v>131</v>
      </c>
      <c r="AE91" s="282">
        <f t="shared" ca="1" si="22"/>
        <v>50.131999999999998</v>
      </c>
      <c r="AF91" s="282">
        <f t="shared" ca="1" si="22"/>
        <v>52.138999999999996</v>
      </c>
      <c r="AG91" s="282">
        <f t="shared" ca="1" si="22"/>
        <v>54.227999999999994</v>
      </c>
      <c r="AH91" s="282">
        <f t="shared" ca="1" si="22"/>
        <v>56.397999999999996</v>
      </c>
      <c r="AI91" s="282">
        <f t="shared" ca="1" si="22"/>
        <v>58.655999999999999</v>
      </c>
      <c r="AJ91" s="282" t="str">
        <f t="shared" ca="1" si="22"/>
        <v/>
      </c>
      <c r="AK91" s="282" t="str">
        <f t="shared" ca="1" si="22"/>
        <v/>
      </c>
    </row>
    <row r="92" spans="1:37" x14ac:dyDescent="0.3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21"/>
        <v>104274</v>
      </c>
      <c r="H92" s="74">
        <f t="shared" ca="1" si="21"/>
        <v>108449</v>
      </c>
      <c r="I92" s="74">
        <f t="shared" ca="1" si="21"/>
        <v>112793</v>
      </c>
      <c r="J92" s="74">
        <f t="shared" ca="1" si="21"/>
        <v>117307</v>
      </c>
      <c r="K92" s="74">
        <f t="shared" ca="1" si="21"/>
        <v>122004</v>
      </c>
      <c r="L92" s="74">
        <f t="shared" ca="1" si="21"/>
        <v>0</v>
      </c>
      <c r="M92" s="74">
        <f t="shared" ca="1" si="21"/>
        <v>0</v>
      </c>
      <c r="N92" s="72"/>
      <c r="P92" s="187" t="str">
        <f t="shared" si="37"/>
        <v>52962C</v>
      </c>
      <c r="Q92" s="191" t="s">
        <v>600</v>
      </c>
      <c r="R92" s="188" t="str">
        <f t="shared" si="13"/>
        <v>HR Sr Learning Specialist</v>
      </c>
      <c r="S92" s="189" t="str">
        <f t="shared" si="39"/>
        <v>131</v>
      </c>
      <c r="T92" s="186" cm="1">
        <f t="array" aca="1" ref="T92" ca="1">ROUND(IF($Q92="Y",VLOOKUP($P92, INDIRECT($Q$3),T$8,0)*INDIRECT($P$2),VLOOKUP($P92, INDIRECT($Q$3),T$8,0)),IF($E92="E",0,3))</f>
        <v>104274</v>
      </c>
      <c r="U92" s="186" cm="1">
        <f t="array" aca="1" ref="U92" ca="1">ROUND(IF($Q92="Y",VLOOKUP($P92, INDIRECT($Q$3),U$8,0)*INDIRECT($P$2),VLOOKUP($P92, INDIRECT($Q$3),U$8,0)),IF($E92="E",0,3))</f>
        <v>108449</v>
      </c>
      <c r="V92" s="186" cm="1">
        <f t="array" aca="1" ref="V92" ca="1">ROUND(IF($Q92="Y",VLOOKUP($P92, INDIRECT($Q$3),V$8,0)*INDIRECT($P$2),VLOOKUP($P92, INDIRECT($Q$3),V$8,0)),IF($E92="E",0,3))</f>
        <v>112793</v>
      </c>
      <c r="W92" s="186" cm="1">
        <f t="array" aca="1" ref="W92" ca="1">ROUND(IF($Q92="Y",VLOOKUP($P92, INDIRECT($Q$3),W$8,0)*INDIRECT($P$2),VLOOKUP($P92, INDIRECT($Q$3),W$8,0)),IF($E92="E",0,3))</f>
        <v>117307</v>
      </c>
      <c r="X92" s="186" cm="1">
        <f t="array" aca="1" ref="X92" ca="1">ROUND(IF($Q92="Y",VLOOKUP($P92, INDIRECT($Q$3),X$8,0)*INDIRECT($P$2),VLOOKUP($P92, INDIRECT($Q$3),X$8,0)),IF($E92="E",0,3))</f>
        <v>122004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38"/>
        <v>52962C</v>
      </c>
      <c r="AC92" s="130" t="str">
        <f t="shared" si="15"/>
        <v>HR Sr Learning Specialist</v>
      </c>
      <c r="AD92" s="284" t="str">
        <f t="shared" si="16"/>
        <v>131</v>
      </c>
      <c r="AE92" s="282">
        <f t="shared" ca="1" si="22"/>
        <v>50.131999999999998</v>
      </c>
      <c r="AF92" s="282">
        <f t="shared" ca="1" si="22"/>
        <v>52.138999999999996</v>
      </c>
      <c r="AG92" s="282">
        <f t="shared" ca="1" si="22"/>
        <v>54.227999999999994</v>
      </c>
      <c r="AH92" s="282">
        <f t="shared" ca="1" si="22"/>
        <v>56.397999999999996</v>
      </c>
      <c r="AI92" s="282">
        <f t="shared" ca="1" si="22"/>
        <v>58.655999999999999</v>
      </c>
      <c r="AJ92" s="282" t="str">
        <f t="shared" ca="1" si="22"/>
        <v/>
      </c>
      <c r="AK92" s="282" t="str">
        <f t="shared" ca="1" si="22"/>
        <v/>
      </c>
    </row>
    <row r="93" spans="1:37" x14ac:dyDescent="0.3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21"/>
        <v>127810</v>
      </c>
      <c r="H93" s="74">
        <f t="shared" ca="1" si="21"/>
        <v>132921</v>
      </c>
      <c r="I93" s="74">
        <f t="shared" ca="1" si="21"/>
        <v>138238</v>
      </c>
      <c r="J93" s="74">
        <f t="shared" ca="1" si="21"/>
        <v>143768</v>
      </c>
      <c r="K93" s="74">
        <f t="shared" ca="1" si="21"/>
        <v>149518</v>
      </c>
      <c r="L93" s="74">
        <f t="shared" ca="1" si="21"/>
        <v>0</v>
      </c>
      <c r="M93" s="74">
        <f t="shared" ca="1" si="21"/>
        <v>0</v>
      </c>
      <c r="N93" s="72"/>
      <c r="P93" s="187" t="str">
        <f t="shared" si="37"/>
        <v>53048C</v>
      </c>
      <c r="Q93" s="191" t="s">
        <v>600</v>
      </c>
      <c r="R93" s="188" t="str">
        <f t="shared" ref="R93:R160" si="56">F93</f>
        <v>HR Sr Project Manager</v>
      </c>
      <c r="S93" s="189" t="str">
        <f t="shared" si="39"/>
        <v>139</v>
      </c>
      <c r="T93" s="186" cm="1">
        <f t="array" aca="1" ref="T93" ca="1">ROUND(IF($Q93="Y",VLOOKUP($P93, INDIRECT($Q$3),T$8,0)*INDIRECT($P$2),VLOOKUP($P93, INDIRECT($Q$3),T$8,0)),IF($E93="E",0,3))</f>
        <v>127810</v>
      </c>
      <c r="U93" s="186" cm="1">
        <f t="array" aca="1" ref="U93" ca="1">ROUND(IF($Q93="Y",VLOOKUP($P93, INDIRECT($Q$3),U$8,0)*INDIRECT($P$2),VLOOKUP($P93, INDIRECT($Q$3),U$8,0)),IF($E93="E",0,3))</f>
        <v>132921</v>
      </c>
      <c r="V93" s="186" cm="1">
        <f t="array" aca="1" ref="V93" ca="1">ROUND(IF($Q93="Y",VLOOKUP($P93, INDIRECT($Q$3),V$8,0)*INDIRECT($P$2),VLOOKUP($P93, INDIRECT($Q$3),V$8,0)),IF($E93="E",0,3))</f>
        <v>138238</v>
      </c>
      <c r="W93" s="186" cm="1">
        <f t="array" aca="1" ref="W93" ca="1">ROUND(IF($Q93="Y",VLOOKUP($P93, INDIRECT($Q$3),W$8,0)*INDIRECT($P$2),VLOOKUP($P93, INDIRECT($Q$3),W$8,0)),IF($E93="E",0,3))</f>
        <v>143768</v>
      </c>
      <c r="X93" s="186" cm="1">
        <f t="array" aca="1" ref="X93" ca="1">ROUND(IF($Q93="Y",VLOOKUP($P93, INDIRECT($Q$3),X$8,0)*INDIRECT($P$2),VLOOKUP($P93, INDIRECT($Q$3),X$8,0)),IF($E93="E",0,3))</f>
        <v>149518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38"/>
        <v>53048C</v>
      </c>
      <c r="AC93" s="130" t="str">
        <f t="shared" ref="AC93:AC160" si="57">F93</f>
        <v>HR Sr Project Manager</v>
      </c>
      <c r="AD93" s="284" t="str">
        <f t="shared" ref="AD93:AD160" si="58">C93</f>
        <v>139</v>
      </c>
      <c r="AE93" s="282">
        <f t="shared" ca="1" si="22"/>
        <v>61.448</v>
      </c>
      <c r="AF93" s="282">
        <f t="shared" ca="1" si="22"/>
        <v>63.905000000000001</v>
      </c>
      <c r="AG93" s="282">
        <f t="shared" ca="1" si="22"/>
        <v>66.460999999999999</v>
      </c>
      <c r="AH93" s="282">
        <f t="shared" ca="1" si="22"/>
        <v>69.12</v>
      </c>
      <c r="AI93" s="282">
        <f t="shared" ca="1" si="22"/>
        <v>71.884</v>
      </c>
      <c r="AJ93" s="282" t="str">
        <f t="shared" ca="1" si="22"/>
        <v/>
      </c>
      <c r="AK93" s="282" t="str">
        <f t="shared" ca="1" si="22"/>
        <v/>
      </c>
    </row>
    <row r="94" spans="1:37" x14ac:dyDescent="0.3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21"/>
        <v>36.588999999999999</v>
      </c>
      <c r="H94" s="74">
        <f t="shared" ca="1" si="21"/>
        <v>38.055</v>
      </c>
      <c r="I94" s="74">
        <f t="shared" ca="1" si="21"/>
        <v>39.576999999999998</v>
      </c>
      <c r="J94" s="74">
        <f t="shared" ca="1" si="21"/>
        <v>41.162999999999997</v>
      </c>
      <c r="K94" s="74">
        <f t="shared" ca="1" si="21"/>
        <v>42.81</v>
      </c>
      <c r="L94" s="74">
        <f t="shared" ca="1" si="21"/>
        <v>0</v>
      </c>
      <c r="M94" s="74">
        <f t="shared" ca="1" si="21"/>
        <v>0</v>
      </c>
      <c r="N94" s="72"/>
      <c r="P94" s="187" t="str">
        <f t="shared" si="37"/>
        <v>52958C</v>
      </c>
      <c r="Q94" s="191" t="s">
        <v>600</v>
      </c>
      <c r="R94" s="188" t="str">
        <f t="shared" si="56"/>
        <v>HR Staffing Specialist</v>
      </c>
      <c r="S94" s="189" t="str">
        <f t="shared" si="39"/>
        <v>059</v>
      </c>
      <c r="T94" s="186" cm="1">
        <f t="array" aca="1" ref="T94" ca="1">ROUND(IF($Q94="Y",VLOOKUP($P94, INDIRECT($Q$3),T$8,0)*INDIRECT($P$2),VLOOKUP($P94, INDIRECT($Q$3),T$8,0)),IF($E94="E",0,3))</f>
        <v>36.588999999999999</v>
      </c>
      <c r="U94" s="186" cm="1">
        <f t="array" aca="1" ref="U94" ca="1">ROUND(IF($Q94="Y",VLOOKUP($P94, INDIRECT($Q$3),U$8,0)*INDIRECT($P$2),VLOOKUP($P94, INDIRECT($Q$3),U$8,0)),IF($E94="E",0,3))</f>
        <v>38.055</v>
      </c>
      <c r="V94" s="186" cm="1">
        <f t="array" aca="1" ref="V94" ca="1">ROUND(IF($Q94="Y",VLOOKUP($P94, INDIRECT($Q$3),V$8,0)*INDIRECT($P$2),VLOOKUP($P94, INDIRECT($Q$3),V$8,0)),IF($E94="E",0,3))</f>
        <v>39.576999999999998</v>
      </c>
      <c r="W94" s="186" cm="1">
        <f t="array" aca="1" ref="W94" ca="1">ROUND(IF($Q94="Y",VLOOKUP($P94, INDIRECT($Q$3),W$8,0)*INDIRECT($P$2),VLOOKUP($P94, INDIRECT($Q$3),W$8,0)),IF($E94="E",0,3))</f>
        <v>41.162999999999997</v>
      </c>
      <c r="X94" s="186" cm="1">
        <f t="array" aca="1" ref="X94" ca="1">ROUND(IF($Q94="Y",VLOOKUP($P94, INDIRECT($Q$3),X$8,0)*INDIRECT($P$2),VLOOKUP($P94, INDIRECT($Q$3),X$8,0)),IF($E94="E",0,3))</f>
        <v>42.81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38"/>
        <v>52958C</v>
      </c>
      <c r="AC94" s="130" t="str">
        <f t="shared" si="57"/>
        <v>HR Staffing Specialist</v>
      </c>
      <c r="AD94" s="284" t="str">
        <f t="shared" si="58"/>
        <v>059</v>
      </c>
      <c r="AE94" s="282">
        <f t="shared" ca="1" si="22"/>
        <v>36.588999999999999</v>
      </c>
      <c r="AF94" s="282">
        <f t="shared" ca="1" si="22"/>
        <v>38.055</v>
      </c>
      <c r="AG94" s="282">
        <f t="shared" ca="1" si="22"/>
        <v>39.576999999999998</v>
      </c>
      <c r="AH94" s="282">
        <f t="shared" ca="1" si="22"/>
        <v>41.162999999999997</v>
      </c>
      <c r="AI94" s="282">
        <f t="shared" ca="1" si="22"/>
        <v>42.81</v>
      </c>
      <c r="AJ94" s="282" t="str">
        <f t="shared" ca="1" si="22"/>
        <v/>
      </c>
      <c r="AK94" s="282" t="str">
        <f t="shared" ca="1" si="22"/>
        <v/>
      </c>
    </row>
    <row r="95" spans="1:37" x14ac:dyDescent="0.3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21"/>
        <v>35.036000000000001</v>
      </c>
      <c r="H95" s="74">
        <f t="shared" ca="1" si="21"/>
        <v>36.436</v>
      </c>
      <c r="I95" s="74">
        <f t="shared" ca="1" si="21"/>
        <v>37.896999999999998</v>
      </c>
      <c r="J95" s="74">
        <f t="shared" ca="1" si="21"/>
        <v>39.414000000000001</v>
      </c>
      <c r="K95" s="74">
        <f t="shared" ca="1" si="21"/>
        <v>40.991999999999997</v>
      </c>
      <c r="L95" s="74">
        <f t="shared" ca="1" si="21"/>
        <v>0</v>
      </c>
      <c r="M95" s="74">
        <f t="shared" ca="1" si="21"/>
        <v>0</v>
      </c>
      <c r="N95" s="72"/>
      <c r="P95" s="187" t="str">
        <f t="shared" si="37"/>
        <v>52970C</v>
      </c>
      <c r="Q95" s="191" t="s">
        <v>600</v>
      </c>
      <c r="R95" s="188" t="str">
        <f t="shared" si="56"/>
        <v>HR Training Coordinator</v>
      </c>
      <c r="S95" s="189" t="str">
        <f t="shared" si="39"/>
        <v>040</v>
      </c>
      <c r="T95" s="186" cm="1">
        <f t="array" aca="1" ref="T95" ca="1">ROUND(IF($Q95="Y",VLOOKUP($P95, INDIRECT($Q$3),T$8,0)*INDIRECT($P$2),VLOOKUP($P95, INDIRECT($Q$3),T$8,0)),IF($E95="E",0,3))</f>
        <v>35.036000000000001</v>
      </c>
      <c r="U95" s="186" cm="1">
        <f t="array" aca="1" ref="U95" ca="1">ROUND(IF($Q95="Y",VLOOKUP($P95, INDIRECT($Q$3),U$8,0)*INDIRECT($P$2),VLOOKUP($P95, INDIRECT($Q$3),U$8,0)),IF($E95="E",0,3))</f>
        <v>36.436</v>
      </c>
      <c r="V95" s="186" cm="1">
        <f t="array" aca="1" ref="V95" ca="1">ROUND(IF($Q95="Y",VLOOKUP($P95, INDIRECT($Q$3),V$8,0)*INDIRECT($P$2),VLOOKUP($P95, INDIRECT($Q$3),V$8,0)),IF($E95="E",0,3))</f>
        <v>37.896999999999998</v>
      </c>
      <c r="W95" s="186" cm="1">
        <f t="array" aca="1" ref="W95" ca="1">ROUND(IF($Q95="Y",VLOOKUP($P95, INDIRECT($Q$3),W$8,0)*INDIRECT($P$2),VLOOKUP($P95, INDIRECT($Q$3),W$8,0)),IF($E95="E",0,3))</f>
        <v>39.414000000000001</v>
      </c>
      <c r="X95" s="186" cm="1">
        <f t="array" aca="1" ref="X95" ca="1">ROUND(IF($Q95="Y",VLOOKUP($P95, INDIRECT($Q$3),X$8,0)*INDIRECT($P$2),VLOOKUP($P95, INDIRECT($Q$3),X$8,0)),IF($E95="E",0,3))</f>
        <v>40.991999999999997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38"/>
        <v>52970C</v>
      </c>
      <c r="AC95" s="130" t="str">
        <f t="shared" si="57"/>
        <v>HR Training Coordinator</v>
      </c>
      <c r="AD95" s="284" t="str">
        <f t="shared" si="58"/>
        <v>040</v>
      </c>
      <c r="AE95" s="282">
        <f t="shared" ca="1" si="22"/>
        <v>35.036000000000001</v>
      </c>
      <c r="AF95" s="282">
        <f t="shared" ca="1" si="22"/>
        <v>36.436</v>
      </c>
      <c r="AG95" s="282">
        <f t="shared" ca="1" si="22"/>
        <v>37.896999999999998</v>
      </c>
      <c r="AH95" s="282">
        <f t="shared" ca="1" si="22"/>
        <v>39.414000000000001</v>
      </c>
      <c r="AI95" s="282">
        <f t="shared" ca="1" si="22"/>
        <v>40.991999999999997</v>
      </c>
      <c r="AJ95" s="282" t="str">
        <f t="shared" ca="1" si="22"/>
        <v/>
      </c>
      <c r="AK95" s="282" t="str">
        <f t="shared" ca="1" si="22"/>
        <v/>
      </c>
    </row>
    <row r="96" spans="1:37" x14ac:dyDescent="0.3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21"/>
        <v>90003</v>
      </c>
      <c r="H96" s="74">
        <f t="shared" ca="1" si="21"/>
        <v>93606</v>
      </c>
      <c r="I96" s="74">
        <f t="shared" ca="1" si="21"/>
        <v>97353</v>
      </c>
      <c r="J96" s="74">
        <f t="shared" ca="1" si="21"/>
        <v>101253</v>
      </c>
      <c r="K96" s="74">
        <f t="shared" ca="1" si="21"/>
        <v>105307</v>
      </c>
      <c r="L96" s="74">
        <f t="shared" ca="1" si="21"/>
        <v>0</v>
      </c>
      <c r="M96" s="74">
        <f t="shared" ca="1" si="21"/>
        <v>0</v>
      </c>
      <c r="N96" s="72"/>
      <c r="P96" s="187" t="str">
        <f t="shared" si="37"/>
        <v>59420C</v>
      </c>
      <c r="Q96" s="191" t="s">
        <v>600</v>
      </c>
      <c r="R96" s="188" t="str">
        <f t="shared" si="56"/>
        <v>HR Wellness Specialist</v>
      </c>
      <c r="S96" s="189" t="str">
        <f t="shared" si="39"/>
        <v>112</v>
      </c>
      <c r="T96" s="186" cm="1">
        <f t="array" aca="1" ref="T96" ca="1">ROUND(IF($Q96="Y",VLOOKUP($P96, INDIRECT($Q$3),T$8,0)*INDIRECT($P$2),VLOOKUP($P96, INDIRECT($Q$3),T$8,0)),IF($E96="E",0,3))</f>
        <v>90003</v>
      </c>
      <c r="U96" s="186" cm="1">
        <f t="array" aca="1" ref="U96" ca="1">ROUND(IF($Q96="Y",VLOOKUP($P96, INDIRECT($Q$3),U$8,0)*INDIRECT($P$2),VLOOKUP($P96, INDIRECT($Q$3),U$8,0)),IF($E96="E",0,3))</f>
        <v>93606</v>
      </c>
      <c r="V96" s="186" cm="1">
        <f t="array" aca="1" ref="V96" ca="1">ROUND(IF($Q96="Y",VLOOKUP($P96, INDIRECT($Q$3),V$8,0)*INDIRECT($P$2),VLOOKUP($P96, INDIRECT($Q$3),V$8,0)),IF($E96="E",0,3))</f>
        <v>97353</v>
      </c>
      <c r="W96" s="186" cm="1">
        <f t="array" aca="1" ref="W96" ca="1">ROUND(IF($Q96="Y",VLOOKUP($P96, INDIRECT($Q$3),W$8,0)*INDIRECT($P$2),VLOOKUP($P96, INDIRECT($Q$3),W$8,0)),IF($E96="E",0,3))</f>
        <v>101253</v>
      </c>
      <c r="X96" s="186" cm="1">
        <f t="array" aca="1" ref="X96" ca="1">ROUND(IF($Q96="Y",VLOOKUP($P96, INDIRECT($Q$3),X$8,0)*INDIRECT($P$2),VLOOKUP($P96, INDIRECT($Q$3),X$8,0)),IF($E96="E",0,3))</f>
        <v>105307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38"/>
        <v>59420C</v>
      </c>
      <c r="AC96" s="130" t="str">
        <f t="shared" si="57"/>
        <v>HR Wellness Specialist</v>
      </c>
      <c r="AD96" s="284" t="str">
        <f t="shared" si="58"/>
        <v>112</v>
      </c>
      <c r="AE96" s="282">
        <f t="shared" ca="1" si="22"/>
        <v>43.271000000000001</v>
      </c>
      <c r="AF96" s="282">
        <f t="shared" ca="1" si="22"/>
        <v>45.003</v>
      </c>
      <c r="AG96" s="282">
        <f t="shared" ca="1" si="22"/>
        <v>46.805</v>
      </c>
      <c r="AH96" s="282">
        <f t="shared" ca="1" si="22"/>
        <v>48.68</v>
      </c>
      <c r="AI96" s="282">
        <f t="shared" ca="1" si="22"/>
        <v>50.628999999999998</v>
      </c>
      <c r="AJ96" s="282" t="str">
        <f t="shared" ca="1" si="22"/>
        <v/>
      </c>
      <c r="AK96" s="282" t="str">
        <f t="shared" ca="1" si="22"/>
        <v/>
      </c>
    </row>
    <row r="97" spans="1:38" x14ac:dyDescent="0.3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21"/>
        <v>104324</v>
      </c>
      <c r="H97" s="74">
        <f t="shared" ca="1" si="21"/>
        <v>108503</v>
      </c>
      <c r="I97" s="74">
        <f t="shared" ca="1" si="21"/>
        <v>112847</v>
      </c>
      <c r="J97" s="74">
        <f t="shared" ca="1" si="21"/>
        <v>117366</v>
      </c>
      <c r="K97" s="74">
        <f t="shared" ca="1" si="21"/>
        <v>122066</v>
      </c>
      <c r="L97" s="74">
        <f t="shared" ca="1" si="21"/>
        <v>0</v>
      </c>
      <c r="M97" s="74">
        <f t="shared" ca="1" si="21"/>
        <v>0</v>
      </c>
      <c r="N97" s="72"/>
      <c r="P97" s="187" t="str">
        <f t="shared" si="37"/>
        <v>05423C</v>
      </c>
      <c r="Q97" s="191" t="s">
        <v>600</v>
      </c>
      <c r="R97" s="188" t="str">
        <f t="shared" si="56"/>
        <v>HR Workforce Data Analyst</v>
      </c>
      <c r="S97" s="189" t="str">
        <f t="shared" si="39"/>
        <v>130</v>
      </c>
      <c r="T97" s="186" cm="1">
        <f t="array" aca="1" ref="T97" ca="1">ROUND(IF($Q97="Y",VLOOKUP($P97, INDIRECT($Q$3),T$8,0)*INDIRECT($P$2),VLOOKUP($P97, INDIRECT($Q$3),T$8,0)),IF($E97="E",0,3))</f>
        <v>104324</v>
      </c>
      <c r="U97" s="186" cm="1">
        <f t="array" aca="1" ref="U97" ca="1">ROUND(IF($Q97="Y",VLOOKUP($P97, INDIRECT($Q$3),U$8,0)*INDIRECT($P$2),VLOOKUP($P97, INDIRECT($Q$3),U$8,0)),IF($E97="E",0,3))</f>
        <v>108503</v>
      </c>
      <c r="V97" s="186" cm="1">
        <f t="array" aca="1" ref="V97" ca="1">ROUND(IF($Q97="Y",VLOOKUP($P97, INDIRECT($Q$3),V$8,0)*INDIRECT($P$2),VLOOKUP($P97, INDIRECT($Q$3),V$8,0)),IF($E97="E",0,3))</f>
        <v>112847</v>
      </c>
      <c r="W97" s="186" cm="1">
        <f t="array" aca="1" ref="W97" ca="1">ROUND(IF($Q97="Y",VLOOKUP($P97, INDIRECT($Q$3),W$8,0)*INDIRECT($P$2),VLOOKUP($P97, INDIRECT($Q$3),W$8,0)),IF($E97="E",0,3))</f>
        <v>117366</v>
      </c>
      <c r="X97" s="186" cm="1">
        <f t="array" aca="1" ref="X97" ca="1">ROUND(IF($Q97="Y",VLOOKUP($P97, INDIRECT($Q$3),X$8,0)*INDIRECT($P$2),VLOOKUP($P97, INDIRECT($Q$3),X$8,0)),IF($E97="E",0,3))</f>
        <v>122066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38"/>
        <v>05423C</v>
      </c>
      <c r="AC97" s="130" t="str">
        <f t="shared" si="57"/>
        <v>HR Workforce Data Analyst</v>
      </c>
      <c r="AD97" s="284" t="str">
        <f t="shared" si="58"/>
        <v>130</v>
      </c>
      <c r="AE97" s="282">
        <f t="shared" ca="1" si="22"/>
        <v>50.155999999999999</v>
      </c>
      <c r="AF97" s="282">
        <f t="shared" ca="1" si="22"/>
        <v>52.164999999999999</v>
      </c>
      <c r="AG97" s="282">
        <f t="shared" ca="1" si="22"/>
        <v>54.253999999999998</v>
      </c>
      <c r="AH97" s="282">
        <f t="shared" ca="1" si="22"/>
        <v>56.425999999999995</v>
      </c>
      <c r="AI97" s="282">
        <f t="shared" ca="1" si="22"/>
        <v>58.686</v>
      </c>
      <c r="AJ97" s="282" t="str">
        <f t="shared" ca="1" si="22"/>
        <v/>
      </c>
      <c r="AK97" s="282" t="str">
        <f t="shared" ca="1" si="22"/>
        <v/>
      </c>
    </row>
    <row r="98" spans="1:38" x14ac:dyDescent="0.3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21"/>
        <v>99089</v>
      </c>
      <c r="H98" s="74">
        <f t="shared" ca="1" si="21"/>
        <v>103057</v>
      </c>
      <c r="I98" s="74">
        <f t="shared" ca="1" si="21"/>
        <v>107182</v>
      </c>
      <c r="J98" s="74">
        <f t="shared" ca="1" si="21"/>
        <v>111474</v>
      </c>
      <c r="K98" s="74">
        <f t="shared" ca="1" si="21"/>
        <v>115939</v>
      </c>
      <c r="L98" s="74">
        <f t="shared" ca="1" si="21"/>
        <v>0</v>
      </c>
      <c r="M98" s="74">
        <f t="shared" ca="1" si="21"/>
        <v>0</v>
      </c>
      <c r="N98" s="72"/>
      <c r="P98" s="187" t="str">
        <f t="shared" si="37"/>
        <v>52965C</v>
      </c>
      <c r="Q98" s="191" t="s">
        <v>600</v>
      </c>
      <c r="R98" s="188" t="str">
        <f t="shared" si="56"/>
        <v>HRIS Analyst - Employee Benefits</v>
      </c>
      <c r="S98" s="189" t="str">
        <f t="shared" si="39"/>
        <v>035</v>
      </c>
      <c r="T98" s="186" cm="1">
        <f t="array" aca="1" ref="T98" ca="1">ROUND(IF($Q98="Y",VLOOKUP($P98, INDIRECT($Q$3),T$8,0)*INDIRECT($P$2),VLOOKUP($P98, INDIRECT($Q$3),T$8,0)),IF($E98="E",0,3))</f>
        <v>99089</v>
      </c>
      <c r="U98" s="186" cm="1">
        <f t="array" aca="1" ref="U98" ca="1">ROUND(IF($Q98="Y",VLOOKUP($P98, INDIRECT($Q$3),U$8,0)*INDIRECT($P$2),VLOOKUP($P98, INDIRECT($Q$3),U$8,0)),IF($E98="E",0,3))</f>
        <v>103057</v>
      </c>
      <c r="V98" s="186" cm="1">
        <f t="array" aca="1" ref="V98" ca="1">ROUND(IF($Q98="Y",VLOOKUP($P98, INDIRECT($Q$3),V$8,0)*INDIRECT($P$2),VLOOKUP($P98, INDIRECT($Q$3),V$8,0)),IF($E98="E",0,3))</f>
        <v>107182</v>
      </c>
      <c r="W98" s="186" cm="1">
        <f t="array" aca="1" ref="W98" ca="1">ROUND(IF($Q98="Y",VLOOKUP($P98, INDIRECT($Q$3),W$8,0)*INDIRECT($P$2),VLOOKUP($P98, INDIRECT($Q$3),W$8,0)),IF($E98="E",0,3))</f>
        <v>111474</v>
      </c>
      <c r="X98" s="186" cm="1">
        <f t="array" aca="1" ref="X98" ca="1">ROUND(IF($Q98="Y",VLOOKUP($P98, INDIRECT($Q$3),X$8,0)*INDIRECT($P$2),VLOOKUP($P98, INDIRECT($Q$3),X$8,0)),IF($E98="E",0,3))</f>
        <v>115939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38"/>
        <v>52965C</v>
      </c>
      <c r="AC98" s="130" t="str">
        <f t="shared" si="57"/>
        <v>HRIS Analyst - Employee Benefits</v>
      </c>
      <c r="AD98" s="284" t="str">
        <f t="shared" si="58"/>
        <v>035</v>
      </c>
      <c r="AE98" s="282">
        <f t="shared" ca="1" si="22"/>
        <v>47.638999999999996</v>
      </c>
      <c r="AF98" s="282">
        <f t="shared" ca="1" si="22"/>
        <v>49.546999999999997</v>
      </c>
      <c r="AG98" s="282">
        <f t="shared" ca="1" si="22"/>
        <v>51.53</v>
      </c>
      <c r="AH98" s="282">
        <f t="shared" ca="1" si="22"/>
        <v>53.594000000000001</v>
      </c>
      <c r="AI98" s="282">
        <f t="shared" ca="1" si="22"/>
        <v>55.739999999999995</v>
      </c>
      <c r="AJ98" s="282" t="str">
        <f t="shared" ca="1" si="22"/>
        <v/>
      </c>
      <c r="AK98" s="282" t="str">
        <f t="shared" ca="1" si="22"/>
        <v/>
      </c>
    </row>
    <row r="99" spans="1:38" x14ac:dyDescent="0.3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21"/>
        <v>87914</v>
      </c>
      <c r="H99" s="74">
        <f t="shared" ca="1" si="21"/>
        <v>91437</v>
      </c>
      <c r="I99" s="74">
        <f t="shared" ca="1" si="21"/>
        <v>95096</v>
      </c>
      <c r="J99" s="74">
        <f t="shared" ca="1" si="21"/>
        <v>98903</v>
      </c>
      <c r="K99" s="74">
        <f t="shared" ca="1" si="21"/>
        <v>102865</v>
      </c>
      <c r="L99" s="74">
        <f t="shared" ca="1" si="21"/>
        <v>0</v>
      </c>
      <c r="M99" s="74">
        <f t="shared" ca="1" si="21"/>
        <v>0</v>
      </c>
      <c r="N99" s="72"/>
      <c r="P99" s="187" t="str">
        <f t="shared" si="37"/>
        <v>59414C</v>
      </c>
      <c r="Q99" s="191" t="s">
        <v>600</v>
      </c>
      <c r="R99" s="188" t="str">
        <f t="shared" si="56"/>
        <v>HRIS Analyst I</v>
      </c>
      <c r="S99" s="189" t="str">
        <f t="shared" si="39"/>
        <v>132</v>
      </c>
      <c r="T99" s="186" cm="1">
        <f t="array" aca="1" ref="T99" ca="1">ROUND(IF($Q99="Y",VLOOKUP($P99, INDIRECT($Q$3),T$8,0)*INDIRECT($P$2),VLOOKUP($P99, INDIRECT($Q$3),T$8,0)),IF($E99="E",0,3))</f>
        <v>87914</v>
      </c>
      <c r="U99" s="186" cm="1">
        <f t="array" aca="1" ref="U99" ca="1">ROUND(IF($Q99="Y",VLOOKUP($P99, INDIRECT($Q$3),U$8,0)*INDIRECT($P$2),VLOOKUP($P99, INDIRECT($Q$3),U$8,0)),IF($E99="E",0,3))</f>
        <v>91437</v>
      </c>
      <c r="V99" s="186" cm="1">
        <f t="array" aca="1" ref="V99" ca="1">ROUND(IF($Q99="Y",VLOOKUP($P99, INDIRECT($Q$3),V$8,0)*INDIRECT($P$2),VLOOKUP($P99, INDIRECT($Q$3),V$8,0)),IF($E99="E",0,3))</f>
        <v>95096</v>
      </c>
      <c r="W99" s="186" cm="1">
        <f t="array" aca="1" ref="W99" ca="1">ROUND(IF($Q99="Y",VLOOKUP($P99, INDIRECT($Q$3),W$8,0)*INDIRECT($P$2),VLOOKUP($P99, INDIRECT($Q$3),W$8,0)),IF($E99="E",0,3))</f>
        <v>98903</v>
      </c>
      <c r="X99" s="186" cm="1">
        <f t="array" aca="1" ref="X99" ca="1">ROUND(IF($Q99="Y",VLOOKUP($P99, INDIRECT($Q$3),X$8,0)*INDIRECT($P$2),VLOOKUP($P99, INDIRECT($Q$3),X$8,0)),IF($E99="E",0,3))</f>
        <v>102865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38"/>
        <v>59414C</v>
      </c>
      <c r="AC99" s="130" t="str">
        <f t="shared" si="57"/>
        <v>HRIS Analyst I</v>
      </c>
      <c r="AD99" s="284" t="str">
        <f t="shared" si="58"/>
        <v>132</v>
      </c>
      <c r="AE99" s="282">
        <f t="shared" ca="1" si="22"/>
        <v>42.266999999999996</v>
      </c>
      <c r="AF99" s="282">
        <f t="shared" ca="1" si="22"/>
        <v>43.960999999999999</v>
      </c>
      <c r="AG99" s="282">
        <f t="shared" ca="1" si="22"/>
        <v>45.72</v>
      </c>
      <c r="AH99" s="282">
        <f t="shared" ca="1" si="22"/>
        <v>47.55</v>
      </c>
      <c r="AI99" s="282">
        <f t="shared" ca="1" si="22"/>
        <v>49.454999999999998</v>
      </c>
      <c r="AJ99" s="282" t="str">
        <f t="shared" ca="1" si="22"/>
        <v/>
      </c>
      <c r="AK99" s="282" t="str">
        <f t="shared" ca="1" si="22"/>
        <v/>
      </c>
    </row>
    <row r="100" spans="1:38" x14ac:dyDescent="0.3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21"/>
        <v>99089</v>
      </c>
      <c r="H100" s="74">
        <f t="shared" ca="1" si="21"/>
        <v>103057</v>
      </c>
      <c r="I100" s="74">
        <f t="shared" ca="1" si="21"/>
        <v>107182</v>
      </c>
      <c r="J100" s="74">
        <f t="shared" ca="1" si="21"/>
        <v>111474</v>
      </c>
      <c r="K100" s="74">
        <f t="shared" ca="1" si="21"/>
        <v>115939</v>
      </c>
      <c r="L100" s="74">
        <f t="shared" ca="1" si="21"/>
        <v>0</v>
      </c>
      <c r="M100" s="74">
        <f t="shared" ca="1" si="21"/>
        <v>0</v>
      </c>
      <c r="N100" s="72"/>
      <c r="P100" s="187" t="str">
        <f t="shared" si="37"/>
        <v>53010C</v>
      </c>
      <c r="Q100" s="191" t="s">
        <v>600</v>
      </c>
      <c r="R100" s="188" t="str">
        <f t="shared" si="56"/>
        <v>HRIS Analyst II</v>
      </c>
      <c r="S100" s="189" t="str">
        <f t="shared" si="39"/>
        <v>035</v>
      </c>
      <c r="T100" s="186" cm="1">
        <f t="array" aca="1" ref="T100" ca="1">ROUND(IF($Q100="Y",VLOOKUP($P100, INDIRECT($Q$3),T$8,0)*INDIRECT($P$2),VLOOKUP($P100, INDIRECT($Q$3),T$8,0)),IF($E100="E",0,3))</f>
        <v>99089</v>
      </c>
      <c r="U100" s="186" cm="1">
        <f t="array" aca="1" ref="U100" ca="1">ROUND(IF($Q100="Y",VLOOKUP($P100, INDIRECT($Q$3),U$8,0)*INDIRECT($P$2),VLOOKUP($P100, INDIRECT($Q$3),U$8,0)),IF($E100="E",0,3))</f>
        <v>103057</v>
      </c>
      <c r="V100" s="186" cm="1">
        <f t="array" aca="1" ref="V100" ca="1">ROUND(IF($Q100="Y",VLOOKUP($P100, INDIRECT($Q$3),V$8,0)*INDIRECT($P$2),VLOOKUP($P100, INDIRECT($Q$3),V$8,0)),IF($E100="E",0,3))</f>
        <v>107182</v>
      </c>
      <c r="W100" s="186" cm="1">
        <f t="array" aca="1" ref="W100" ca="1">ROUND(IF($Q100="Y",VLOOKUP($P100, INDIRECT($Q$3),W$8,0)*INDIRECT($P$2),VLOOKUP($P100, INDIRECT($Q$3),W$8,0)),IF($E100="E",0,3))</f>
        <v>111474</v>
      </c>
      <c r="X100" s="186" cm="1">
        <f t="array" aca="1" ref="X100" ca="1">ROUND(IF($Q100="Y",VLOOKUP($P100, INDIRECT($Q$3),X$8,0)*INDIRECT($P$2),VLOOKUP($P100, INDIRECT($Q$3),X$8,0)),IF($E100="E",0,3))</f>
        <v>115939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38"/>
        <v>53010C</v>
      </c>
      <c r="AC100" s="130" t="str">
        <f t="shared" si="57"/>
        <v>HRIS Analyst II</v>
      </c>
      <c r="AD100" s="284" t="str">
        <f t="shared" si="58"/>
        <v>035</v>
      </c>
      <c r="AE100" s="282">
        <f t="shared" ca="1" si="22"/>
        <v>47.638999999999996</v>
      </c>
      <c r="AF100" s="282">
        <f t="shared" ca="1" si="22"/>
        <v>49.546999999999997</v>
      </c>
      <c r="AG100" s="282">
        <f t="shared" ca="1" si="22"/>
        <v>51.53</v>
      </c>
      <c r="AH100" s="282">
        <f t="shared" ca="1" si="22"/>
        <v>53.594000000000001</v>
      </c>
      <c r="AI100" s="282">
        <f t="shared" ca="1" si="22"/>
        <v>55.739999999999995</v>
      </c>
      <c r="AJ100" s="282" t="str">
        <f t="shared" ca="1" si="22"/>
        <v/>
      </c>
      <c r="AK100" s="282" t="str">
        <f t="shared" ca="1" si="22"/>
        <v/>
      </c>
    </row>
    <row r="101" spans="1:38" x14ac:dyDescent="0.3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21"/>
        <v>113936</v>
      </c>
      <c r="H101" s="74">
        <f t="shared" ca="1" si="21"/>
        <v>118490</v>
      </c>
      <c r="I101" s="74">
        <f t="shared" ca="1" si="21"/>
        <v>123233</v>
      </c>
      <c r="J101" s="74">
        <f t="shared" ca="1" si="21"/>
        <v>128161</v>
      </c>
      <c r="K101" s="74">
        <f t="shared" ca="1" si="21"/>
        <v>133288</v>
      </c>
      <c r="L101" s="74">
        <f t="shared" ca="1" si="21"/>
        <v>0</v>
      </c>
      <c r="M101" s="74">
        <f t="shared" ca="1" si="21"/>
        <v>0</v>
      </c>
      <c r="N101" s="72"/>
      <c r="P101" s="187" t="str">
        <f t="shared" si="37"/>
        <v>52912C</v>
      </c>
      <c r="Q101" s="191" t="s">
        <v>600</v>
      </c>
      <c r="R101" s="188" t="str">
        <f t="shared" si="56"/>
        <v>HRIS Manager</v>
      </c>
      <c r="S101" s="189" t="str">
        <f t="shared" si="39"/>
        <v>133</v>
      </c>
      <c r="T101" s="186" cm="1">
        <f t="array" aca="1" ref="T101" ca="1">ROUND(IF($Q101="Y",VLOOKUP($P101, INDIRECT($Q$3),T$8,0)*INDIRECT($P$2),VLOOKUP($P101, INDIRECT($Q$3),T$8,0)),IF($E101="E",0,3))</f>
        <v>113936</v>
      </c>
      <c r="U101" s="186" cm="1">
        <f t="array" aca="1" ref="U101" ca="1">ROUND(IF($Q101="Y",VLOOKUP($P101, INDIRECT($Q$3),U$8,0)*INDIRECT($P$2),VLOOKUP($P101, INDIRECT($Q$3),U$8,0)),IF($E101="E",0,3))</f>
        <v>118490</v>
      </c>
      <c r="V101" s="186" cm="1">
        <f t="array" aca="1" ref="V101" ca="1">ROUND(IF($Q101="Y",VLOOKUP($P101, INDIRECT($Q$3),V$8,0)*INDIRECT($P$2),VLOOKUP($P101, INDIRECT($Q$3),V$8,0)),IF($E101="E",0,3))</f>
        <v>123233</v>
      </c>
      <c r="W101" s="186" cm="1">
        <f t="array" aca="1" ref="W101" ca="1">ROUND(IF($Q101="Y",VLOOKUP($P101, INDIRECT($Q$3),W$8,0)*INDIRECT($P$2),VLOOKUP($P101, INDIRECT($Q$3),W$8,0)),IF($E101="E",0,3))</f>
        <v>128161</v>
      </c>
      <c r="X101" s="186" cm="1">
        <f t="array" aca="1" ref="X101" ca="1">ROUND(IF($Q101="Y",VLOOKUP($P101, INDIRECT($Q$3),X$8,0)*INDIRECT($P$2),VLOOKUP($P101, INDIRECT($Q$3),X$8,0)),IF($E101="E",0,3))</f>
        <v>133288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38"/>
        <v>52912C</v>
      </c>
      <c r="AC101" s="130" t="str">
        <f t="shared" si="57"/>
        <v>HRIS Manager</v>
      </c>
      <c r="AD101" s="284" t="str">
        <f t="shared" si="58"/>
        <v>133</v>
      </c>
      <c r="AE101" s="282">
        <f t="shared" ca="1" si="22"/>
        <v>54.777000000000001</v>
      </c>
      <c r="AF101" s="282">
        <f t="shared" ca="1" si="22"/>
        <v>56.966999999999999</v>
      </c>
      <c r="AG101" s="282">
        <f t="shared" ca="1" si="22"/>
        <v>59.247</v>
      </c>
      <c r="AH101" s="282">
        <f t="shared" ca="1" si="22"/>
        <v>61.616</v>
      </c>
      <c r="AI101" s="282">
        <f t="shared" ca="1" si="22"/>
        <v>64.081000000000003</v>
      </c>
      <c r="AJ101" s="282" t="str">
        <f t="shared" ca="1" si="22"/>
        <v/>
      </c>
      <c r="AK101" s="282" t="str">
        <f t="shared" ca="1" si="22"/>
        <v/>
      </c>
    </row>
    <row r="102" spans="1:38" x14ac:dyDescent="0.3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21"/>
        <v>37.121000000000002</v>
      </c>
      <c r="H102" s="74">
        <f t="shared" ca="1" si="21"/>
        <v>39.075000000000003</v>
      </c>
      <c r="I102" s="74">
        <f t="shared" ca="1" si="21"/>
        <v>40.168999999999997</v>
      </c>
      <c r="J102" s="74">
        <f t="shared" ca="1" si="21"/>
        <v>41.292999999999999</v>
      </c>
      <c r="K102" s="74">
        <f t="shared" ca="1" si="21"/>
        <v>42.945</v>
      </c>
      <c r="L102" s="74">
        <f t="shared" ca="1" si="21"/>
        <v>0</v>
      </c>
      <c r="M102" s="74">
        <f t="shared" ca="1" si="21"/>
        <v>0</v>
      </c>
      <c r="N102" s="72"/>
      <c r="P102" s="187" t="str">
        <f t="shared" si="37"/>
        <v>05411C</v>
      </c>
      <c r="Q102" s="191" t="s">
        <v>600</v>
      </c>
      <c r="R102" s="188" t="str">
        <f t="shared" si="56"/>
        <v>HRIS Specialist I</v>
      </c>
      <c r="S102" s="189" t="str">
        <f t="shared" si="39"/>
        <v>108</v>
      </c>
      <c r="T102" s="186" cm="1">
        <f t="array" aca="1" ref="T102" ca="1">ROUND(IF($Q102="Y",VLOOKUP($P102, INDIRECT($Q$3),T$8,0)*INDIRECT($P$2),VLOOKUP($P102, INDIRECT($Q$3),T$8,0)),IF($E102="E",0,3))</f>
        <v>37.121000000000002</v>
      </c>
      <c r="U102" s="186" cm="1">
        <f t="array" aca="1" ref="U102" ca="1">ROUND(IF($Q102="Y",VLOOKUP($P102, INDIRECT($Q$3),U$8,0)*INDIRECT($P$2),VLOOKUP($P102, INDIRECT($Q$3),U$8,0)),IF($E102="E",0,3))</f>
        <v>39.075000000000003</v>
      </c>
      <c r="V102" s="186" cm="1">
        <f t="array" aca="1" ref="V102" ca="1">ROUND(IF($Q102="Y",VLOOKUP($P102, INDIRECT($Q$3),V$8,0)*INDIRECT($P$2),VLOOKUP($P102, INDIRECT($Q$3),V$8,0)),IF($E102="E",0,3))</f>
        <v>40.168999999999997</v>
      </c>
      <c r="W102" s="186" cm="1">
        <f t="array" aca="1" ref="W102" ca="1">ROUND(IF($Q102="Y",VLOOKUP($P102, INDIRECT($Q$3),W$8,0)*INDIRECT($P$2),VLOOKUP($P102, INDIRECT($Q$3),W$8,0)),IF($E102="E",0,3))</f>
        <v>41.292999999999999</v>
      </c>
      <c r="X102" s="186" cm="1">
        <f t="array" aca="1" ref="X102" ca="1">ROUND(IF($Q102="Y",VLOOKUP($P102, INDIRECT($Q$3),X$8,0)*INDIRECT($P$2),VLOOKUP($P102, INDIRECT($Q$3),X$8,0)),IF($E102="E",0,3))</f>
        <v>42.945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38"/>
        <v>05411C</v>
      </c>
      <c r="AC102" s="130" t="str">
        <f t="shared" si="57"/>
        <v>HRIS Specialist I</v>
      </c>
      <c r="AD102" s="284" t="str">
        <f t="shared" si="58"/>
        <v>108</v>
      </c>
      <c r="AE102" s="282">
        <f t="shared" ca="1" si="22"/>
        <v>37.121000000000002</v>
      </c>
      <c r="AF102" s="282">
        <f t="shared" ca="1" si="22"/>
        <v>39.075000000000003</v>
      </c>
      <c r="AG102" s="282">
        <f t="shared" ca="1" si="22"/>
        <v>40.168999999999997</v>
      </c>
      <c r="AH102" s="282">
        <f t="shared" ca="1" si="22"/>
        <v>41.292999999999999</v>
      </c>
      <c r="AI102" s="282">
        <f t="shared" ca="1" si="22"/>
        <v>42.945</v>
      </c>
      <c r="AJ102" s="282" t="str">
        <f t="shared" ca="1" si="22"/>
        <v/>
      </c>
      <c r="AK102" s="282" t="str">
        <f t="shared" ca="1" si="22"/>
        <v/>
      </c>
    </row>
    <row r="103" spans="1:38" x14ac:dyDescent="0.3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21"/>
        <v>46.106000000000002</v>
      </c>
      <c r="H103" s="74">
        <f t="shared" ca="1" si="21"/>
        <v>47.396999999999998</v>
      </c>
      <c r="I103" s="74">
        <f t="shared" ca="1" si="21"/>
        <v>48.723999999999997</v>
      </c>
      <c r="J103" s="74">
        <f t="shared" ca="1" si="21"/>
        <v>50.110999999999997</v>
      </c>
      <c r="K103" s="74">
        <f t="shared" ca="1" si="21"/>
        <v>51.142000000000003</v>
      </c>
      <c r="L103" s="74">
        <f t="shared" ca="1" si="21"/>
        <v>0</v>
      </c>
      <c r="M103" s="74">
        <f t="shared" ca="1" si="21"/>
        <v>0</v>
      </c>
      <c r="N103" s="72"/>
      <c r="P103" s="187" t="str">
        <f t="shared" si="37"/>
        <v>59417C</v>
      </c>
      <c r="Q103" s="191" t="s">
        <v>600</v>
      </c>
      <c r="R103" s="188" t="str">
        <f t="shared" si="56"/>
        <v>HRIS Specialist II</v>
      </c>
      <c r="S103" s="189" t="str">
        <f t="shared" si="39"/>
        <v>113</v>
      </c>
      <c r="T103" s="186" cm="1">
        <f t="array" aca="1" ref="T103" ca="1">ROUND(IF($Q103="Y",VLOOKUP($P103, INDIRECT($Q$3),T$8,0)*INDIRECT($P$2),VLOOKUP($P103, INDIRECT($Q$3),T$8,0)),IF($E103="E",0,3))</f>
        <v>46.106000000000002</v>
      </c>
      <c r="U103" s="186" cm="1">
        <f t="array" aca="1" ref="U103" ca="1">ROUND(IF($Q103="Y",VLOOKUP($P103, INDIRECT($Q$3),U$8,0)*INDIRECT($P$2),VLOOKUP($P103, INDIRECT($Q$3),U$8,0)),IF($E103="E",0,3))</f>
        <v>47.396999999999998</v>
      </c>
      <c r="V103" s="186" cm="1">
        <f t="array" aca="1" ref="V103" ca="1">ROUND(IF($Q103="Y",VLOOKUP($P103, INDIRECT($Q$3),V$8,0)*INDIRECT($P$2),VLOOKUP($P103, INDIRECT($Q$3),V$8,0)),IF($E103="E",0,3))</f>
        <v>48.723999999999997</v>
      </c>
      <c r="W103" s="186" cm="1">
        <f t="array" aca="1" ref="W103" ca="1">ROUND(IF($Q103="Y",VLOOKUP($P103, INDIRECT($Q$3),W$8,0)*INDIRECT($P$2),VLOOKUP($P103, INDIRECT($Q$3),W$8,0)),IF($E103="E",0,3))</f>
        <v>50.110999999999997</v>
      </c>
      <c r="X103" s="186" cm="1">
        <f t="array" aca="1" ref="X103" ca="1">ROUND(IF($Q103="Y",VLOOKUP($P103, INDIRECT($Q$3),X$8,0)*INDIRECT($P$2),VLOOKUP($P103, INDIRECT($Q$3),X$8,0)),IF($E103="E",0,3))</f>
        <v>51.142000000000003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38"/>
        <v>59417C</v>
      </c>
      <c r="AC103" s="130" t="str">
        <f t="shared" si="57"/>
        <v>HRIS Specialist II</v>
      </c>
      <c r="AD103" s="284" t="str">
        <f t="shared" si="58"/>
        <v>113</v>
      </c>
      <c r="AE103" s="282">
        <f t="shared" ca="1" si="22"/>
        <v>46.106000000000002</v>
      </c>
      <c r="AF103" s="282">
        <f t="shared" ca="1" si="22"/>
        <v>47.396999999999998</v>
      </c>
      <c r="AG103" s="282">
        <f t="shared" ca="1" si="22"/>
        <v>48.723999999999997</v>
      </c>
      <c r="AH103" s="282">
        <f t="shared" ca="1" si="22"/>
        <v>50.110999999999997</v>
      </c>
      <c r="AI103" s="282">
        <f t="shared" ca="1" si="22"/>
        <v>51.142000000000003</v>
      </c>
      <c r="AJ103" s="282" t="str">
        <f t="shared" ca="1" si="22"/>
        <v/>
      </c>
      <c r="AK103" s="282" t="str">
        <f t="shared" ca="1" si="22"/>
        <v/>
      </c>
    </row>
    <row r="104" spans="1:38" x14ac:dyDescent="0.3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21"/>
        <v>98327</v>
      </c>
      <c r="H104" s="74">
        <f t="shared" ca="1" si="21"/>
        <v>101082</v>
      </c>
      <c r="I104" s="74">
        <f t="shared" ca="1" si="21"/>
        <v>103912</v>
      </c>
      <c r="J104" s="74">
        <f t="shared" ca="1" si="21"/>
        <v>106820</v>
      </c>
      <c r="K104" s="74">
        <f t="shared" ca="1" si="21"/>
        <v>109810</v>
      </c>
      <c r="L104" s="74">
        <f t="shared" ca="1" si="21"/>
        <v>112890</v>
      </c>
      <c r="M104" s="74">
        <f t="shared" ca="1" si="21"/>
        <v>116102</v>
      </c>
      <c r="N104" s="72"/>
      <c r="P104" s="187" t="str">
        <f t="shared" si="37"/>
        <v>53051C</v>
      </c>
      <c r="Q104" s="191" t="s">
        <v>600</v>
      </c>
      <c r="R104" s="188" t="str">
        <f t="shared" si="56"/>
        <v>Innovation Program Manager</v>
      </c>
      <c r="S104" s="189" t="str">
        <f t="shared" si="39"/>
        <v>121</v>
      </c>
      <c r="T104" s="186" cm="1">
        <f t="array" aca="1" ref="T104" ca="1">ROUND(IF($Q104="Y",VLOOKUP($P104, INDIRECT($Q$3),T$8,0)*INDIRECT($P$2),VLOOKUP($P104, INDIRECT($Q$3),T$8,0)),IF($E104="E",0,3))</f>
        <v>98327</v>
      </c>
      <c r="U104" s="186" cm="1">
        <f t="array" aca="1" ref="U104" ca="1">ROUND(IF($Q104="Y",VLOOKUP($P104, INDIRECT($Q$3),U$8,0)*INDIRECT($P$2),VLOOKUP($P104, INDIRECT($Q$3),U$8,0)),IF($E104="E",0,3))</f>
        <v>101082</v>
      </c>
      <c r="V104" s="186" cm="1">
        <f t="array" aca="1" ref="V104" ca="1">ROUND(IF($Q104="Y",VLOOKUP($P104, INDIRECT($Q$3),V$8,0)*INDIRECT($P$2),VLOOKUP($P104, INDIRECT($Q$3),V$8,0)),IF($E104="E",0,3))</f>
        <v>103912</v>
      </c>
      <c r="W104" s="186" cm="1">
        <f t="array" aca="1" ref="W104" ca="1">ROUND(IF($Q104="Y",VLOOKUP($P104, INDIRECT($Q$3),W$8,0)*INDIRECT($P$2),VLOOKUP($P104, INDIRECT($Q$3),W$8,0)),IF($E104="E",0,3))</f>
        <v>106820</v>
      </c>
      <c r="X104" s="186" cm="1">
        <f t="array" aca="1" ref="X104" ca="1">ROUND(IF($Q104="Y",VLOOKUP($P104, INDIRECT($Q$3),X$8,0)*INDIRECT($P$2),VLOOKUP($P104, INDIRECT($Q$3),X$8,0)),IF($E104="E",0,3))</f>
        <v>109810</v>
      </c>
      <c r="Y104" s="186" cm="1">
        <f t="array" aca="1" ref="Y104" ca="1">ROUND(IF($Q104="Y",VLOOKUP($P104, INDIRECT($Q$3),Y$8,0)*INDIRECT($P$2),VLOOKUP($P104, INDIRECT($Q$3),Y$8,0)),IF($E104="E",0,3))</f>
        <v>112890</v>
      </c>
      <c r="Z104" s="186" cm="1">
        <f t="array" aca="1" ref="Z104" ca="1">ROUND(IF($Q104="Y",VLOOKUP($P104, INDIRECT($Q$3),Z$8,0)*INDIRECT($P$2),VLOOKUP($P104, INDIRECT($Q$3),Z$8,0)),IF($E104="E",0,3))</f>
        <v>116102</v>
      </c>
      <c r="AA104" s="186"/>
      <c r="AB104" s="282" t="str">
        <f t="shared" si="38"/>
        <v>53051C</v>
      </c>
      <c r="AC104" s="130" t="str">
        <f t="shared" si="57"/>
        <v>Innovation Program Manager</v>
      </c>
      <c r="AD104" s="284" t="str">
        <f t="shared" si="58"/>
        <v>121</v>
      </c>
      <c r="AE104" s="282">
        <f t="shared" ca="1" si="22"/>
        <v>47.272999999999996</v>
      </c>
      <c r="AF104" s="282">
        <f t="shared" ca="1" si="22"/>
        <v>48.597999999999999</v>
      </c>
      <c r="AG104" s="282">
        <f t="shared" ca="1" si="22"/>
        <v>49.957999999999998</v>
      </c>
      <c r="AH104" s="282">
        <f t="shared" ca="1" si="22"/>
        <v>51.355999999999995</v>
      </c>
      <c r="AI104" s="282">
        <f t="shared" ca="1" si="22"/>
        <v>52.793999999999997</v>
      </c>
      <c r="AJ104" s="282">
        <f t="shared" ca="1" si="22"/>
        <v>54.274999999999999</v>
      </c>
      <c r="AK104" s="282">
        <f t="shared" ca="1" si="22"/>
        <v>55.818999999999996</v>
      </c>
    </row>
    <row r="105" spans="1:38" x14ac:dyDescent="0.3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21"/>
        <v>99230</v>
      </c>
      <c r="H105" s="74">
        <f t="shared" ca="1" si="21"/>
        <v>103203</v>
      </c>
      <c r="I105" s="74">
        <f t="shared" ca="1" si="21"/>
        <v>107335</v>
      </c>
      <c r="J105" s="74">
        <f t="shared" ca="1" si="21"/>
        <v>111633</v>
      </c>
      <c r="K105" s="74">
        <f t="shared" ca="1" si="21"/>
        <v>116102</v>
      </c>
      <c r="L105" s="74">
        <f t="shared" ca="1" si="21"/>
        <v>0</v>
      </c>
      <c r="M105" s="74">
        <f t="shared" ca="1" si="21"/>
        <v>0</v>
      </c>
      <c r="N105" s="72"/>
      <c r="P105" s="187" t="str">
        <f t="shared" si="37"/>
        <v>53019C</v>
      </c>
      <c r="Q105" s="191" t="s">
        <v>600</v>
      </c>
      <c r="R105" s="188" t="str">
        <f t="shared" si="56"/>
        <v>Intelligence Analyst Supervisor</v>
      </c>
      <c r="S105" s="189" t="str">
        <f t="shared" si="39"/>
        <v>123</v>
      </c>
      <c r="T105" s="186" cm="1">
        <f t="array" aca="1" ref="T105" ca="1">ROUND(IF($Q105="Y",VLOOKUP($P105, INDIRECT($Q$3),T$8,0)*INDIRECT($P$2),VLOOKUP($P105, INDIRECT($Q$3),T$8,0)),IF($E105="E",0,3))</f>
        <v>99230</v>
      </c>
      <c r="U105" s="186" cm="1">
        <f t="array" aca="1" ref="U105" ca="1">ROUND(IF($Q105="Y",VLOOKUP($P105, INDIRECT($Q$3),U$8,0)*INDIRECT($P$2),VLOOKUP($P105, INDIRECT($Q$3),U$8,0)),IF($E105="E",0,3))</f>
        <v>103203</v>
      </c>
      <c r="V105" s="186" cm="1">
        <f t="array" aca="1" ref="V105" ca="1">ROUND(IF($Q105="Y",VLOOKUP($P105, INDIRECT($Q$3),V$8,0)*INDIRECT($P$2),VLOOKUP($P105, INDIRECT($Q$3),V$8,0)),IF($E105="E",0,3))</f>
        <v>107335</v>
      </c>
      <c r="W105" s="186" cm="1">
        <f t="array" aca="1" ref="W105" ca="1">ROUND(IF($Q105="Y",VLOOKUP($P105, INDIRECT($Q$3),W$8,0)*INDIRECT($P$2),VLOOKUP($P105, INDIRECT($Q$3),W$8,0)),IF($E105="E",0,3))</f>
        <v>111633</v>
      </c>
      <c r="X105" s="186" cm="1">
        <f t="array" aca="1" ref="X105" ca="1">ROUND(IF($Q105="Y",VLOOKUP($P105, INDIRECT($Q$3),X$8,0)*INDIRECT($P$2),VLOOKUP($P105, INDIRECT($Q$3),X$8,0)),IF($E105="E",0,3))</f>
        <v>116102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38"/>
        <v>53019C</v>
      </c>
      <c r="AC105" s="130" t="str">
        <f t="shared" si="57"/>
        <v>Intelligence Analyst Supervisor</v>
      </c>
      <c r="AD105" s="284" t="str">
        <f t="shared" si="58"/>
        <v>123</v>
      </c>
      <c r="AE105" s="282">
        <f t="shared" ca="1" si="22"/>
        <v>47.707000000000001</v>
      </c>
      <c r="AF105" s="282">
        <f t="shared" ca="1" si="22"/>
        <v>49.616999999999997</v>
      </c>
      <c r="AG105" s="282">
        <f t="shared" ca="1" si="22"/>
        <v>51.603999999999999</v>
      </c>
      <c r="AH105" s="282">
        <f t="shared" ca="1" si="22"/>
        <v>53.669999999999995</v>
      </c>
      <c r="AI105" s="282">
        <f t="shared" ca="1" si="22"/>
        <v>55.818999999999996</v>
      </c>
      <c r="AJ105" s="282" t="str">
        <f t="shared" ca="1" si="22"/>
        <v/>
      </c>
      <c r="AK105" s="282" t="str">
        <f t="shared" ca="1" si="22"/>
        <v/>
      </c>
    </row>
    <row r="106" spans="1:38" x14ac:dyDescent="0.3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21"/>
        <v>96549</v>
      </c>
      <c r="H106" s="74">
        <f t="shared" ca="1" si="21"/>
        <v>100416</v>
      </c>
      <c r="I106" s="74">
        <f t="shared" ca="1" si="21"/>
        <v>104438</v>
      </c>
      <c r="J106" s="74">
        <f t="shared" ca="1" si="21"/>
        <v>108617</v>
      </c>
      <c r="K106" s="74">
        <f t="shared" ca="1" si="21"/>
        <v>112968</v>
      </c>
      <c r="L106" s="74">
        <f t="shared" ca="1" si="21"/>
        <v>0</v>
      </c>
      <c r="M106" s="74">
        <f t="shared" ca="1" si="21"/>
        <v>0</v>
      </c>
      <c r="N106" s="72"/>
      <c r="P106" s="187" t="str">
        <f t="shared" si="37"/>
        <v>01334C</v>
      </c>
      <c r="Q106" s="186" t="s">
        <v>600</v>
      </c>
      <c r="R106" s="188" t="str">
        <f t="shared" si="56"/>
        <v>IT Interagency Coordinator</v>
      </c>
      <c r="S106" s="189" t="str">
        <f t="shared" si="39"/>
        <v>065</v>
      </c>
      <c r="T106" s="186" cm="1">
        <f t="array" aca="1" ref="T106" ca="1">ROUND(IF($Q106="Y",VLOOKUP($P106, INDIRECT($Q$3),T$8,0)*INDIRECT($P$2),VLOOKUP($P106, INDIRECT($Q$3),T$8,0)),IF($E106="E",0,3))</f>
        <v>96549</v>
      </c>
      <c r="U106" s="186" cm="1">
        <f t="array" aca="1" ref="U106" ca="1">ROUND(IF($Q106="Y",VLOOKUP($P106, INDIRECT($Q$3),U$8,0)*INDIRECT($P$2),VLOOKUP($P106, INDIRECT($Q$3),U$8,0)),IF($E106="E",0,3))</f>
        <v>100416</v>
      </c>
      <c r="V106" s="186" cm="1">
        <f t="array" aca="1" ref="V106" ca="1">ROUND(IF($Q106="Y",VLOOKUP($P106, INDIRECT($Q$3),V$8,0)*INDIRECT($P$2),VLOOKUP($P106, INDIRECT($Q$3),V$8,0)),IF($E106="E",0,3))</f>
        <v>104438</v>
      </c>
      <c r="W106" s="186" cm="1">
        <f t="array" aca="1" ref="W106" ca="1">ROUND(IF($Q106="Y",VLOOKUP($P106, INDIRECT($Q$3),W$8,0)*INDIRECT($P$2),VLOOKUP($P106, INDIRECT($Q$3),W$8,0)),IF($E106="E",0,3))</f>
        <v>108617</v>
      </c>
      <c r="X106" s="186" cm="1">
        <f t="array" aca="1" ref="X106" ca="1">ROUND(IF($Q106="Y",VLOOKUP($P106, INDIRECT($Q$3),X$8,0)*INDIRECT($P$2),VLOOKUP($P106, INDIRECT($Q$3),X$8,0)),IF($E106="E",0,3))</f>
        <v>112968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38"/>
        <v>01334C</v>
      </c>
      <c r="AC106" s="130" t="str">
        <f t="shared" si="57"/>
        <v>IT Interagency Coordinator</v>
      </c>
      <c r="AD106" s="284" t="str">
        <f t="shared" si="58"/>
        <v>065</v>
      </c>
      <c r="AE106" s="282">
        <f t="shared" ca="1" si="22"/>
        <v>46.417999999999999</v>
      </c>
      <c r="AF106" s="282">
        <f t="shared" ca="1" si="22"/>
        <v>48.277000000000001</v>
      </c>
      <c r="AG106" s="282">
        <f t="shared" ca="1" si="22"/>
        <v>50.210999999999999</v>
      </c>
      <c r="AH106" s="282">
        <f t="shared" ca="1" si="22"/>
        <v>52.22</v>
      </c>
      <c r="AI106" s="282">
        <f t="shared" ca="1" si="22"/>
        <v>54.311999999999998</v>
      </c>
      <c r="AJ106" s="282" t="str">
        <f t="shared" ca="1" si="22"/>
        <v/>
      </c>
      <c r="AK106" s="282" t="str">
        <f t="shared" ca="1" si="22"/>
        <v/>
      </c>
    </row>
    <row r="107" spans="1:38" x14ac:dyDescent="0.3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21"/>
        <v>121066</v>
      </c>
      <c r="H107" s="74">
        <f t="shared" ca="1" si="21"/>
        <v>127477</v>
      </c>
      <c r="I107" s="74">
        <f t="shared" ca="1" si="21"/>
        <v>136088</v>
      </c>
      <c r="J107" s="74">
        <f t="shared" ca="1" si="21"/>
        <v>139895</v>
      </c>
      <c r="K107" s="74">
        <f t="shared" ca="1" si="21"/>
        <v>143816</v>
      </c>
      <c r="L107" s="74">
        <f t="shared" ca="1" si="21"/>
        <v>147915</v>
      </c>
      <c r="M107" s="74">
        <f t="shared" ca="1" si="21"/>
        <v>0</v>
      </c>
      <c r="N107" s="72"/>
      <c r="P107" s="187" t="str">
        <f t="shared" si="37"/>
        <v>06785C</v>
      </c>
      <c r="Q107" s="191" t="s">
        <v>600</v>
      </c>
      <c r="R107" s="188" t="str">
        <f t="shared" si="56"/>
        <v>IT Manager</v>
      </c>
      <c r="S107" s="189" t="str">
        <f t="shared" si="39"/>
        <v>53A</v>
      </c>
      <c r="T107" s="186" cm="1">
        <f t="array" aca="1" ref="T107" ca="1">ROUND(IF($Q107="Y",VLOOKUP($P107, INDIRECT($Q$3),T$8,0)*INDIRECT($P$2),VLOOKUP($P107, INDIRECT($Q$3),T$8,0)),IF($E107="E",0,3))</f>
        <v>121066</v>
      </c>
      <c r="U107" s="186" cm="1">
        <f t="array" aca="1" ref="U107" ca="1">ROUND(IF($Q107="Y",VLOOKUP($P107, INDIRECT($Q$3),U$8,0)*INDIRECT($P$2),VLOOKUP($P107, INDIRECT($Q$3),U$8,0)),IF($E107="E",0,3))</f>
        <v>127477</v>
      </c>
      <c r="V107" s="186" cm="1">
        <f t="array" aca="1" ref="V107" ca="1">ROUND(IF($Q107="Y",VLOOKUP($P107, INDIRECT($Q$3),V$8,0)*INDIRECT($P$2),VLOOKUP($P107, INDIRECT($Q$3),V$8,0)),IF($E107="E",0,3))</f>
        <v>136088</v>
      </c>
      <c r="W107" s="186" cm="1">
        <f t="array" aca="1" ref="W107" ca="1">ROUND(IF($Q107="Y",VLOOKUP($P107, INDIRECT($Q$3),W$8,0)*INDIRECT($P$2),VLOOKUP($P107, INDIRECT($Q$3),W$8,0)),IF($E107="E",0,3))</f>
        <v>139895</v>
      </c>
      <c r="X107" s="186" cm="1">
        <f t="array" aca="1" ref="X107" ca="1">ROUND(IF($Q107="Y",VLOOKUP($P107, INDIRECT($Q$3),X$8,0)*INDIRECT($P$2),VLOOKUP($P107, INDIRECT($Q$3),X$8,0)),IF($E107="E",0,3))</f>
        <v>143816</v>
      </c>
      <c r="Y107" s="186" cm="1">
        <f t="array" aca="1" ref="Y107" ca="1">ROUND(IF($Q107="Y",VLOOKUP($P107, INDIRECT($Q$3),Y$8,0)*INDIRECT($P$2),VLOOKUP($P107, INDIRECT($Q$3),Y$8,0)),IF($E107="E",0,3))</f>
        <v>147915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38"/>
        <v>06785C</v>
      </c>
      <c r="AC107" s="130" t="str">
        <f t="shared" si="57"/>
        <v>IT Manager</v>
      </c>
      <c r="AD107" s="284" t="str">
        <f t="shared" si="58"/>
        <v>53A</v>
      </c>
      <c r="AE107" s="282">
        <f t="shared" ca="1" si="22"/>
        <v>58.204999999999998</v>
      </c>
      <c r="AF107" s="282">
        <f t="shared" ca="1" si="22"/>
        <v>61.287999999999997</v>
      </c>
      <c r="AG107" s="282">
        <f t="shared" ca="1" si="22"/>
        <v>65.427000000000007</v>
      </c>
      <c r="AH107" s="282">
        <f t="shared" ca="1" si="22"/>
        <v>67.25800000000001</v>
      </c>
      <c r="AI107" s="282">
        <f t="shared" ca="1" si="22"/>
        <v>69.143000000000001</v>
      </c>
      <c r="AJ107" s="282">
        <f t="shared" ca="1" si="22"/>
        <v>71.113</v>
      </c>
      <c r="AK107" s="282" t="str">
        <f t="shared" ca="1" si="22"/>
        <v/>
      </c>
    </row>
    <row r="108" spans="1:38" x14ac:dyDescent="0.3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21"/>
        <v>128632</v>
      </c>
      <c r="H108" s="74">
        <f t="shared" ca="1" si="21"/>
        <v>135444</v>
      </c>
      <c r="I108" s="74">
        <f t="shared" ca="1" si="21"/>
        <v>144592</v>
      </c>
      <c r="J108" s="74">
        <f t="shared" ca="1" si="21"/>
        <v>148640</v>
      </c>
      <c r="K108" s="74">
        <f t="shared" ca="1" si="21"/>
        <v>152804</v>
      </c>
      <c r="L108" s="74">
        <f t="shared" ca="1" si="21"/>
        <v>157159</v>
      </c>
      <c r="M108" s="74">
        <f t="shared" ca="1" si="21"/>
        <v>0</v>
      </c>
      <c r="N108" s="72"/>
      <c r="P108" s="187" t="str">
        <f t="shared" si="37"/>
        <v>59435C</v>
      </c>
      <c r="Q108" s="191" t="s">
        <v>600</v>
      </c>
      <c r="R108" s="188" t="str">
        <f t="shared" si="56"/>
        <v>IT Project Management Office Manager</v>
      </c>
      <c r="S108" s="189" t="str">
        <f t="shared" si="39"/>
        <v>115</v>
      </c>
      <c r="T108" s="186" cm="1">
        <f t="array" aca="1" ref="T108" ca="1">ROUND(IF($Q108="Y",VLOOKUP($P108, INDIRECT($Q$3),T$8,0)*INDIRECT($P$2),VLOOKUP($P108, INDIRECT($Q$3),T$8,0)),IF($E108="E",0,3))</f>
        <v>128632</v>
      </c>
      <c r="U108" s="186" cm="1">
        <f t="array" aca="1" ref="U108" ca="1">ROUND(IF($Q108="Y",VLOOKUP($P108, INDIRECT($Q$3),U$8,0)*INDIRECT($P$2),VLOOKUP($P108, INDIRECT($Q$3),U$8,0)),IF($E108="E",0,3))</f>
        <v>135444</v>
      </c>
      <c r="V108" s="186" cm="1">
        <f t="array" aca="1" ref="V108" ca="1">ROUND(IF($Q108="Y",VLOOKUP($P108, INDIRECT($Q$3),V$8,0)*INDIRECT($P$2),VLOOKUP($P108, INDIRECT($Q$3),V$8,0)),IF($E108="E",0,3))</f>
        <v>144592</v>
      </c>
      <c r="W108" s="186" cm="1">
        <f t="array" aca="1" ref="W108" ca="1">ROUND(IF($Q108="Y",VLOOKUP($P108, INDIRECT($Q$3),W$8,0)*INDIRECT($P$2),VLOOKUP($P108, INDIRECT($Q$3),W$8,0)),IF($E108="E",0,3))</f>
        <v>148640</v>
      </c>
      <c r="X108" s="186" cm="1">
        <f t="array" aca="1" ref="X108" ca="1">ROUND(IF($Q108="Y",VLOOKUP($P108, INDIRECT($Q$3),X$8,0)*INDIRECT($P$2),VLOOKUP($P108, INDIRECT($Q$3),X$8,0)),IF($E108="E",0,3))</f>
        <v>152804</v>
      </c>
      <c r="Y108" s="186" cm="1">
        <f t="array" aca="1" ref="Y108" ca="1">ROUND(IF($Q108="Y",VLOOKUP($P108, INDIRECT($Q$3),Y$8,0)*INDIRECT($P$2),VLOOKUP($P108, INDIRECT($Q$3),Y$8,0)),IF($E108="E",0,3))</f>
        <v>157159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38"/>
        <v>59435C</v>
      </c>
      <c r="AC108" s="130" t="str">
        <f t="shared" si="57"/>
        <v>IT Project Management Office Manager</v>
      </c>
      <c r="AD108" s="284" t="str">
        <f t="shared" si="58"/>
        <v>115</v>
      </c>
      <c r="AE108" s="282">
        <f t="shared" ca="1" si="22"/>
        <v>61.842999999999996</v>
      </c>
      <c r="AF108" s="282">
        <f t="shared" ca="1" si="22"/>
        <v>65.118000000000009</v>
      </c>
      <c r="AG108" s="282">
        <f t="shared" ca="1" si="22"/>
        <v>69.516000000000005</v>
      </c>
      <c r="AH108" s="282">
        <f t="shared" ca="1" si="22"/>
        <v>71.462000000000003</v>
      </c>
      <c r="AI108" s="282">
        <f t="shared" ca="1" si="22"/>
        <v>73.463999999999999</v>
      </c>
      <c r="AJ108" s="282">
        <f t="shared" ca="1" si="22"/>
        <v>75.558000000000007</v>
      </c>
      <c r="AK108" s="282" t="str">
        <f t="shared" ca="1" si="22"/>
        <v/>
      </c>
    </row>
    <row r="109" spans="1:38" x14ac:dyDescent="0.3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ref="G109:M144" ca="1" si="59">IF(E109="E",ROUND(T109,0),ROUND(T109,3))</f>
        <v>109411</v>
      </c>
      <c r="H109" s="74">
        <f t="shared" ca="1" si="59"/>
        <v>115513</v>
      </c>
      <c r="I109" s="74">
        <f t="shared" ca="1" si="59"/>
        <v>123432</v>
      </c>
      <c r="J109" s="74">
        <f t="shared" ca="1" si="59"/>
        <v>126889</v>
      </c>
      <c r="K109" s="74">
        <f t="shared" ca="1" si="59"/>
        <v>130441</v>
      </c>
      <c r="L109" s="74">
        <f t="shared" ca="1" si="59"/>
        <v>134161</v>
      </c>
      <c r="M109" s="74">
        <f t="shared" ca="1" si="59"/>
        <v>0</v>
      </c>
      <c r="N109" s="72"/>
      <c r="P109" s="187" t="str">
        <f t="shared" si="37"/>
        <v>52982C</v>
      </c>
      <c r="Q109" s="191" t="s">
        <v>600</v>
      </c>
      <c r="R109" s="188" t="str">
        <f t="shared" si="56"/>
        <v>IT Project Manager Supervisor</v>
      </c>
      <c r="S109" s="189" t="str">
        <f t="shared" si="39"/>
        <v>122</v>
      </c>
      <c r="T109" s="186" cm="1">
        <f t="array" aca="1" ref="T109" ca="1">ROUND(IF($Q109="Y",VLOOKUP($P109, INDIRECT($Q$3),T$8,0)*INDIRECT($P$2),VLOOKUP($P109, INDIRECT($Q$3),T$8,0)),IF($E109="E",0,3))</f>
        <v>109411</v>
      </c>
      <c r="U109" s="186" cm="1">
        <f t="array" aca="1" ref="U109" ca="1">ROUND(IF($Q109="Y",VLOOKUP($P109, INDIRECT($Q$3),U$8,0)*INDIRECT($P$2),VLOOKUP($P109, INDIRECT($Q$3),U$8,0)),IF($E109="E",0,3))</f>
        <v>115513</v>
      </c>
      <c r="V109" s="186" cm="1">
        <f t="array" aca="1" ref="V109" ca="1">ROUND(IF($Q109="Y",VLOOKUP($P109, INDIRECT($Q$3),V$8,0)*INDIRECT($P$2),VLOOKUP($P109, INDIRECT($Q$3),V$8,0)),IF($E109="E",0,3))</f>
        <v>123432</v>
      </c>
      <c r="W109" s="186" cm="1">
        <f t="array" aca="1" ref="W109" ca="1">ROUND(IF($Q109="Y",VLOOKUP($P109, INDIRECT($Q$3),W$8,0)*INDIRECT($P$2),VLOOKUP($P109, INDIRECT($Q$3),W$8,0)),IF($E109="E",0,3))</f>
        <v>126889</v>
      </c>
      <c r="X109" s="186" cm="1">
        <f t="array" aca="1" ref="X109" ca="1">ROUND(IF($Q109="Y",VLOOKUP($P109, INDIRECT($Q$3),X$8,0)*INDIRECT($P$2),VLOOKUP($P109, INDIRECT($Q$3),X$8,0)),IF($E109="E",0,3))</f>
        <v>130441</v>
      </c>
      <c r="Y109" s="186" cm="1">
        <f t="array" aca="1" ref="Y109" ca="1">ROUND(IF($Q109="Y",VLOOKUP($P109, INDIRECT($Q$3),Y$8,0)*INDIRECT($P$2),VLOOKUP($P109, INDIRECT($Q$3),Y$8,0)),IF($E109="E",0,3))</f>
        <v>134161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8"/>
        <v>52982C</v>
      </c>
      <c r="AC109" s="130" t="str">
        <f t="shared" si="57"/>
        <v>IT Project Manager Supervisor</v>
      </c>
      <c r="AD109" s="284" t="str">
        <f t="shared" si="58"/>
        <v>122</v>
      </c>
      <c r="AE109" s="282">
        <f t="shared" ref="AE109:AK144" ca="1" si="60">IF(T109=0,"",IF($E109="E",ROUNDUP(T109/2080,3),T109))</f>
        <v>52.601999999999997</v>
      </c>
      <c r="AF109" s="282">
        <f t="shared" ca="1" si="60"/>
        <v>55.535999999999994</v>
      </c>
      <c r="AG109" s="282">
        <f t="shared" ca="1" si="60"/>
        <v>59.342999999999996</v>
      </c>
      <c r="AH109" s="282">
        <f t="shared" ca="1" si="60"/>
        <v>61.004999999999995</v>
      </c>
      <c r="AI109" s="282">
        <f t="shared" ca="1" si="60"/>
        <v>62.713000000000001</v>
      </c>
      <c r="AJ109" s="282">
        <f t="shared" ca="1" si="60"/>
        <v>64.501000000000005</v>
      </c>
      <c r="AK109" s="282" t="str">
        <f t="shared" ca="1" si="60"/>
        <v/>
      </c>
      <c r="AL109" s="282" t="str">
        <f>IF(AA109=0,"",IF($E109="E",ROUNDUP(AA109/2080,3),AA109))</f>
        <v/>
      </c>
    </row>
    <row r="110" spans="1:38" x14ac:dyDescent="0.3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ca="1" si="59"/>
        <v>126146</v>
      </c>
      <c r="H110" s="74">
        <f t="shared" ca="1" si="59"/>
        <v>132785</v>
      </c>
      <c r="I110" s="74">
        <f t="shared" ca="1" si="59"/>
        <v>139774</v>
      </c>
      <c r="J110" s="74">
        <f t="shared" ca="1" si="59"/>
        <v>147131</v>
      </c>
      <c r="K110" s="74">
        <f t="shared" ca="1" si="59"/>
        <v>154875</v>
      </c>
      <c r="L110" s="74">
        <f t="shared" ca="1" si="59"/>
        <v>163025</v>
      </c>
      <c r="M110" s="74">
        <f t="shared" ca="1" si="59"/>
        <v>171606</v>
      </c>
      <c r="N110" s="72"/>
      <c r="P110" s="187" t="str">
        <f t="shared" si="37"/>
        <v>59458C</v>
      </c>
      <c r="Q110" s="191" t="s">
        <v>600</v>
      </c>
      <c r="R110" s="188" t="str">
        <f t="shared" si="56"/>
        <v>IT Technical Manager</v>
      </c>
      <c r="S110" s="189" t="str">
        <f t="shared" si="39"/>
        <v>128</v>
      </c>
      <c r="T110" s="186" cm="1">
        <f t="array" aca="1" ref="T110" ca="1">ROUND(IF($Q110="Y",VLOOKUP($P110, INDIRECT($Q$3),T$8,0)*INDIRECT($P$2),VLOOKUP($P110, INDIRECT($Q$3),T$8,0)),IF($E110="E",0,3))</f>
        <v>126146</v>
      </c>
      <c r="U110" s="186" cm="1">
        <f t="array" aca="1" ref="U110" ca="1">ROUND(IF($Q110="Y",VLOOKUP($P110, INDIRECT($Q$3),U$8,0)*INDIRECT($P$2),VLOOKUP($P110, INDIRECT($Q$3),U$8,0)),IF($E110="E",0,3))</f>
        <v>132785</v>
      </c>
      <c r="V110" s="186" cm="1">
        <f t="array" aca="1" ref="V110" ca="1">ROUND(IF($Q110="Y",VLOOKUP($P110, INDIRECT($Q$3),V$8,0)*INDIRECT($P$2),VLOOKUP($P110, INDIRECT($Q$3),V$8,0)),IF($E110="E",0,3))</f>
        <v>139774</v>
      </c>
      <c r="W110" s="186" cm="1">
        <f t="array" aca="1" ref="W110" ca="1">ROUND(IF($Q110="Y",VLOOKUP($P110, INDIRECT($Q$3),W$8,0)*INDIRECT($P$2),VLOOKUP($P110, INDIRECT($Q$3),W$8,0)),IF($E110="E",0,3))</f>
        <v>147131</v>
      </c>
      <c r="X110" s="186" cm="1">
        <f t="array" aca="1" ref="X110" ca="1">ROUND(IF($Q110="Y",VLOOKUP($P110, INDIRECT($Q$3),X$8,0)*INDIRECT($P$2),VLOOKUP($P110, INDIRECT($Q$3),X$8,0)),IF($E110="E",0,3))</f>
        <v>154875</v>
      </c>
      <c r="Y110" s="186" cm="1">
        <f t="array" aca="1" ref="Y110" ca="1">ROUND(IF($Q110="Y",VLOOKUP($P110, INDIRECT($Q$3),Y$8,0)*INDIRECT($P$2),VLOOKUP($P110, INDIRECT($Q$3),Y$8,0)),IF($E110="E",0,3))</f>
        <v>163025</v>
      </c>
      <c r="Z110" s="186" cm="1">
        <f t="array" aca="1" ref="Z110" ca="1">ROUND(IF($Q110="Y",VLOOKUP($P110, INDIRECT($Q$3),Z$8,0)*INDIRECT($P$2),VLOOKUP($P110, INDIRECT($Q$3),Z$8,0)),IF($E110="E",0,3))</f>
        <v>171606</v>
      </c>
      <c r="AA110" s="186"/>
      <c r="AB110" s="282" t="str">
        <f t="shared" si="38"/>
        <v>59458C</v>
      </c>
      <c r="AC110" s="130" t="str">
        <f t="shared" si="57"/>
        <v>IT Technical Manager</v>
      </c>
      <c r="AD110" s="284" t="str">
        <f t="shared" si="58"/>
        <v>128</v>
      </c>
      <c r="AE110" s="282">
        <f t="shared" ca="1" si="60"/>
        <v>60.647999999999996</v>
      </c>
      <c r="AF110" s="282">
        <f t="shared" ca="1" si="60"/>
        <v>63.838999999999999</v>
      </c>
      <c r="AG110" s="282">
        <f t="shared" ca="1" si="60"/>
        <v>67.2</v>
      </c>
      <c r="AH110" s="282">
        <f t="shared" ca="1" si="60"/>
        <v>70.737000000000009</v>
      </c>
      <c r="AI110" s="282">
        <f t="shared" ca="1" si="60"/>
        <v>74.460000000000008</v>
      </c>
      <c r="AJ110" s="282">
        <f t="shared" ca="1" si="60"/>
        <v>78.378</v>
      </c>
      <c r="AK110" s="282">
        <f t="shared" ca="1" si="60"/>
        <v>82.503</v>
      </c>
      <c r="AL110" s="282" t="str">
        <f>IF(AA110=0,"",IF($E110="E",ROUNDUP(AA110/2080,3),AA110))</f>
        <v/>
      </c>
    </row>
    <row r="111" spans="1:38" x14ac:dyDescent="0.3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59"/>
        <v>106503</v>
      </c>
      <c r="H111" s="74">
        <f t="shared" ca="1" si="59"/>
        <v>110767</v>
      </c>
      <c r="I111" s="74">
        <f t="shared" ca="1" si="59"/>
        <v>115203</v>
      </c>
      <c r="J111" s="74">
        <f t="shared" ca="1" si="59"/>
        <v>119816</v>
      </c>
      <c r="K111" s="74">
        <f t="shared" ca="1" si="59"/>
        <v>124614</v>
      </c>
      <c r="L111" s="74">
        <f t="shared" ca="1" si="59"/>
        <v>0</v>
      </c>
      <c r="M111" s="74">
        <f t="shared" ca="1" si="59"/>
        <v>0</v>
      </c>
      <c r="N111" s="72"/>
      <c r="P111" s="187" t="str">
        <f t="shared" si="37"/>
        <v>59448C</v>
      </c>
      <c r="Q111" s="191" t="s">
        <v>600</v>
      </c>
      <c r="R111" s="188" t="str">
        <f t="shared" si="56"/>
        <v>LGBTQIA+ Equity Program Manager</v>
      </c>
      <c r="S111" s="189" t="str">
        <f t="shared" si="39"/>
        <v>116</v>
      </c>
      <c r="T111" s="186" cm="1">
        <f t="array" aca="1" ref="T111" ca="1">ROUND(IF($Q111="Y",VLOOKUP($P111, INDIRECT($Q$3),T$8,0)*INDIRECT($P$2),VLOOKUP($P111, INDIRECT($Q$3),T$8,0)),IF($E111="E",0,3))</f>
        <v>106503</v>
      </c>
      <c r="U111" s="186" cm="1">
        <f t="array" aca="1" ref="U111" ca="1">ROUND(IF($Q111="Y",VLOOKUP($P111, INDIRECT($Q$3),U$8,0)*INDIRECT($P$2),VLOOKUP($P111, INDIRECT($Q$3),U$8,0)),IF($E111="E",0,3))</f>
        <v>110767</v>
      </c>
      <c r="V111" s="186" cm="1">
        <f t="array" aca="1" ref="V111" ca="1">ROUND(IF($Q111="Y",VLOOKUP($P111, INDIRECT($Q$3),V$8,0)*INDIRECT($P$2),VLOOKUP($P111, INDIRECT($Q$3),V$8,0)),IF($E111="E",0,3))</f>
        <v>115203</v>
      </c>
      <c r="W111" s="186" cm="1">
        <f t="array" aca="1" ref="W111" ca="1">ROUND(IF($Q111="Y",VLOOKUP($P111, INDIRECT($Q$3),W$8,0)*INDIRECT($P$2),VLOOKUP($P111, INDIRECT($Q$3),W$8,0)),IF($E111="E",0,3))</f>
        <v>119816</v>
      </c>
      <c r="X111" s="186" cm="1">
        <f t="array" aca="1" ref="X111" ca="1">ROUND(IF($Q111="Y",VLOOKUP($P111, INDIRECT($Q$3),X$8,0)*INDIRECT($P$2),VLOOKUP($P111, INDIRECT($Q$3),X$8,0)),IF($E111="E",0,3))</f>
        <v>124614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38"/>
        <v>59448C</v>
      </c>
      <c r="AC111" s="130" t="str">
        <f t="shared" si="57"/>
        <v>LGBTQIA+ Equity Program Manager</v>
      </c>
      <c r="AD111" s="284" t="str">
        <f t="shared" si="58"/>
        <v>116</v>
      </c>
      <c r="AE111" s="282">
        <f t="shared" ca="1" si="60"/>
        <v>51.204000000000001</v>
      </c>
      <c r="AF111" s="282">
        <f t="shared" ca="1" si="60"/>
        <v>53.253999999999998</v>
      </c>
      <c r="AG111" s="282">
        <f t="shared" ca="1" si="60"/>
        <v>55.387</v>
      </c>
      <c r="AH111" s="282">
        <f t="shared" ca="1" si="60"/>
        <v>57.603999999999999</v>
      </c>
      <c r="AI111" s="282">
        <f t="shared" ca="1" si="60"/>
        <v>59.910999999999994</v>
      </c>
      <c r="AJ111" s="282" t="str">
        <f t="shared" ca="1" si="60"/>
        <v/>
      </c>
      <c r="AK111" s="282" t="str">
        <f t="shared" ca="1" si="60"/>
        <v/>
      </c>
    </row>
    <row r="112" spans="1:38" x14ac:dyDescent="0.3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59"/>
        <v>88597</v>
      </c>
      <c r="H112" s="74">
        <f t="shared" ca="1" si="59"/>
        <v>93007</v>
      </c>
      <c r="I112" s="74">
        <f t="shared" ca="1" si="59"/>
        <v>97670</v>
      </c>
      <c r="J112" s="74">
        <f t="shared" ca="1" si="59"/>
        <v>103985</v>
      </c>
      <c r="K112" s="74">
        <f t="shared" ca="1" si="59"/>
        <v>106894</v>
      </c>
      <c r="L112" s="74">
        <f t="shared" ca="1" si="59"/>
        <v>109891</v>
      </c>
      <c r="M112" s="74">
        <f t="shared" ca="1" si="59"/>
        <v>113023</v>
      </c>
      <c r="N112" s="72"/>
      <c r="P112" s="187" t="str">
        <f t="shared" si="37"/>
        <v>06400C</v>
      </c>
      <c r="Q112" s="191" t="s">
        <v>600</v>
      </c>
      <c r="R112" s="188" t="str">
        <f t="shared" si="56"/>
        <v>Loss Control Coordinator</v>
      </c>
      <c r="S112" s="189" t="str">
        <f t="shared" si="39"/>
        <v>34M</v>
      </c>
      <c r="T112" s="186" cm="1">
        <f t="array" aca="1" ref="T112" ca="1">ROUND(IF($Q112="Y",VLOOKUP($P112, INDIRECT($Q$3),T$8,0)*INDIRECT($P$2),VLOOKUP($P112, INDIRECT($Q$3),T$8,0)),IF($E112="E",0,3))</f>
        <v>88597</v>
      </c>
      <c r="U112" s="186" cm="1">
        <f t="array" aca="1" ref="U112" ca="1">ROUND(IF($Q112="Y",VLOOKUP($P112, INDIRECT($Q$3),U$8,0)*INDIRECT($P$2),VLOOKUP($P112, INDIRECT($Q$3),U$8,0)),IF($E112="E",0,3))</f>
        <v>93007</v>
      </c>
      <c r="V112" s="186" cm="1">
        <f t="array" aca="1" ref="V112" ca="1">ROUND(IF($Q112="Y",VLOOKUP($P112, INDIRECT($Q$3),V$8,0)*INDIRECT($P$2),VLOOKUP($P112, INDIRECT($Q$3),V$8,0)),IF($E112="E",0,3))</f>
        <v>97670</v>
      </c>
      <c r="W112" s="186" cm="1">
        <f t="array" aca="1" ref="W112" ca="1">ROUND(IF($Q112="Y",VLOOKUP($P112, INDIRECT($Q$3),W$8,0)*INDIRECT($P$2),VLOOKUP($P112, INDIRECT($Q$3),W$8,0)),IF($E112="E",0,3))</f>
        <v>103985</v>
      </c>
      <c r="X112" s="186" cm="1">
        <f t="array" aca="1" ref="X112" ca="1">ROUND(IF($Q112="Y",VLOOKUP($P112, INDIRECT($Q$3),X$8,0)*INDIRECT($P$2),VLOOKUP($P112, INDIRECT($Q$3),X$8,0)),IF($E112="E",0,3))</f>
        <v>106894</v>
      </c>
      <c r="Y112" s="186" cm="1">
        <f t="array" aca="1" ref="Y112" ca="1">ROUND(IF($Q112="Y",VLOOKUP($P112, INDIRECT($Q$3),Y$8,0)*INDIRECT($P$2),VLOOKUP($P112, INDIRECT($Q$3),Y$8,0)),IF($E112="E",0,3))</f>
        <v>109891</v>
      </c>
      <c r="Z112" s="186" cm="1">
        <f t="array" aca="1" ref="Z112" ca="1">ROUND(IF($Q112="Y",VLOOKUP($P112, INDIRECT($Q$3),Z$8,0)*INDIRECT($P$2),VLOOKUP($P112, INDIRECT($Q$3),Z$8,0)),IF($E112="E",0,3))</f>
        <v>113023</v>
      </c>
      <c r="AA112" s="186"/>
      <c r="AB112" s="282" t="str">
        <f t="shared" si="38"/>
        <v>06400C</v>
      </c>
      <c r="AC112" s="130" t="str">
        <f t="shared" si="57"/>
        <v>Loss Control Coordinator</v>
      </c>
      <c r="AD112" s="284" t="str">
        <f t="shared" si="58"/>
        <v>34M</v>
      </c>
      <c r="AE112" s="282">
        <f t="shared" ca="1" si="60"/>
        <v>42.594999999999999</v>
      </c>
      <c r="AF112" s="282">
        <f t="shared" ca="1" si="60"/>
        <v>44.714999999999996</v>
      </c>
      <c r="AG112" s="282">
        <f t="shared" ca="1" si="60"/>
        <v>46.957000000000001</v>
      </c>
      <c r="AH112" s="282">
        <f t="shared" ca="1" si="60"/>
        <v>49.992999999999995</v>
      </c>
      <c r="AI112" s="282">
        <f t="shared" ca="1" si="60"/>
        <v>51.391999999999996</v>
      </c>
      <c r="AJ112" s="282">
        <f t="shared" ca="1" si="60"/>
        <v>52.832999999999998</v>
      </c>
      <c r="AK112" s="282">
        <f t="shared" ca="1" si="60"/>
        <v>54.338000000000001</v>
      </c>
    </row>
    <row r="113" spans="1:37" x14ac:dyDescent="0.3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ref="G113" ca="1" si="61">IF(E113="E",ROUND(T113,0),ROUND(T113,3))</f>
        <v>105497</v>
      </c>
      <c r="H113" s="74">
        <f t="shared" ref="H113" ca="1" si="62">IF(F113="E",ROUND(U113,0),ROUND(U113,3))</f>
        <v>109715</v>
      </c>
      <c r="I113" s="74">
        <f t="shared" ref="I113" ca="1" si="63">IF(G113="E",ROUND(V113,0),ROUND(V113,3))</f>
        <v>114106</v>
      </c>
      <c r="J113" s="74">
        <f t="shared" ref="J113" ca="1" si="64">IF(H113="E",ROUND(W113,0),ROUND(W113,3))</f>
        <v>118668</v>
      </c>
      <c r="K113" s="74">
        <f t="shared" ref="K113" ca="1" si="65">IF(I113="E",ROUND(X113,0),ROUND(X113,3))</f>
        <v>123415</v>
      </c>
      <c r="L113" s="74">
        <f t="shared" ref="L113" ca="1" si="66">IF(J113="E",ROUND(Y113,0),ROUND(Y113,3))</f>
        <v>0</v>
      </c>
      <c r="M113" s="74">
        <f t="shared" ref="M113" ca="1" si="67">IF(K113="E",ROUND(Z113,0),ROUND(Z113,3))</f>
        <v>0</v>
      </c>
      <c r="N113" s="72"/>
      <c r="P113" s="187" t="str">
        <f t="shared" ref="P113" si="68">A113</f>
        <v>06500C</v>
      </c>
      <c r="Q113" s="191" t="s">
        <v>600</v>
      </c>
      <c r="R113" s="188" t="str">
        <f t="shared" ref="R113" si="69">F113</f>
        <v>Management Analyst II</v>
      </c>
      <c r="S113" s="189" t="str">
        <f t="shared" ref="S113" si="70">C113</f>
        <v>104</v>
      </c>
      <c r="T113" s="186" cm="1">
        <f t="array" aca="1" ref="T113" ca="1">ROUND(IF($Q113="Y",VLOOKUP($P113, INDIRECT($Q$3),T$8,0)*INDIRECT($P$2),VLOOKUP($P113, INDIRECT($Q$3),T$8,0)),IF($E113="E",0,3))</f>
        <v>105497</v>
      </c>
      <c r="U113" s="186" cm="1">
        <f t="array" aca="1" ref="U113" ca="1">ROUND(IF($Q113="Y",VLOOKUP($P113, INDIRECT($Q$3),U$8,0)*INDIRECT($P$2),VLOOKUP($P113, INDIRECT($Q$3),U$8,0)),IF($E113="E",0,3))</f>
        <v>109715</v>
      </c>
      <c r="V113" s="186" cm="1">
        <f t="array" aca="1" ref="V113" ca="1">ROUND(IF($Q113="Y",VLOOKUP($P113, INDIRECT($Q$3),V$8,0)*INDIRECT($P$2),VLOOKUP($P113, INDIRECT($Q$3),V$8,0)),IF($E113="E",0,3))</f>
        <v>114106</v>
      </c>
      <c r="W113" s="186" cm="1">
        <f t="array" aca="1" ref="W113" ca="1">ROUND(IF($Q113="Y",VLOOKUP($P113, INDIRECT($Q$3),W$8,0)*INDIRECT($P$2),VLOOKUP($P113, INDIRECT($Q$3),W$8,0)),IF($E113="E",0,3))</f>
        <v>118668</v>
      </c>
      <c r="X113" s="186" cm="1">
        <f t="array" aca="1" ref="X113" ca="1">ROUND(IF($Q113="Y",VLOOKUP($P113, INDIRECT($Q$3),X$8,0)*INDIRECT($P$2),VLOOKUP($P113, INDIRECT($Q$3),X$8,0)),IF($E113="E",0,3))</f>
        <v>123415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ref="AB113" si="71">A113</f>
        <v>06500C</v>
      </c>
      <c r="AC113" s="130" t="str">
        <f t="shared" ref="AC113" si="72">F113</f>
        <v>Management Analyst II</v>
      </c>
      <c r="AD113" s="284" t="str">
        <f t="shared" ref="AD113" si="73">C113</f>
        <v>104</v>
      </c>
      <c r="AE113" s="282">
        <f t="shared" ref="AE113" ca="1" si="74">IF(T113=0,"",IF($E113="E",ROUNDUP(T113/2080,3),T113))</f>
        <v>50.72</v>
      </c>
      <c r="AF113" s="282">
        <f t="shared" ref="AF113" ca="1" si="75">IF(U113=0,"",IF($E113="E",ROUNDUP(U113/2080,3),U113))</f>
        <v>52.747999999999998</v>
      </c>
      <c r="AG113" s="282">
        <f t="shared" ref="AG113" ca="1" si="76">IF(V113=0,"",IF($E113="E",ROUNDUP(V113/2080,3),V113))</f>
        <v>54.858999999999995</v>
      </c>
      <c r="AH113" s="282">
        <f t="shared" ref="AH113" ca="1" si="77">IF(W113=0,"",IF($E113="E",ROUNDUP(W113/2080,3),W113))</f>
        <v>57.052</v>
      </c>
      <c r="AI113" s="282">
        <f t="shared" ref="AI113" ca="1" si="78">IF(X113=0,"",IF($E113="E",ROUNDUP(X113/2080,3),X113))</f>
        <v>59.335000000000001</v>
      </c>
      <c r="AJ113" s="282" t="str">
        <f t="shared" ref="AJ113" ca="1" si="79">IF(Y113=0,"",IF($E113="E",ROUNDUP(Y113/2080,3),Y113))</f>
        <v/>
      </c>
      <c r="AK113" s="282" t="str">
        <f t="shared" ref="AK113" ca="1" si="80">IF(Z113=0,"",IF($E113="E",ROUNDUP(Z113/2080,3),Z113))</f>
        <v/>
      </c>
    </row>
    <row r="114" spans="1:37" x14ac:dyDescent="0.3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59"/>
        <v>86949</v>
      </c>
      <c r="H114" s="74">
        <f t="shared" ca="1" si="59"/>
        <v>91439</v>
      </c>
      <c r="I114" s="74">
        <f t="shared" ca="1" si="59"/>
        <v>96099</v>
      </c>
      <c r="J114" s="74">
        <f t="shared" ca="1" si="59"/>
        <v>102604</v>
      </c>
      <c r="K114" s="74">
        <f t="shared" ca="1" si="59"/>
        <v>105478</v>
      </c>
      <c r="L114" s="74">
        <f t="shared" ca="1" si="59"/>
        <v>108431</v>
      </c>
      <c r="M114" s="74">
        <f t="shared" ca="1" si="59"/>
        <v>111524</v>
      </c>
      <c r="N114" s="72"/>
      <c r="P114" s="187" t="str">
        <f t="shared" si="37"/>
        <v>06510C</v>
      </c>
      <c r="Q114" s="191" t="s">
        <v>600</v>
      </c>
      <c r="R114" s="188" t="str">
        <f t="shared" si="56"/>
        <v>Manager Accounting</v>
      </c>
      <c r="S114" s="189" t="str">
        <f t="shared" si="39"/>
        <v>34D</v>
      </c>
      <c r="T114" s="186" cm="1">
        <f t="array" aca="1" ref="T114" ca="1">ROUND(IF($Q114="Y",VLOOKUP($P114, INDIRECT($Q$3),T$8,0)*INDIRECT($P$2),VLOOKUP($P114, INDIRECT($Q$3),T$8,0)),IF($E114="E",0,3))</f>
        <v>86949</v>
      </c>
      <c r="U114" s="186" cm="1">
        <f t="array" aca="1" ref="U114" ca="1">ROUND(IF($Q114="Y",VLOOKUP($P114, INDIRECT($Q$3),U$8,0)*INDIRECT($P$2),VLOOKUP($P114, INDIRECT($Q$3),U$8,0)),IF($E114="E",0,3))</f>
        <v>91439</v>
      </c>
      <c r="V114" s="186" cm="1">
        <f t="array" aca="1" ref="V114" ca="1">ROUND(IF($Q114="Y",VLOOKUP($P114, INDIRECT($Q$3),V$8,0)*INDIRECT($P$2),VLOOKUP($P114, INDIRECT($Q$3),V$8,0)),IF($E114="E",0,3))</f>
        <v>96099</v>
      </c>
      <c r="W114" s="186" cm="1">
        <f t="array" aca="1" ref="W114" ca="1">ROUND(IF($Q114="Y",VLOOKUP($P114, INDIRECT($Q$3),W$8,0)*INDIRECT($P$2),VLOOKUP($P114, INDIRECT($Q$3),W$8,0)),IF($E114="E",0,3))</f>
        <v>102604</v>
      </c>
      <c r="X114" s="186" cm="1">
        <f t="array" aca="1" ref="X114" ca="1">ROUND(IF($Q114="Y",VLOOKUP($P114, INDIRECT($Q$3),X$8,0)*INDIRECT($P$2),VLOOKUP($P114, INDIRECT($Q$3),X$8,0)),IF($E114="E",0,3))</f>
        <v>105478</v>
      </c>
      <c r="Y114" s="186" cm="1">
        <f t="array" aca="1" ref="Y114" ca="1">ROUND(IF($Q114="Y",VLOOKUP($P114, INDIRECT($Q$3),Y$8,0)*INDIRECT($P$2),VLOOKUP($P114, INDIRECT($Q$3),Y$8,0)),IF($E114="E",0,3))</f>
        <v>108431</v>
      </c>
      <c r="Z114" s="186" cm="1">
        <f t="array" aca="1" ref="Z114" ca="1">ROUND(IF($Q114="Y",VLOOKUP($P114, INDIRECT($Q$3),Z$8,0)*INDIRECT($P$2),VLOOKUP($P114, INDIRECT($Q$3),Z$8,0)),IF($E114="E",0,3))</f>
        <v>111524</v>
      </c>
      <c r="AA114" s="186"/>
      <c r="AB114" s="282" t="str">
        <f t="shared" si="38"/>
        <v>06510C</v>
      </c>
      <c r="AC114" s="130" t="str">
        <f t="shared" si="57"/>
        <v>Manager Accounting</v>
      </c>
      <c r="AD114" s="284" t="str">
        <f t="shared" si="58"/>
        <v>34D</v>
      </c>
      <c r="AE114" s="282">
        <f t="shared" ca="1" si="60"/>
        <v>41.802999999999997</v>
      </c>
      <c r="AF114" s="282">
        <f t="shared" ca="1" si="60"/>
        <v>43.961999999999996</v>
      </c>
      <c r="AG114" s="282">
        <f t="shared" ca="1" si="60"/>
        <v>46.201999999999998</v>
      </c>
      <c r="AH114" s="282">
        <f t="shared" ca="1" si="60"/>
        <v>49.329000000000001</v>
      </c>
      <c r="AI114" s="282">
        <f t="shared" ca="1" si="60"/>
        <v>50.710999999999999</v>
      </c>
      <c r="AJ114" s="282">
        <f t="shared" ca="1" si="60"/>
        <v>52.131</v>
      </c>
      <c r="AK114" s="282">
        <f t="shared" ca="1" si="60"/>
        <v>53.617999999999995</v>
      </c>
    </row>
    <row r="115" spans="1:37" x14ac:dyDescent="0.3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59"/>
        <v>86949</v>
      </c>
      <c r="H115" s="74">
        <f t="shared" ca="1" si="59"/>
        <v>91439</v>
      </c>
      <c r="I115" s="74">
        <f t="shared" ca="1" si="59"/>
        <v>96099</v>
      </c>
      <c r="J115" s="74">
        <f t="shared" ca="1" si="59"/>
        <v>102604</v>
      </c>
      <c r="K115" s="74">
        <f t="shared" ca="1" si="59"/>
        <v>105478</v>
      </c>
      <c r="L115" s="74">
        <f t="shared" ca="1" si="59"/>
        <v>108431</v>
      </c>
      <c r="M115" s="74">
        <f t="shared" ca="1" si="59"/>
        <v>111524</v>
      </c>
      <c r="N115" s="72"/>
      <c r="P115" s="187" t="str">
        <f t="shared" si="37"/>
        <v>06514C</v>
      </c>
      <c r="Q115" s="191" t="s">
        <v>600</v>
      </c>
      <c r="R115" s="188" t="str">
        <f t="shared" si="56"/>
        <v xml:space="preserve">Manager Accounts Payable </v>
      </c>
      <c r="S115" s="189" t="str">
        <f t="shared" si="39"/>
        <v>34D</v>
      </c>
      <c r="T115" s="186" cm="1">
        <f t="array" aca="1" ref="T115" ca="1">ROUND(IF($Q115="Y",VLOOKUP($P115, INDIRECT($Q$3),T$8,0)*INDIRECT($P$2),VLOOKUP($P115, INDIRECT($Q$3),T$8,0)),IF($E115="E",0,3))</f>
        <v>86949</v>
      </c>
      <c r="U115" s="186" cm="1">
        <f t="array" aca="1" ref="U115" ca="1">ROUND(IF($Q115="Y",VLOOKUP($P115, INDIRECT($Q$3),U$8,0)*INDIRECT($P$2),VLOOKUP($P115, INDIRECT($Q$3),U$8,0)),IF($E115="E",0,3))</f>
        <v>91439</v>
      </c>
      <c r="V115" s="186" cm="1">
        <f t="array" aca="1" ref="V115" ca="1">ROUND(IF($Q115="Y",VLOOKUP($P115, INDIRECT($Q$3),V$8,0)*INDIRECT($P$2),VLOOKUP($P115, INDIRECT($Q$3),V$8,0)),IF($E115="E",0,3))</f>
        <v>96099</v>
      </c>
      <c r="W115" s="186" cm="1">
        <f t="array" aca="1" ref="W115" ca="1">ROUND(IF($Q115="Y",VLOOKUP($P115, INDIRECT($Q$3),W$8,0)*INDIRECT($P$2),VLOOKUP($P115, INDIRECT($Q$3),W$8,0)),IF($E115="E",0,3))</f>
        <v>102604</v>
      </c>
      <c r="X115" s="186" cm="1">
        <f t="array" aca="1" ref="X115" ca="1">ROUND(IF($Q115="Y",VLOOKUP($P115, INDIRECT($Q$3),X$8,0)*INDIRECT($P$2),VLOOKUP($P115, INDIRECT($Q$3),X$8,0)),IF($E115="E",0,3))</f>
        <v>105478</v>
      </c>
      <c r="Y115" s="186" cm="1">
        <f t="array" aca="1" ref="Y115" ca="1">ROUND(IF($Q115="Y",VLOOKUP($P115, INDIRECT($Q$3),Y$8,0)*INDIRECT($P$2),VLOOKUP($P115, INDIRECT($Q$3),Y$8,0)),IF($E115="E",0,3))</f>
        <v>108431</v>
      </c>
      <c r="Z115" s="186" cm="1">
        <f t="array" aca="1" ref="Z115" ca="1">ROUND(IF($Q115="Y",VLOOKUP($P115, INDIRECT($Q$3),Z$8,0)*INDIRECT($P$2),VLOOKUP($P115, INDIRECT($Q$3),Z$8,0)),IF($E115="E",0,3))</f>
        <v>111524</v>
      </c>
      <c r="AA115" s="186"/>
      <c r="AB115" s="282" t="str">
        <f t="shared" si="38"/>
        <v>06514C</v>
      </c>
      <c r="AC115" s="130" t="str">
        <f t="shared" si="57"/>
        <v xml:space="preserve">Manager Accounts Payable </v>
      </c>
      <c r="AD115" s="284" t="str">
        <f t="shared" si="58"/>
        <v>34D</v>
      </c>
      <c r="AE115" s="282">
        <f t="shared" ca="1" si="60"/>
        <v>41.802999999999997</v>
      </c>
      <c r="AF115" s="282">
        <f t="shared" ca="1" si="60"/>
        <v>43.961999999999996</v>
      </c>
      <c r="AG115" s="282">
        <f t="shared" ca="1" si="60"/>
        <v>46.201999999999998</v>
      </c>
      <c r="AH115" s="282">
        <f t="shared" ca="1" si="60"/>
        <v>49.329000000000001</v>
      </c>
      <c r="AI115" s="282">
        <f t="shared" ca="1" si="60"/>
        <v>50.710999999999999</v>
      </c>
      <c r="AJ115" s="282">
        <f t="shared" ca="1" si="60"/>
        <v>52.131</v>
      </c>
      <c r="AK115" s="282">
        <f t="shared" ca="1" si="60"/>
        <v>53.617999999999995</v>
      </c>
    </row>
    <row r="116" spans="1:37" x14ac:dyDescent="0.3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59"/>
        <v>86949</v>
      </c>
      <c r="H116" s="74">
        <f t="shared" ca="1" si="59"/>
        <v>91439</v>
      </c>
      <c r="I116" s="74">
        <f t="shared" ca="1" si="59"/>
        <v>96099</v>
      </c>
      <c r="J116" s="74">
        <f t="shared" ca="1" si="59"/>
        <v>102604</v>
      </c>
      <c r="K116" s="74">
        <f t="shared" ca="1" si="59"/>
        <v>105478</v>
      </c>
      <c r="L116" s="74">
        <f t="shared" ca="1" si="59"/>
        <v>108431</v>
      </c>
      <c r="M116" s="74">
        <f t="shared" ca="1" si="59"/>
        <v>111524</v>
      </c>
      <c r="N116" s="72"/>
      <c r="P116" s="187" t="str">
        <f t="shared" si="37"/>
        <v>06515C</v>
      </c>
      <c r="Q116" s="191" t="s">
        <v>600</v>
      </c>
      <c r="R116" s="188" t="str">
        <f t="shared" si="56"/>
        <v>Manager Accounts Receivable</v>
      </c>
      <c r="S116" s="189" t="str">
        <f t="shared" si="39"/>
        <v>34D</v>
      </c>
      <c r="T116" s="186" cm="1">
        <f t="array" aca="1" ref="T116" ca="1">ROUND(IF($Q116="Y",VLOOKUP($P116, INDIRECT($Q$3),T$8,0)*INDIRECT($P$2),VLOOKUP($P116, INDIRECT($Q$3),T$8,0)),IF($E116="E",0,3))</f>
        <v>86949</v>
      </c>
      <c r="U116" s="186" cm="1">
        <f t="array" aca="1" ref="U116" ca="1">ROUND(IF($Q116="Y",VLOOKUP($P116, INDIRECT($Q$3),U$8,0)*INDIRECT($P$2),VLOOKUP($P116, INDIRECT($Q$3),U$8,0)),IF($E116="E",0,3))</f>
        <v>91439</v>
      </c>
      <c r="V116" s="186" cm="1">
        <f t="array" aca="1" ref="V116" ca="1">ROUND(IF($Q116="Y",VLOOKUP($P116, INDIRECT($Q$3),V$8,0)*INDIRECT($P$2),VLOOKUP($P116, INDIRECT($Q$3),V$8,0)),IF($E116="E",0,3))</f>
        <v>96099</v>
      </c>
      <c r="W116" s="186" cm="1">
        <f t="array" aca="1" ref="W116" ca="1">ROUND(IF($Q116="Y",VLOOKUP($P116, INDIRECT($Q$3),W$8,0)*INDIRECT($P$2),VLOOKUP($P116, INDIRECT($Q$3),W$8,0)),IF($E116="E",0,3))</f>
        <v>102604</v>
      </c>
      <c r="X116" s="186" cm="1">
        <f t="array" aca="1" ref="X116" ca="1">ROUND(IF($Q116="Y",VLOOKUP($P116, INDIRECT($Q$3),X$8,0)*INDIRECT($P$2),VLOOKUP($P116, INDIRECT($Q$3),X$8,0)),IF($E116="E",0,3))</f>
        <v>105478</v>
      </c>
      <c r="Y116" s="186" cm="1">
        <f t="array" aca="1" ref="Y116" ca="1">ROUND(IF($Q116="Y",VLOOKUP($P116, INDIRECT($Q$3),Y$8,0)*INDIRECT($P$2),VLOOKUP($P116, INDIRECT($Q$3),Y$8,0)),IF($E116="E",0,3))</f>
        <v>108431</v>
      </c>
      <c r="Z116" s="186" cm="1">
        <f t="array" aca="1" ref="Z116" ca="1">ROUND(IF($Q116="Y",VLOOKUP($P116, INDIRECT($Q$3),Z$8,0)*INDIRECT($P$2),VLOOKUP($P116, INDIRECT($Q$3),Z$8,0)),IF($E116="E",0,3))</f>
        <v>111524</v>
      </c>
      <c r="AA116" s="186"/>
      <c r="AB116" s="282" t="str">
        <f t="shared" si="38"/>
        <v>06515C</v>
      </c>
      <c r="AC116" s="130" t="str">
        <f t="shared" si="57"/>
        <v>Manager Accounts Receivable</v>
      </c>
      <c r="AD116" s="284" t="str">
        <f t="shared" si="58"/>
        <v>34D</v>
      </c>
      <c r="AE116" s="282">
        <f t="shared" ca="1" si="60"/>
        <v>41.802999999999997</v>
      </c>
      <c r="AF116" s="282">
        <f t="shared" ca="1" si="60"/>
        <v>43.961999999999996</v>
      </c>
      <c r="AG116" s="282">
        <f t="shared" ca="1" si="60"/>
        <v>46.201999999999998</v>
      </c>
      <c r="AH116" s="282">
        <f t="shared" ca="1" si="60"/>
        <v>49.329000000000001</v>
      </c>
      <c r="AI116" s="282">
        <f t="shared" ca="1" si="60"/>
        <v>50.710999999999999</v>
      </c>
      <c r="AJ116" s="282">
        <f t="shared" ca="1" si="60"/>
        <v>52.131</v>
      </c>
      <c r="AK116" s="282">
        <f t="shared" ca="1" si="60"/>
        <v>53.617999999999995</v>
      </c>
    </row>
    <row r="117" spans="1:37" x14ac:dyDescent="0.3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59"/>
        <v>91439</v>
      </c>
      <c r="H117" s="74">
        <f t="shared" ca="1" si="59"/>
        <v>96099</v>
      </c>
      <c r="I117" s="74">
        <f t="shared" ca="1" si="59"/>
        <v>102604</v>
      </c>
      <c r="J117" s="74">
        <f t="shared" ca="1" si="59"/>
        <v>105478</v>
      </c>
      <c r="K117" s="74">
        <f t="shared" ca="1" si="59"/>
        <v>108431</v>
      </c>
      <c r="L117" s="74">
        <f t="shared" ca="1" si="59"/>
        <v>111524</v>
      </c>
      <c r="M117" s="74">
        <f t="shared" ca="1" si="59"/>
        <v>114664</v>
      </c>
      <c r="N117" s="72"/>
      <c r="P117" s="187" t="str">
        <f t="shared" si="37"/>
        <v>06523C</v>
      </c>
      <c r="Q117" s="191" t="s">
        <v>600</v>
      </c>
      <c r="R117" s="188" t="str">
        <f t="shared" si="56"/>
        <v>Manager Admin &amp; Data Quality</v>
      </c>
      <c r="S117" s="189" t="str">
        <f t="shared" si="39"/>
        <v>90</v>
      </c>
      <c r="T117" s="186" cm="1">
        <f t="array" aca="1" ref="T117" ca="1">ROUND(IF($Q117="Y",VLOOKUP($P117, INDIRECT($Q$3),T$8,0)*INDIRECT($P$2),VLOOKUP($P117, INDIRECT($Q$3),T$8,0)),IF($E117="E",0,3))</f>
        <v>91439</v>
      </c>
      <c r="U117" s="186" cm="1">
        <f t="array" aca="1" ref="U117" ca="1">ROUND(IF($Q117="Y",VLOOKUP($P117, INDIRECT($Q$3),U$8,0)*INDIRECT($P$2),VLOOKUP($P117, INDIRECT($Q$3),U$8,0)),IF($E117="E",0,3))</f>
        <v>96099</v>
      </c>
      <c r="V117" s="186" cm="1">
        <f t="array" aca="1" ref="V117" ca="1">ROUND(IF($Q117="Y",VLOOKUP($P117, INDIRECT($Q$3),V$8,0)*INDIRECT($P$2),VLOOKUP($P117, INDIRECT($Q$3),V$8,0)),IF($E117="E",0,3))</f>
        <v>102604</v>
      </c>
      <c r="W117" s="186" cm="1">
        <f t="array" aca="1" ref="W117" ca="1">ROUND(IF($Q117="Y",VLOOKUP($P117, INDIRECT($Q$3),W$8,0)*INDIRECT($P$2),VLOOKUP($P117, INDIRECT($Q$3),W$8,0)),IF($E117="E",0,3))</f>
        <v>105478</v>
      </c>
      <c r="X117" s="186" cm="1">
        <f t="array" aca="1" ref="X117" ca="1">ROUND(IF($Q117="Y",VLOOKUP($P117, INDIRECT($Q$3),X$8,0)*INDIRECT($P$2),VLOOKUP($P117, INDIRECT($Q$3),X$8,0)),IF($E117="E",0,3))</f>
        <v>108431</v>
      </c>
      <c r="Y117" s="186" cm="1">
        <f t="array" aca="1" ref="Y117" ca="1">ROUND(IF($Q117="Y",VLOOKUP($P117, INDIRECT($Q$3),Y$8,0)*INDIRECT($P$2),VLOOKUP($P117, INDIRECT($Q$3),Y$8,0)),IF($E117="E",0,3))</f>
        <v>111524</v>
      </c>
      <c r="Z117" s="186" cm="1">
        <f t="array" aca="1" ref="Z117" ca="1">ROUND(IF($Q117="Y",VLOOKUP($P117, INDIRECT($Q$3),Z$8,0)*INDIRECT($P$2),VLOOKUP($P117, INDIRECT($Q$3),Z$8,0)),IF($E117="E",0,3))</f>
        <v>114664</v>
      </c>
      <c r="AA117" s="186"/>
      <c r="AB117" s="282" t="str">
        <f t="shared" si="38"/>
        <v>06523C</v>
      </c>
      <c r="AC117" s="130" t="str">
        <f t="shared" si="57"/>
        <v>Manager Admin &amp; Data Quality</v>
      </c>
      <c r="AD117" s="284" t="str">
        <f t="shared" si="58"/>
        <v>90</v>
      </c>
      <c r="AE117" s="282">
        <f t="shared" ca="1" si="60"/>
        <v>43.961999999999996</v>
      </c>
      <c r="AF117" s="282">
        <f t="shared" ca="1" si="60"/>
        <v>46.201999999999998</v>
      </c>
      <c r="AG117" s="282">
        <f t="shared" ca="1" si="60"/>
        <v>49.329000000000001</v>
      </c>
      <c r="AH117" s="282">
        <f t="shared" ca="1" si="60"/>
        <v>50.710999999999999</v>
      </c>
      <c r="AI117" s="282">
        <f t="shared" ca="1" si="60"/>
        <v>52.131</v>
      </c>
      <c r="AJ117" s="282">
        <f t="shared" ca="1" si="60"/>
        <v>53.617999999999995</v>
      </c>
      <c r="AK117" s="282">
        <f t="shared" ca="1" si="60"/>
        <v>55.126999999999995</v>
      </c>
    </row>
    <row r="118" spans="1:37" x14ac:dyDescent="0.3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59"/>
        <v>99868</v>
      </c>
      <c r="H118" s="74">
        <f t="shared" ca="1" si="59"/>
        <v>103863</v>
      </c>
      <c r="I118" s="74">
        <f t="shared" ca="1" si="59"/>
        <v>108016</v>
      </c>
      <c r="J118" s="74">
        <f t="shared" ca="1" si="59"/>
        <v>112336</v>
      </c>
      <c r="K118" s="74">
        <f t="shared" ca="1" si="59"/>
        <v>116832</v>
      </c>
      <c r="L118" s="74">
        <f t="shared" ca="1" si="59"/>
        <v>0</v>
      </c>
      <c r="M118" s="74">
        <f t="shared" ca="1" si="59"/>
        <v>0</v>
      </c>
      <c r="N118" s="72"/>
      <c r="P118" s="187" t="str">
        <f t="shared" si="37"/>
        <v>53055C</v>
      </c>
      <c r="Q118" s="191" t="s">
        <v>600</v>
      </c>
      <c r="R118" s="188" t="str">
        <f t="shared" si="56"/>
        <v>Manager Administration - Office of Community Safety</v>
      </c>
      <c r="S118" s="189" t="str">
        <f t="shared" si="39"/>
        <v>10</v>
      </c>
      <c r="T118" s="186" cm="1">
        <f t="array" aca="1" ref="T118" ca="1">ROUND(IF($Q118="Y",VLOOKUP($P118, INDIRECT($Q$3),T$8,0)*INDIRECT($P$2),VLOOKUP($P118, INDIRECT($Q$3),T$8,0)),IF($E118="E",0,3))</f>
        <v>99868</v>
      </c>
      <c r="U118" s="186" cm="1">
        <f t="array" aca="1" ref="U118" ca="1">ROUND(IF($Q118="Y",VLOOKUP($P118, INDIRECT($Q$3),U$8,0)*INDIRECT($P$2),VLOOKUP($P118, INDIRECT($Q$3),U$8,0)),IF($E118="E",0,3))</f>
        <v>103863</v>
      </c>
      <c r="V118" s="186" cm="1">
        <f t="array" aca="1" ref="V118" ca="1">ROUND(IF($Q118="Y",VLOOKUP($P118, INDIRECT($Q$3),V$8,0)*INDIRECT($P$2),VLOOKUP($P118, INDIRECT($Q$3),V$8,0)),IF($E118="E",0,3))</f>
        <v>108016</v>
      </c>
      <c r="W118" s="186" cm="1">
        <f t="array" aca="1" ref="W118" ca="1">ROUND(IF($Q118="Y",VLOOKUP($P118, INDIRECT($Q$3),W$8,0)*INDIRECT($P$2),VLOOKUP($P118, INDIRECT($Q$3),W$8,0)),IF($E118="E",0,3))</f>
        <v>112336</v>
      </c>
      <c r="X118" s="186" cm="1">
        <f t="array" aca="1" ref="X118" ca="1">ROUND(IF($Q118="Y",VLOOKUP($P118, INDIRECT($Q$3),X$8,0)*INDIRECT($P$2),VLOOKUP($P118, INDIRECT($Q$3),X$8,0)),IF($E118="E",0,3))</f>
        <v>116832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38"/>
        <v>53055C</v>
      </c>
      <c r="AC118" s="130" t="str">
        <f t="shared" si="57"/>
        <v>Manager Administration - Office of Community Safety</v>
      </c>
      <c r="AD118" s="284" t="str">
        <f t="shared" si="58"/>
        <v>10</v>
      </c>
      <c r="AE118" s="282">
        <f t="shared" ca="1" si="60"/>
        <v>48.013999999999996</v>
      </c>
      <c r="AF118" s="282">
        <f t="shared" ca="1" si="60"/>
        <v>49.934999999999995</v>
      </c>
      <c r="AG118" s="282">
        <f t="shared" ca="1" si="60"/>
        <v>51.930999999999997</v>
      </c>
      <c r="AH118" s="282">
        <f t="shared" ca="1" si="60"/>
        <v>54.007999999999996</v>
      </c>
      <c r="AI118" s="282">
        <f t="shared" ca="1" si="60"/>
        <v>56.169999999999995</v>
      </c>
      <c r="AJ118" s="282" t="str">
        <f t="shared" ca="1" si="60"/>
        <v/>
      </c>
      <c r="AK118" s="282" t="str">
        <f t="shared" ca="1" si="60"/>
        <v/>
      </c>
    </row>
    <row r="119" spans="1:37" x14ac:dyDescent="0.3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59"/>
        <v>95950</v>
      </c>
      <c r="H119" s="74">
        <f t="shared" ca="1" si="59"/>
        <v>101002</v>
      </c>
      <c r="I119" s="74">
        <f t="shared" ca="1" si="59"/>
        <v>106315</v>
      </c>
      <c r="J119" s="74">
        <f t="shared" ca="1" si="59"/>
        <v>113545</v>
      </c>
      <c r="K119" s="74">
        <f t="shared" ca="1" si="59"/>
        <v>116726</v>
      </c>
      <c r="L119" s="74">
        <f t="shared" ca="1" si="59"/>
        <v>119996</v>
      </c>
      <c r="M119" s="74">
        <f t="shared" ca="1" si="59"/>
        <v>123415</v>
      </c>
      <c r="N119" s="72"/>
      <c r="P119" s="187" t="str">
        <f t="shared" si="37"/>
        <v>06520C</v>
      </c>
      <c r="Q119" s="191" t="s">
        <v>600</v>
      </c>
      <c r="R119" s="188" t="str">
        <f t="shared" si="56"/>
        <v>Manager Administration City Attorney's Office</v>
      </c>
      <c r="S119" s="189" t="str">
        <f t="shared" si="39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38"/>
        <v>06520C</v>
      </c>
      <c r="AC119" s="130" t="str">
        <f t="shared" si="57"/>
        <v>Manager Administration City Attorney's Office</v>
      </c>
      <c r="AD119" s="284" t="str">
        <f t="shared" si="58"/>
        <v>41C</v>
      </c>
      <c r="AE119" s="282">
        <f t="shared" ca="1" si="60"/>
        <v>46.129999999999995</v>
      </c>
      <c r="AF119" s="282">
        <f t="shared" ca="1" si="60"/>
        <v>48.558999999999997</v>
      </c>
      <c r="AG119" s="282">
        <f t="shared" ca="1" si="60"/>
        <v>51.113</v>
      </c>
      <c r="AH119" s="282">
        <f t="shared" ca="1" si="60"/>
        <v>54.588999999999999</v>
      </c>
      <c r="AI119" s="282">
        <f t="shared" ca="1" si="60"/>
        <v>56.119</v>
      </c>
      <c r="AJ119" s="282">
        <f t="shared" ca="1" si="60"/>
        <v>57.690999999999995</v>
      </c>
      <c r="AK119" s="282">
        <f t="shared" ca="1" si="60"/>
        <v>59.335000000000001</v>
      </c>
    </row>
    <row r="120" spans="1:37" x14ac:dyDescent="0.3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59"/>
        <v>88597</v>
      </c>
      <c r="H120" s="74">
        <f t="shared" ca="1" si="59"/>
        <v>93007</v>
      </c>
      <c r="I120" s="74">
        <f t="shared" ca="1" si="59"/>
        <v>97670</v>
      </c>
      <c r="J120" s="74">
        <f t="shared" ca="1" si="59"/>
        <v>103985</v>
      </c>
      <c r="K120" s="74">
        <f t="shared" ca="1" si="59"/>
        <v>106894</v>
      </c>
      <c r="L120" s="74">
        <f t="shared" ca="1" si="59"/>
        <v>109891</v>
      </c>
      <c r="M120" s="74">
        <f t="shared" ca="1" si="59"/>
        <v>113023</v>
      </c>
      <c r="N120" s="72"/>
      <c r="P120" s="187" t="str">
        <f t="shared" si="37"/>
        <v>06542C</v>
      </c>
      <c r="Q120" s="191" t="s">
        <v>600</v>
      </c>
      <c r="R120" s="188" t="str">
        <f t="shared" si="56"/>
        <v>Manager Administrative Services</v>
      </c>
      <c r="S120" s="189" t="str">
        <f t="shared" si="39"/>
        <v>34M</v>
      </c>
      <c r="T120" s="186" cm="1">
        <f t="array" aca="1" ref="T120" ca="1">ROUND(IF($Q120="Y",VLOOKUP($P120, INDIRECT($Q$3),T$8,0)*INDIRECT($P$2),VLOOKUP($P120, INDIRECT($Q$3),T$8,0)),IF($E120="E",0,3))</f>
        <v>88597</v>
      </c>
      <c r="U120" s="186" cm="1">
        <f t="array" aca="1" ref="U120" ca="1">ROUND(IF($Q120="Y",VLOOKUP($P120, INDIRECT($Q$3),U$8,0)*INDIRECT($P$2),VLOOKUP($P120, INDIRECT($Q$3),U$8,0)),IF($E120="E",0,3))</f>
        <v>93007</v>
      </c>
      <c r="V120" s="186" cm="1">
        <f t="array" aca="1" ref="V120" ca="1">ROUND(IF($Q120="Y",VLOOKUP($P120, INDIRECT($Q$3),V$8,0)*INDIRECT($P$2),VLOOKUP($P120, INDIRECT($Q$3),V$8,0)),IF($E120="E",0,3))</f>
        <v>97670</v>
      </c>
      <c r="W120" s="186" cm="1">
        <f t="array" aca="1" ref="W120" ca="1">ROUND(IF($Q120="Y",VLOOKUP($P120, INDIRECT($Q$3),W$8,0)*INDIRECT($P$2),VLOOKUP($P120, INDIRECT($Q$3),W$8,0)),IF($E120="E",0,3))</f>
        <v>103985</v>
      </c>
      <c r="X120" s="186" cm="1">
        <f t="array" aca="1" ref="X120" ca="1">ROUND(IF($Q120="Y",VLOOKUP($P120, INDIRECT($Q$3),X$8,0)*INDIRECT($P$2),VLOOKUP($P120, INDIRECT($Q$3),X$8,0)),IF($E120="E",0,3))</f>
        <v>106894</v>
      </c>
      <c r="Y120" s="186" cm="1">
        <f t="array" aca="1" ref="Y120" ca="1">ROUND(IF($Q120="Y",VLOOKUP($P120, INDIRECT($Q$3),Y$8,0)*INDIRECT($P$2),VLOOKUP($P120, INDIRECT($Q$3),Y$8,0)),IF($E120="E",0,3))</f>
        <v>109891</v>
      </c>
      <c r="Z120" s="186" cm="1">
        <f t="array" aca="1" ref="Z120" ca="1">ROUND(IF($Q120="Y",VLOOKUP($P120, INDIRECT($Q$3),Z$8,0)*INDIRECT($P$2),VLOOKUP($P120, INDIRECT($Q$3),Z$8,0)),IF($E120="E",0,3))</f>
        <v>113023</v>
      </c>
      <c r="AA120" s="186"/>
      <c r="AB120" s="282" t="str">
        <f t="shared" si="38"/>
        <v>06542C</v>
      </c>
      <c r="AC120" s="130" t="str">
        <f t="shared" si="57"/>
        <v>Manager Administrative Services</v>
      </c>
      <c r="AD120" s="284" t="str">
        <f t="shared" si="58"/>
        <v>34M</v>
      </c>
      <c r="AE120" s="282">
        <f t="shared" ca="1" si="60"/>
        <v>42.594999999999999</v>
      </c>
      <c r="AF120" s="282">
        <f t="shared" ca="1" si="60"/>
        <v>44.714999999999996</v>
      </c>
      <c r="AG120" s="282">
        <f t="shared" ca="1" si="60"/>
        <v>46.957000000000001</v>
      </c>
      <c r="AH120" s="282">
        <f t="shared" ca="1" si="60"/>
        <v>49.992999999999995</v>
      </c>
      <c r="AI120" s="282">
        <f t="shared" ca="1" si="60"/>
        <v>51.391999999999996</v>
      </c>
      <c r="AJ120" s="282">
        <f t="shared" ca="1" si="60"/>
        <v>52.832999999999998</v>
      </c>
      <c r="AK120" s="282">
        <f t="shared" ca="1" si="60"/>
        <v>54.338000000000001</v>
      </c>
    </row>
    <row r="121" spans="1:37" x14ac:dyDescent="0.3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59"/>
        <v>101723</v>
      </c>
      <c r="H121" s="74">
        <f t="shared" ca="1" si="59"/>
        <v>106807</v>
      </c>
      <c r="I121" s="74">
        <f t="shared" ca="1" si="59"/>
        <v>112150</v>
      </c>
      <c r="J121" s="74">
        <f t="shared" ca="1" si="59"/>
        <v>118082</v>
      </c>
      <c r="K121" s="74">
        <f t="shared" ca="1" si="59"/>
        <v>121389</v>
      </c>
      <c r="L121" s="74">
        <f t="shared" ca="1" si="59"/>
        <v>124788</v>
      </c>
      <c r="M121" s="74">
        <f t="shared" ca="1" si="59"/>
        <v>128344</v>
      </c>
      <c r="N121" s="72"/>
      <c r="P121" s="187" t="str">
        <f t="shared" si="37"/>
        <v>06560C</v>
      </c>
      <c r="Q121" s="191" t="s">
        <v>600</v>
      </c>
      <c r="R121" s="188" t="str">
        <f t="shared" si="56"/>
        <v>Manager Assessment Services</v>
      </c>
      <c r="S121" s="189" t="str">
        <f t="shared" si="39"/>
        <v>47</v>
      </c>
      <c r="T121" s="186" cm="1">
        <f t="array" aca="1" ref="T121" ca="1">ROUND(IF($Q121="Y",VLOOKUP($P121, INDIRECT($Q$3),T$8,0)*INDIRECT($P$2),VLOOKUP($P121, INDIRECT($Q$3),T$8,0)),IF($E121="E",0,3))</f>
        <v>101723</v>
      </c>
      <c r="U121" s="186" cm="1">
        <f t="array" aca="1" ref="U121" ca="1">ROUND(IF($Q121="Y",VLOOKUP($P121, INDIRECT($Q$3),U$8,0)*INDIRECT($P$2),VLOOKUP($P121, INDIRECT($Q$3),U$8,0)),IF($E121="E",0,3))</f>
        <v>106807</v>
      </c>
      <c r="V121" s="186" cm="1">
        <f t="array" aca="1" ref="V121" ca="1">ROUND(IF($Q121="Y",VLOOKUP($P121, INDIRECT($Q$3),V$8,0)*INDIRECT($P$2),VLOOKUP($P121, INDIRECT($Q$3),V$8,0)),IF($E121="E",0,3))</f>
        <v>112150</v>
      </c>
      <c r="W121" s="186" cm="1">
        <f t="array" aca="1" ref="W121" ca="1">ROUND(IF($Q121="Y",VLOOKUP($P121, INDIRECT($Q$3),W$8,0)*INDIRECT($P$2),VLOOKUP($P121, INDIRECT($Q$3),W$8,0)),IF($E121="E",0,3))</f>
        <v>118082</v>
      </c>
      <c r="X121" s="186" cm="1">
        <f t="array" aca="1" ref="X121" ca="1">ROUND(IF($Q121="Y",VLOOKUP($P121, INDIRECT($Q$3),X$8,0)*INDIRECT($P$2),VLOOKUP($P121, INDIRECT($Q$3),X$8,0)),IF($E121="E",0,3))</f>
        <v>121389</v>
      </c>
      <c r="Y121" s="186" cm="1">
        <f t="array" aca="1" ref="Y121" ca="1">ROUND(IF($Q121="Y",VLOOKUP($P121, INDIRECT($Q$3),Y$8,0)*INDIRECT($P$2),VLOOKUP($P121, INDIRECT($Q$3),Y$8,0)),IF($E121="E",0,3))</f>
        <v>124788</v>
      </c>
      <c r="Z121" s="186" cm="1">
        <f t="array" aca="1" ref="Z121" ca="1">ROUND(IF($Q121="Y",VLOOKUP($P121, INDIRECT($Q$3),Z$8,0)*INDIRECT($P$2),VLOOKUP($P121, INDIRECT($Q$3),Z$8,0)),IF($E121="E",0,3))</f>
        <v>128344</v>
      </c>
      <c r="AA121" s="186"/>
      <c r="AB121" s="282" t="str">
        <f t="shared" si="38"/>
        <v>06560C</v>
      </c>
      <c r="AC121" s="130" t="str">
        <f t="shared" si="57"/>
        <v>Manager Assessment Services</v>
      </c>
      <c r="AD121" s="284" t="str">
        <f t="shared" si="58"/>
        <v>47</v>
      </c>
      <c r="AE121" s="282">
        <f t="shared" ca="1" si="60"/>
        <v>48.905999999999999</v>
      </c>
      <c r="AF121" s="282">
        <f t="shared" ca="1" si="60"/>
        <v>51.349999999999994</v>
      </c>
      <c r="AG121" s="282">
        <f t="shared" ca="1" si="60"/>
        <v>53.918999999999997</v>
      </c>
      <c r="AH121" s="282">
        <f t="shared" ca="1" si="60"/>
        <v>56.771000000000001</v>
      </c>
      <c r="AI121" s="282">
        <f t="shared" ca="1" si="60"/>
        <v>58.360999999999997</v>
      </c>
      <c r="AJ121" s="282">
        <f t="shared" ca="1" si="60"/>
        <v>59.994999999999997</v>
      </c>
      <c r="AK121" s="282">
        <f t="shared" ca="1" si="60"/>
        <v>61.704000000000001</v>
      </c>
    </row>
    <row r="122" spans="1:37" x14ac:dyDescent="0.3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59"/>
        <v>96597</v>
      </c>
      <c r="H122" s="74">
        <f t="shared" ca="1" si="59"/>
        <v>100466</v>
      </c>
      <c r="I122" s="74">
        <f t="shared" ca="1" si="59"/>
        <v>104488</v>
      </c>
      <c r="J122" s="74">
        <f t="shared" ca="1" si="59"/>
        <v>108673</v>
      </c>
      <c r="K122" s="74">
        <f t="shared" ca="1" si="59"/>
        <v>113024</v>
      </c>
      <c r="L122" s="74">
        <f t="shared" ca="1" si="59"/>
        <v>0</v>
      </c>
      <c r="M122" s="74">
        <f t="shared" ca="1" si="59"/>
        <v>0</v>
      </c>
      <c r="N122" s="72"/>
      <c r="P122" s="187" t="str">
        <f t="shared" si="37"/>
        <v>06583C</v>
      </c>
      <c r="Q122" s="191" t="s">
        <v>600</v>
      </c>
      <c r="R122" s="188" t="str">
        <f t="shared" si="56"/>
        <v xml:space="preserve">Manager Business Analysis </v>
      </c>
      <c r="S122" s="189" t="str">
        <f t="shared" si="39"/>
        <v>034</v>
      </c>
      <c r="T122" s="186" cm="1">
        <f t="array" aca="1" ref="T122" ca="1">ROUND(IF($Q122="Y",VLOOKUP($P122, INDIRECT($Q$3),T$8,0)*INDIRECT($P$2),VLOOKUP($P122, INDIRECT($Q$3),T$8,0)),IF($E122="E",0,3))</f>
        <v>96597</v>
      </c>
      <c r="U122" s="186" cm="1">
        <f t="array" aca="1" ref="U122" ca="1">ROUND(IF($Q122="Y",VLOOKUP($P122, INDIRECT($Q$3),U$8,0)*INDIRECT($P$2),VLOOKUP($P122, INDIRECT($Q$3),U$8,0)),IF($E122="E",0,3))</f>
        <v>100466</v>
      </c>
      <c r="V122" s="186" cm="1">
        <f t="array" aca="1" ref="V122" ca="1">ROUND(IF($Q122="Y",VLOOKUP($P122, INDIRECT($Q$3),V$8,0)*INDIRECT($P$2),VLOOKUP($P122, INDIRECT($Q$3),V$8,0)),IF($E122="E",0,3))</f>
        <v>104488</v>
      </c>
      <c r="W122" s="186" cm="1">
        <f t="array" aca="1" ref="W122" ca="1">ROUND(IF($Q122="Y",VLOOKUP($P122, INDIRECT($Q$3),W$8,0)*INDIRECT($P$2),VLOOKUP($P122, INDIRECT($Q$3),W$8,0)),IF($E122="E",0,3))</f>
        <v>108673</v>
      </c>
      <c r="X122" s="186" cm="1">
        <f t="array" aca="1" ref="X122" ca="1">ROUND(IF($Q122="Y",VLOOKUP($P122, INDIRECT($Q$3),X$8,0)*INDIRECT($P$2),VLOOKUP($P122, INDIRECT($Q$3),X$8,0)),IF($E122="E",0,3))</f>
        <v>113024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38"/>
        <v>06583C</v>
      </c>
      <c r="AC122" s="130" t="str">
        <f t="shared" si="57"/>
        <v xml:space="preserve">Manager Business Analysis </v>
      </c>
      <c r="AD122" s="284" t="str">
        <f t="shared" si="58"/>
        <v>034</v>
      </c>
      <c r="AE122" s="282">
        <f t="shared" ca="1" si="60"/>
        <v>46.440999999999995</v>
      </c>
      <c r="AF122" s="282">
        <f t="shared" ca="1" si="60"/>
        <v>48.300999999999995</v>
      </c>
      <c r="AG122" s="282">
        <f t="shared" ca="1" si="60"/>
        <v>50.234999999999999</v>
      </c>
      <c r="AH122" s="282">
        <f t="shared" ca="1" si="60"/>
        <v>52.247</v>
      </c>
      <c r="AI122" s="282">
        <f t="shared" ca="1" si="60"/>
        <v>54.338999999999999</v>
      </c>
      <c r="AJ122" s="282" t="str">
        <f t="shared" ca="1" si="60"/>
        <v/>
      </c>
      <c r="AK122" s="282" t="str">
        <f t="shared" ca="1" si="60"/>
        <v/>
      </c>
    </row>
    <row r="123" spans="1:37" x14ac:dyDescent="0.3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59"/>
        <v>118343</v>
      </c>
      <c r="H123" s="74">
        <f t="shared" ca="1" si="59"/>
        <v>123076</v>
      </c>
      <c r="I123" s="74">
        <f t="shared" ca="1" si="59"/>
        <v>127998</v>
      </c>
      <c r="J123" s="74">
        <f t="shared" ca="1" si="59"/>
        <v>133118</v>
      </c>
      <c r="K123" s="74">
        <f t="shared" ca="1" si="59"/>
        <v>138442</v>
      </c>
      <c r="L123" s="74">
        <f t="shared" ca="1" si="59"/>
        <v>0</v>
      </c>
      <c r="M123" s="74">
        <f t="shared" ca="1" si="59"/>
        <v>0</v>
      </c>
      <c r="N123" s="72"/>
      <c r="P123" s="187" t="str">
        <f t="shared" si="37"/>
        <v>52580C</v>
      </c>
      <c r="Q123" s="191" t="s">
        <v>600</v>
      </c>
      <c r="R123" s="188" t="str">
        <f t="shared" si="56"/>
        <v>Manager Business Finance</v>
      </c>
      <c r="S123" s="189" t="str">
        <f t="shared" si="39"/>
        <v>105</v>
      </c>
      <c r="T123" s="186" cm="1">
        <f t="array" aca="1" ref="T123" ca="1">ROUND(IF($Q123="Y",VLOOKUP($P123, INDIRECT($Q$3),T$8,0)*INDIRECT($P$2),VLOOKUP($P123, INDIRECT($Q$3),T$8,0)),IF($E123="E",0,3))</f>
        <v>118343</v>
      </c>
      <c r="U123" s="186" cm="1">
        <f t="array" aca="1" ref="U123" ca="1">ROUND(IF($Q123="Y",VLOOKUP($P123, INDIRECT($Q$3),U$8,0)*INDIRECT($P$2),VLOOKUP($P123, INDIRECT($Q$3),U$8,0)),IF($E123="E",0,3))</f>
        <v>123076</v>
      </c>
      <c r="V123" s="186" cm="1">
        <f t="array" aca="1" ref="V123" ca="1">ROUND(IF($Q123="Y",VLOOKUP($P123, INDIRECT($Q$3),V$8,0)*INDIRECT($P$2),VLOOKUP($P123, INDIRECT($Q$3),V$8,0)),IF($E123="E",0,3))</f>
        <v>127998</v>
      </c>
      <c r="W123" s="186" cm="1">
        <f t="array" aca="1" ref="W123" ca="1">ROUND(IF($Q123="Y",VLOOKUP($P123, INDIRECT($Q$3),W$8,0)*INDIRECT($P$2),VLOOKUP($P123, INDIRECT($Q$3),W$8,0)),IF($E123="E",0,3))</f>
        <v>133118</v>
      </c>
      <c r="X123" s="186" cm="1">
        <f t="array" aca="1" ref="X123" ca="1">ROUND(IF($Q123="Y",VLOOKUP($P123, INDIRECT($Q$3),X$8,0)*INDIRECT($P$2),VLOOKUP($P123, INDIRECT($Q$3),X$8,0)),IF($E123="E",0,3))</f>
        <v>138442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38"/>
        <v>52580C</v>
      </c>
      <c r="AC123" s="130" t="str">
        <f t="shared" si="57"/>
        <v>Manager Business Finance</v>
      </c>
      <c r="AD123" s="284" t="str">
        <f t="shared" si="58"/>
        <v>105</v>
      </c>
      <c r="AE123" s="282">
        <f t="shared" ca="1" si="60"/>
        <v>56.896000000000001</v>
      </c>
      <c r="AF123" s="282">
        <f t="shared" ca="1" si="60"/>
        <v>59.171999999999997</v>
      </c>
      <c r="AG123" s="282">
        <f t="shared" ca="1" si="60"/>
        <v>61.537999999999997</v>
      </c>
      <c r="AH123" s="282">
        <f t="shared" ca="1" si="60"/>
        <v>64</v>
      </c>
      <c r="AI123" s="282">
        <f t="shared" ca="1" si="60"/>
        <v>66.559000000000012</v>
      </c>
      <c r="AJ123" s="282" t="str">
        <f t="shared" ca="1" si="60"/>
        <v/>
      </c>
      <c r="AK123" s="282" t="str">
        <f t="shared" ca="1" si="60"/>
        <v/>
      </c>
    </row>
    <row r="124" spans="1:37" x14ac:dyDescent="0.3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59"/>
        <v>118725</v>
      </c>
      <c r="H124" s="74">
        <f t="shared" ca="1" si="59"/>
        <v>123472</v>
      </c>
      <c r="I124" s="74">
        <f t="shared" ca="1" si="59"/>
        <v>128412</v>
      </c>
      <c r="J124" s="74">
        <f t="shared" ca="1" si="59"/>
        <v>133548</v>
      </c>
      <c r="K124" s="74">
        <f t="shared" ca="1" si="59"/>
        <v>138891</v>
      </c>
      <c r="L124" s="74">
        <f t="shared" ca="1" si="59"/>
        <v>0</v>
      </c>
      <c r="M124" s="74">
        <f t="shared" ca="1" si="59"/>
        <v>0</v>
      </c>
      <c r="N124" s="72"/>
      <c r="P124" s="187" t="str">
        <f t="shared" si="37"/>
        <v>06590C</v>
      </c>
      <c r="Q124" s="191" t="s">
        <v>600</v>
      </c>
      <c r="R124" s="188" t="str">
        <f t="shared" si="56"/>
        <v>Manager Business Licensing</v>
      </c>
      <c r="S124" s="189" t="str">
        <f t="shared" si="39"/>
        <v>63</v>
      </c>
      <c r="T124" s="186" cm="1">
        <f t="array" aca="1" ref="T124" ca="1">ROUND(IF($Q124="Y",VLOOKUP($P124, INDIRECT($Q$3),T$8,0)*INDIRECT($P$2),VLOOKUP($P124, INDIRECT($Q$3),T$8,0)),IF($E124="E",0,3))</f>
        <v>118725</v>
      </c>
      <c r="U124" s="186" cm="1">
        <f t="array" aca="1" ref="U124" ca="1">ROUND(IF($Q124="Y",VLOOKUP($P124, INDIRECT($Q$3),U$8,0)*INDIRECT($P$2),VLOOKUP($P124, INDIRECT($Q$3),U$8,0)),IF($E124="E",0,3))</f>
        <v>123472</v>
      </c>
      <c r="V124" s="186" cm="1">
        <f t="array" aca="1" ref="V124" ca="1">ROUND(IF($Q124="Y",VLOOKUP($P124, INDIRECT($Q$3),V$8,0)*INDIRECT($P$2),VLOOKUP($P124, INDIRECT($Q$3),V$8,0)),IF($E124="E",0,3))</f>
        <v>128412</v>
      </c>
      <c r="W124" s="186" cm="1">
        <f t="array" aca="1" ref="W124" ca="1">ROUND(IF($Q124="Y",VLOOKUP($P124, INDIRECT($Q$3),W$8,0)*INDIRECT($P$2),VLOOKUP($P124, INDIRECT($Q$3),W$8,0)),IF($E124="E",0,3))</f>
        <v>133548</v>
      </c>
      <c r="X124" s="186" cm="1">
        <f t="array" aca="1" ref="X124" ca="1">ROUND(IF($Q124="Y",VLOOKUP($P124, INDIRECT($Q$3),X$8,0)*INDIRECT($P$2),VLOOKUP($P124, INDIRECT($Q$3),X$8,0)),IF($E124="E",0,3))</f>
        <v>138891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38"/>
        <v>06590C</v>
      </c>
      <c r="AC124" s="130" t="str">
        <f t="shared" si="57"/>
        <v>Manager Business Licensing</v>
      </c>
      <c r="AD124" s="284" t="str">
        <f t="shared" si="58"/>
        <v>63</v>
      </c>
      <c r="AE124" s="282">
        <f t="shared" ca="1" si="60"/>
        <v>57.08</v>
      </c>
      <c r="AF124" s="282">
        <f t="shared" ca="1" si="60"/>
        <v>59.361999999999995</v>
      </c>
      <c r="AG124" s="282">
        <f t="shared" ca="1" si="60"/>
        <v>61.736999999999995</v>
      </c>
      <c r="AH124" s="282">
        <f t="shared" ca="1" si="60"/>
        <v>64.206000000000003</v>
      </c>
      <c r="AI124" s="282">
        <f t="shared" ca="1" si="60"/>
        <v>66.775000000000006</v>
      </c>
      <c r="AJ124" s="282" t="str">
        <f t="shared" ca="1" si="60"/>
        <v/>
      </c>
      <c r="AK124" s="282" t="str">
        <f t="shared" ca="1" si="60"/>
        <v/>
      </c>
    </row>
    <row r="125" spans="1:37" x14ac:dyDescent="0.3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59"/>
        <v>95950</v>
      </c>
      <c r="H125" s="74">
        <f t="shared" ca="1" si="59"/>
        <v>101002</v>
      </c>
      <c r="I125" s="74">
        <f t="shared" ca="1" si="59"/>
        <v>106315</v>
      </c>
      <c r="J125" s="74">
        <f t="shared" ca="1" si="59"/>
        <v>113545</v>
      </c>
      <c r="K125" s="74">
        <f t="shared" ca="1" si="59"/>
        <v>116726</v>
      </c>
      <c r="L125" s="74">
        <f t="shared" ca="1" si="59"/>
        <v>119996</v>
      </c>
      <c r="M125" s="74">
        <f t="shared" ca="1" si="59"/>
        <v>123415</v>
      </c>
      <c r="N125" s="72"/>
      <c r="P125" s="187" t="str">
        <f t="shared" si="37"/>
        <v>06595C</v>
      </c>
      <c r="Q125" s="191" t="s">
        <v>600</v>
      </c>
      <c r="R125" s="188" t="str">
        <f t="shared" si="56"/>
        <v xml:space="preserve">Manager Buying Services </v>
      </c>
      <c r="S125" s="189" t="str">
        <f t="shared" si="39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38"/>
        <v>06595C</v>
      </c>
      <c r="AC125" s="130" t="str">
        <f t="shared" si="57"/>
        <v xml:space="preserve">Manager Buying Services </v>
      </c>
      <c r="AD125" s="284" t="str">
        <f t="shared" si="58"/>
        <v>41C</v>
      </c>
      <c r="AE125" s="282">
        <f t="shared" ca="1" si="60"/>
        <v>46.129999999999995</v>
      </c>
      <c r="AF125" s="282">
        <f t="shared" ca="1" si="60"/>
        <v>48.558999999999997</v>
      </c>
      <c r="AG125" s="282">
        <f t="shared" ca="1" si="60"/>
        <v>51.113</v>
      </c>
      <c r="AH125" s="282">
        <f t="shared" ca="1" si="60"/>
        <v>54.588999999999999</v>
      </c>
      <c r="AI125" s="282">
        <f t="shared" ca="1" si="60"/>
        <v>56.119</v>
      </c>
      <c r="AJ125" s="282">
        <f t="shared" ca="1" si="60"/>
        <v>57.690999999999995</v>
      </c>
      <c r="AK125" s="282">
        <f t="shared" ca="1" si="60"/>
        <v>59.335000000000001</v>
      </c>
    </row>
    <row r="126" spans="1:37" x14ac:dyDescent="0.3">
      <c r="A126" s="75" t="s">
        <v>1111</v>
      </c>
      <c r="B126" s="75">
        <v>11</v>
      </c>
      <c r="C126" s="70" t="s">
        <v>164</v>
      </c>
      <c r="D126" s="75">
        <v>503</v>
      </c>
      <c r="E126" s="75" t="s">
        <v>17</v>
      </c>
      <c r="F126" s="73" t="s">
        <v>1112</v>
      </c>
      <c r="G126" s="74">
        <f t="shared" ref="G126" si="81">IF(E126="E",ROUND(T126,0),ROUND(T126,3))</f>
        <v>105497</v>
      </c>
      <c r="H126" s="74">
        <f t="shared" ref="H126" si="82">IF(F126="E",ROUND(U126,0),ROUND(U126,3))</f>
        <v>109713</v>
      </c>
      <c r="I126" s="74">
        <f t="shared" ref="I126" si="83">IF(G126="E",ROUND(V126,0),ROUND(V126,3))</f>
        <v>114105</v>
      </c>
      <c r="J126" s="74">
        <f t="shared" ref="J126" si="84">IF(H126="E",ROUND(W126,0),ROUND(W126,3))</f>
        <v>118668</v>
      </c>
      <c r="K126" s="74">
        <f t="shared" ref="K126" si="85">IF(I126="E",ROUND(X126,0),ROUND(X126,3))</f>
        <v>123415</v>
      </c>
      <c r="L126" s="74">
        <f t="shared" ref="L126" si="86">IF(J126="E",ROUND(Y126,0),ROUND(Y126,3))</f>
        <v>0</v>
      </c>
      <c r="M126" s="74">
        <f t="shared" ref="M126" si="87">IF(K126="E",ROUND(Z126,0),ROUND(Z126,3))</f>
        <v>0</v>
      </c>
      <c r="N126" s="72"/>
      <c r="P126" s="187" t="str">
        <f t="shared" si="37"/>
        <v>53102C</v>
      </c>
      <c r="Q126" s="191" t="s">
        <v>600</v>
      </c>
      <c r="R126" s="188" t="str">
        <f t="shared" si="56"/>
        <v>Manager City Trees Program</v>
      </c>
      <c r="S126" s="189" t="str">
        <f t="shared" si="39"/>
        <v>103</v>
      </c>
      <c r="T126" s="373">
        <v>105497</v>
      </c>
      <c r="U126" s="373">
        <v>109713</v>
      </c>
      <c r="V126" s="373">
        <v>114105</v>
      </c>
      <c r="W126" s="373">
        <v>118668</v>
      </c>
      <c r="X126" s="373">
        <v>123415</v>
      </c>
      <c r="Y126" s="325"/>
      <c r="Z126" s="325"/>
      <c r="AA126" s="325"/>
      <c r="AB126" s="282" t="str">
        <f t="shared" si="38"/>
        <v>53102C</v>
      </c>
      <c r="AC126" s="130" t="str">
        <f t="shared" si="57"/>
        <v>Manager City Trees Program</v>
      </c>
      <c r="AD126" s="284" t="str">
        <f t="shared" si="58"/>
        <v>103</v>
      </c>
      <c r="AE126" s="282">
        <f t="shared" si="60"/>
        <v>50.72</v>
      </c>
      <c r="AF126" s="282">
        <f t="shared" si="60"/>
        <v>52.747</v>
      </c>
      <c r="AG126" s="282">
        <f t="shared" si="60"/>
        <v>54.858999999999995</v>
      </c>
      <c r="AH126" s="282">
        <f t="shared" si="60"/>
        <v>57.052</v>
      </c>
      <c r="AI126" s="282">
        <f t="shared" si="60"/>
        <v>59.335000000000001</v>
      </c>
      <c r="AJ126" s="282" t="str">
        <f t="shared" si="60"/>
        <v/>
      </c>
      <c r="AK126" s="282" t="str">
        <f t="shared" si="60"/>
        <v/>
      </c>
    </row>
    <row r="127" spans="1:37" x14ac:dyDescent="0.3">
      <c r="A127" s="75" t="s">
        <v>116</v>
      </c>
      <c r="B127" s="75">
        <v>10</v>
      </c>
      <c r="C127" s="70" t="s">
        <v>44</v>
      </c>
      <c r="D127" s="75">
        <v>455</v>
      </c>
      <c r="E127" s="75" t="s">
        <v>17</v>
      </c>
      <c r="F127" s="73" t="s">
        <v>373</v>
      </c>
      <c r="G127" s="74">
        <f t="shared" ca="1" si="59"/>
        <v>86949</v>
      </c>
      <c r="H127" s="74">
        <f t="shared" ca="1" si="59"/>
        <v>91439</v>
      </c>
      <c r="I127" s="74">
        <f t="shared" ca="1" si="59"/>
        <v>96099</v>
      </c>
      <c r="J127" s="74">
        <f t="shared" ca="1" si="59"/>
        <v>102604</v>
      </c>
      <c r="K127" s="74">
        <f t="shared" ca="1" si="59"/>
        <v>105478</v>
      </c>
      <c r="L127" s="74">
        <f t="shared" ca="1" si="59"/>
        <v>108431</v>
      </c>
      <c r="M127" s="74">
        <f t="shared" ca="1" si="59"/>
        <v>111524</v>
      </c>
      <c r="N127" s="72"/>
      <c r="P127" s="187" t="str">
        <f t="shared" si="37"/>
        <v>06638C</v>
      </c>
      <c r="Q127" s="191" t="s">
        <v>600</v>
      </c>
      <c r="R127" s="188" t="str">
        <f t="shared" si="56"/>
        <v>Manager Community Engagement</v>
      </c>
      <c r="S127" s="189" t="str">
        <f t="shared" si="39"/>
        <v>34D</v>
      </c>
      <c r="T127" s="186" cm="1">
        <f t="array" aca="1" ref="T127" ca="1">ROUND(IF($Q127="Y",VLOOKUP($P127, INDIRECT($Q$3),T$8,0)*INDIRECT($P$2),VLOOKUP($P127, INDIRECT($Q$3),T$8,0)),IF($E127="E",0,3))</f>
        <v>86949</v>
      </c>
      <c r="U127" s="186" cm="1">
        <f t="array" aca="1" ref="U127" ca="1">ROUND(IF($Q127="Y",VLOOKUP($P127, INDIRECT($Q$3),U$8,0)*INDIRECT($P$2),VLOOKUP($P127, INDIRECT($Q$3),U$8,0)),IF($E127="E",0,3))</f>
        <v>91439</v>
      </c>
      <c r="V127" s="186" cm="1">
        <f t="array" aca="1" ref="V127" ca="1">ROUND(IF($Q127="Y",VLOOKUP($P127, INDIRECT($Q$3),V$8,0)*INDIRECT($P$2),VLOOKUP($P127, INDIRECT($Q$3),V$8,0)),IF($E127="E",0,3))</f>
        <v>96099</v>
      </c>
      <c r="W127" s="186" cm="1">
        <f t="array" aca="1" ref="W127" ca="1">ROUND(IF($Q127="Y",VLOOKUP($P127, INDIRECT($Q$3),W$8,0)*INDIRECT($P$2),VLOOKUP($P127, INDIRECT($Q$3),W$8,0)),IF($E127="E",0,3))</f>
        <v>102604</v>
      </c>
      <c r="X127" s="186" cm="1">
        <f t="array" aca="1" ref="X127" ca="1">ROUND(IF($Q127="Y",VLOOKUP($P127, INDIRECT($Q$3),X$8,0)*INDIRECT($P$2),VLOOKUP($P127, INDIRECT($Q$3),X$8,0)),IF($E127="E",0,3))</f>
        <v>105478</v>
      </c>
      <c r="Y127" s="186" cm="1">
        <f t="array" aca="1" ref="Y127" ca="1">ROUND(IF($Q127="Y",VLOOKUP($P127, INDIRECT($Q$3),Y$8,0)*INDIRECT($P$2),VLOOKUP($P127, INDIRECT($Q$3),Y$8,0)),IF($E127="E",0,3))</f>
        <v>108431</v>
      </c>
      <c r="Z127" s="186" cm="1">
        <f t="array" aca="1" ref="Z127" ca="1">ROUND(IF($Q127="Y",VLOOKUP($P127, INDIRECT($Q$3),Z$8,0)*INDIRECT($P$2),VLOOKUP($P127, INDIRECT($Q$3),Z$8,0)),IF($E127="E",0,3))</f>
        <v>111524</v>
      </c>
      <c r="AA127" s="186"/>
      <c r="AB127" s="282" t="str">
        <f t="shared" si="38"/>
        <v>06638C</v>
      </c>
      <c r="AC127" s="130" t="str">
        <f t="shared" si="57"/>
        <v>Manager Community Engagement</v>
      </c>
      <c r="AD127" s="284" t="str">
        <f t="shared" si="58"/>
        <v>34D</v>
      </c>
      <c r="AE127" s="282">
        <f t="shared" ca="1" si="60"/>
        <v>41.802999999999997</v>
      </c>
      <c r="AF127" s="282">
        <f t="shared" ca="1" si="60"/>
        <v>43.961999999999996</v>
      </c>
      <c r="AG127" s="282">
        <f t="shared" ca="1" si="60"/>
        <v>46.201999999999998</v>
      </c>
      <c r="AH127" s="282">
        <f t="shared" ca="1" si="60"/>
        <v>49.329000000000001</v>
      </c>
      <c r="AI127" s="282">
        <f t="shared" ca="1" si="60"/>
        <v>50.710999999999999</v>
      </c>
      <c r="AJ127" s="282">
        <f t="shared" ca="1" si="60"/>
        <v>52.131</v>
      </c>
      <c r="AK127" s="282">
        <f t="shared" ca="1" si="60"/>
        <v>53.617999999999995</v>
      </c>
    </row>
    <row r="128" spans="1:37" x14ac:dyDescent="0.3">
      <c r="A128" s="75" t="s">
        <v>1036</v>
      </c>
      <c r="B128" s="75">
        <v>11</v>
      </c>
      <c r="C128" s="70" t="s">
        <v>888</v>
      </c>
      <c r="D128" s="75">
        <v>525</v>
      </c>
      <c r="E128" s="75" t="s">
        <v>17</v>
      </c>
      <c r="F128" s="73" t="s">
        <v>1037</v>
      </c>
      <c r="G128" s="74">
        <f t="shared" ca="1" si="59"/>
        <v>106503</v>
      </c>
      <c r="H128" s="74">
        <f t="shared" ca="1" si="59"/>
        <v>110767</v>
      </c>
      <c r="I128" s="74">
        <f t="shared" ca="1" si="59"/>
        <v>115203</v>
      </c>
      <c r="J128" s="74">
        <f t="shared" ca="1" si="59"/>
        <v>119816</v>
      </c>
      <c r="K128" s="74">
        <f t="shared" ca="1" si="59"/>
        <v>124614</v>
      </c>
      <c r="L128" s="74"/>
      <c r="M128" s="74"/>
      <c r="N128" s="72"/>
      <c r="P128" s="187" t="str">
        <f t="shared" si="37"/>
        <v>59486C</v>
      </c>
      <c r="Q128" s="191" t="s">
        <v>600</v>
      </c>
      <c r="R128" s="188" t="str">
        <f t="shared" si="56"/>
        <v>Manager Community &amp; Cultural Engagement</v>
      </c>
      <c r="S128" s="189" t="str">
        <f t="shared" si="39"/>
        <v>116</v>
      </c>
      <c r="T128" s="186" cm="1">
        <f t="array" aca="1" ref="T128" ca="1">ROUND(IF($Q128="Y",VLOOKUP($P128, INDIRECT($Q$3),T$8,0)*INDIRECT($P$2),VLOOKUP($P128, INDIRECT($Q$3),T$8,0)),IF($E128="E",0,3))</f>
        <v>106503</v>
      </c>
      <c r="U128" s="186" cm="1">
        <f t="array" aca="1" ref="U128" ca="1">ROUND(IF($Q128="Y",VLOOKUP($P128, INDIRECT($Q$3),U$8,0)*INDIRECT($P$2),VLOOKUP($P128, INDIRECT($Q$3),U$8,0)),IF($E128="E",0,3))</f>
        <v>110767</v>
      </c>
      <c r="V128" s="186" cm="1">
        <f t="array" aca="1" ref="V128" ca="1">ROUND(IF($Q128="Y",VLOOKUP($P128, INDIRECT($Q$3),V$8,0)*INDIRECT($P$2),VLOOKUP($P128, INDIRECT($Q$3),V$8,0)),IF($E128="E",0,3))</f>
        <v>115203</v>
      </c>
      <c r="W128" s="186" cm="1">
        <f t="array" aca="1" ref="W128" ca="1">ROUND(IF($Q128="Y",VLOOKUP($P128, INDIRECT($Q$3),W$8,0)*INDIRECT($P$2),VLOOKUP($P128, INDIRECT($Q$3),W$8,0)),IF($E128="E",0,3))</f>
        <v>119816</v>
      </c>
      <c r="X128" s="186" cm="1">
        <f t="array" aca="1" ref="X128" ca="1">ROUND(IF($Q128="Y",VLOOKUP($P128, INDIRECT($Q$3),X$8,0)*INDIRECT($P$2),VLOOKUP($P128, INDIRECT($Q$3),X$8,0)),IF($E128="E",0,3))</f>
        <v>124614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38"/>
        <v>59486C</v>
      </c>
      <c r="AC128" s="130" t="str">
        <f t="shared" si="57"/>
        <v>Manager Community &amp; Cultural Engagement</v>
      </c>
      <c r="AD128" s="284" t="str">
        <f t="shared" si="58"/>
        <v>116</v>
      </c>
      <c r="AE128" s="282">
        <f t="shared" ca="1" si="60"/>
        <v>51.204000000000001</v>
      </c>
      <c r="AF128" s="282">
        <f t="shared" ca="1" si="60"/>
        <v>53.253999999999998</v>
      </c>
      <c r="AG128" s="282">
        <f t="shared" ca="1" si="60"/>
        <v>55.387</v>
      </c>
      <c r="AH128" s="282">
        <f t="shared" ca="1" si="60"/>
        <v>57.603999999999999</v>
      </c>
      <c r="AI128" s="282">
        <f t="shared" ca="1" si="60"/>
        <v>59.910999999999994</v>
      </c>
      <c r="AJ128" s="282"/>
      <c r="AK128" s="282"/>
    </row>
    <row r="129" spans="1:37" x14ac:dyDescent="0.3">
      <c r="A129" s="75" t="s">
        <v>979</v>
      </c>
      <c r="B129" s="75">
        <v>10</v>
      </c>
      <c r="C129" s="70" t="s">
        <v>18</v>
      </c>
      <c r="D129" s="75">
        <v>488</v>
      </c>
      <c r="E129" s="75" t="s">
        <v>17</v>
      </c>
      <c r="F129" s="73" t="s">
        <v>980</v>
      </c>
      <c r="G129" s="74">
        <f t="shared" ca="1" si="59"/>
        <v>92160</v>
      </c>
      <c r="H129" s="74">
        <f t="shared" ca="1" si="59"/>
        <v>97009</v>
      </c>
      <c r="I129" s="74">
        <f t="shared" ca="1" si="59"/>
        <v>102114</v>
      </c>
      <c r="J129" s="74">
        <f t="shared" ca="1" si="59"/>
        <v>107490</v>
      </c>
      <c r="K129" s="74">
        <f t="shared" ca="1" si="59"/>
        <v>110496</v>
      </c>
      <c r="L129" s="74">
        <f t="shared" ca="1" si="59"/>
        <v>113594</v>
      </c>
      <c r="M129" s="74">
        <f t="shared" ca="1" si="59"/>
        <v>116832</v>
      </c>
      <c r="N129" s="72"/>
      <c r="P129" s="187" t="str">
        <f t="shared" si="37"/>
        <v>59463C</v>
      </c>
      <c r="Q129" s="191" t="s">
        <v>600</v>
      </c>
      <c r="R129" s="188" t="str">
        <f t="shared" si="56"/>
        <v>Manager Crime Prevention Specialists</v>
      </c>
      <c r="S129" s="189" t="str">
        <f t="shared" si="39"/>
        <v>83</v>
      </c>
      <c r="T129" s="186" cm="1">
        <f t="array" aca="1" ref="T129" ca="1">ROUND(IF($Q129="Y",VLOOKUP($P129, INDIRECT($Q$3),T$8,0)*INDIRECT($P$2),VLOOKUP($P129, INDIRECT($Q$3),T$8,0)),IF($E129="E",0,3))</f>
        <v>92160</v>
      </c>
      <c r="U129" s="186" cm="1">
        <f t="array" aca="1" ref="U129" ca="1">ROUND(IF($Q129="Y",VLOOKUP($P129, INDIRECT($Q$3),U$8,0)*INDIRECT($P$2),VLOOKUP($P129, INDIRECT($Q$3),U$8,0)),IF($E129="E",0,3))</f>
        <v>97009</v>
      </c>
      <c r="V129" s="186" cm="1">
        <f t="array" aca="1" ref="V129" ca="1">ROUND(IF($Q129="Y",VLOOKUP($P129, INDIRECT($Q$3),V$8,0)*INDIRECT($P$2),VLOOKUP($P129, INDIRECT($Q$3),V$8,0)),IF($E129="E",0,3))</f>
        <v>102114</v>
      </c>
      <c r="W129" s="186" cm="1">
        <f t="array" aca="1" ref="W129" ca="1">ROUND(IF($Q129="Y",VLOOKUP($P129, INDIRECT($Q$3),W$8,0)*INDIRECT($P$2),VLOOKUP($P129, INDIRECT($Q$3),W$8,0)),IF($E129="E",0,3))</f>
        <v>107490</v>
      </c>
      <c r="X129" s="186" cm="1">
        <f t="array" aca="1" ref="X129" ca="1">ROUND(IF($Q129="Y",VLOOKUP($P129, INDIRECT($Q$3),X$8,0)*INDIRECT($P$2),VLOOKUP($P129, INDIRECT($Q$3),X$8,0)),IF($E129="E",0,3))</f>
        <v>110496</v>
      </c>
      <c r="Y129" s="186" cm="1">
        <f t="array" aca="1" ref="Y129" ca="1">ROUND(IF($Q129="Y",VLOOKUP($P129, INDIRECT($Q$3),Y$8,0)*INDIRECT($P$2),VLOOKUP($P129, INDIRECT($Q$3),Y$8,0)),IF($E129="E",0,3))</f>
        <v>113594</v>
      </c>
      <c r="Z129" s="186" cm="1">
        <f t="array" aca="1" ref="Z129" ca="1">ROUND(IF($Q129="Y",VLOOKUP($P129, INDIRECT($Q$3),Z$8,0)*INDIRECT($P$2),VLOOKUP($P129, INDIRECT($Q$3),Z$8,0)),IF($E129="E",0,3))</f>
        <v>116832</v>
      </c>
      <c r="AA129" s="186"/>
      <c r="AB129" s="282" t="str">
        <f t="shared" si="38"/>
        <v>59463C</v>
      </c>
      <c r="AC129" s="130" t="str">
        <f t="shared" si="57"/>
        <v>Manager Crime Prevention Specialists</v>
      </c>
      <c r="AD129" s="284" t="str">
        <f t="shared" si="58"/>
        <v>83</v>
      </c>
      <c r="AE129" s="282">
        <f t="shared" ca="1" si="60"/>
        <v>44.308</v>
      </c>
      <c r="AF129" s="282">
        <f t="shared" ca="1" si="60"/>
        <v>46.638999999999996</v>
      </c>
      <c r="AG129" s="282">
        <f t="shared" ca="1" si="60"/>
        <v>49.094000000000001</v>
      </c>
      <c r="AH129" s="282">
        <f t="shared" ca="1" si="60"/>
        <v>51.677999999999997</v>
      </c>
      <c r="AI129" s="282">
        <f t="shared" ca="1" si="60"/>
        <v>53.123999999999995</v>
      </c>
      <c r="AJ129" s="282">
        <f t="shared" ca="1" si="60"/>
        <v>54.613</v>
      </c>
      <c r="AK129" s="282">
        <f t="shared" ca="1" si="60"/>
        <v>56.169999999999995</v>
      </c>
    </row>
    <row r="130" spans="1:37" x14ac:dyDescent="0.3">
      <c r="A130" s="75" t="s">
        <v>119</v>
      </c>
      <c r="B130" s="75">
        <v>11</v>
      </c>
      <c r="C130" s="70" t="s">
        <v>65</v>
      </c>
      <c r="D130" s="75">
        <v>518</v>
      </c>
      <c r="E130" s="75" t="s">
        <v>17</v>
      </c>
      <c r="F130" s="73" t="s">
        <v>374</v>
      </c>
      <c r="G130" s="74">
        <f t="shared" ca="1" si="59"/>
        <v>95950</v>
      </c>
      <c r="H130" s="74">
        <f t="shared" ca="1" si="59"/>
        <v>101002</v>
      </c>
      <c r="I130" s="74">
        <f t="shared" ca="1" si="59"/>
        <v>106315</v>
      </c>
      <c r="J130" s="74">
        <f t="shared" ca="1" si="59"/>
        <v>113545</v>
      </c>
      <c r="K130" s="74">
        <f t="shared" ca="1" si="59"/>
        <v>116726</v>
      </c>
      <c r="L130" s="74">
        <f t="shared" ca="1" si="59"/>
        <v>119996</v>
      </c>
      <c r="M130" s="74">
        <f t="shared" ca="1" si="59"/>
        <v>123415</v>
      </c>
      <c r="N130" s="72"/>
      <c r="P130" s="187" t="str">
        <f t="shared" si="37"/>
        <v>06643C</v>
      </c>
      <c r="Q130" s="191" t="s">
        <v>600</v>
      </c>
      <c r="R130" s="188" t="str">
        <f t="shared" si="56"/>
        <v>Manager Development Coordination</v>
      </c>
      <c r="S130" s="189" t="str">
        <f t="shared" si="39"/>
        <v>41C</v>
      </c>
      <c r="T130" s="186" cm="1">
        <f t="array" aca="1" ref="T130" ca="1">ROUND(IF($Q130="Y",VLOOKUP($P130, INDIRECT($Q$3),T$8,0)*INDIRECT($P$2),VLOOKUP($P130, INDIRECT($Q$3),T$8,0)),IF($E130="E",0,3))</f>
        <v>95950</v>
      </c>
      <c r="U130" s="186" cm="1">
        <f t="array" aca="1" ref="U130" ca="1">ROUND(IF($Q130="Y",VLOOKUP($P130, INDIRECT($Q$3),U$8,0)*INDIRECT($P$2),VLOOKUP($P130, INDIRECT($Q$3),U$8,0)),IF($E130="E",0,3))</f>
        <v>101002</v>
      </c>
      <c r="V130" s="186" cm="1">
        <f t="array" aca="1" ref="V130" ca="1">ROUND(IF($Q130="Y",VLOOKUP($P130, INDIRECT($Q$3),V$8,0)*INDIRECT($P$2),VLOOKUP($P130, INDIRECT($Q$3),V$8,0)),IF($E130="E",0,3))</f>
        <v>106315</v>
      </c>
      <c r="W130" s="186" cm="1">
        <f t="array" aca="1" ref="W130" ca="1">ROUND(IF($Q130="Y",VLOOKUP($P130, INDIRECT($Q$3),W$8,0)*INDIRECT($P$2),VLOOKUP($P130, INDIRECT($Q$3),W$8,0)),IF($E130="E",0,3))</f>
        <v>113545</v>
      </c>
      <c r="X130" s="186" cm="1">
        <f t="array" aca="1" ref="X130" ca="1">ROUND(IF($Q130="Y",VLOOKUP($P130, INDIRECT($Q$3),X$8,0)*INDIRECT($P$2),VLOOKUP($P130, INDIRECT($Q$3),X$8,0)),IF($E130="E",0,3))</f>
        <v>116726</v>
      </c>
      <c r="Y130" s="186" cm="1">
        <f t="array" aca="1" ref="Y130" ca="1">ROUND(IF($Q130="Y",VLOOKUP($P130, INDIRECT($Q$3),Y$8,0)*INDIRECT($P$2),VLOOKUP($P130, INDIRECT($Q$3),Y$8,0)),IF($E130="E",0,3))</f>
        <v>119996</v>
      </c>
      <c r="Z130" s="186" cm="1">
        <f t="array" aca="1" ref="Z130" ca="1">ROUND(IF($Q130="Y",VLOOKUP($P130, INDIRECT($Q$3),Z$8,0)*INDIRECT($P$2),VLOOKUP($P130, INDIRECT($Q$3),Z$8,0)),IF($E130="E",0,3))</f>
        <v>123415</v>
      </c>
      <c r="AA130" s="186"/>
      <c r="AB130" s="282" t="str">
        <f t="shared" si="38"/>
        <v>06643C</v>
      </c>
      <c r="AC130" s="130" t="str">
        <f t="shared" si="57"/>
        <v>Manager Development Coordination</v>
      </c>
      <c r="AD130" s="284" t="str">
        <f t="shared" si="58"/>
        <v>41C</v>
      </c>
      <c r="AE130" s="282">
        <f t="shared" ca="1" si="60"/>
        <v>46.129999999999995</v>
      </c>
      <c r="AF130" s="282">
        <f t="shared" ca="1" si="60"/>
        <v>48.558999999999997</v>
      </c>
      <c r="AG130" s="282">
        <f t="shared" ca="1" si="60"/>
        <v>51.113</v>
      </c>
      <c r="AH130" s="282">
        <f t="shared" ca="1" si="60"/>
        <v>54.588999999999999</v>
      </c>
      <c r="AI130" s="282">
        <f t="shared" ca="1" si="60"/>
        <v>56.119</v>
      </c>
      <c r="AJ130" s="282">
        <f t="shared" ca="1" si="60"/>
        <v>57.690999999999995</v>
      </c>
      <c r="AK130" s="282">
        <f t="shared" ca="1" si="60"/>
        <v>59.335000000000001</v>
      </c>
    </row>
    <row r="131" spans="1:37" x14ac:dyDescent="0.3">
      <c r="A131" s="75" t="s">
        <v>121</v>
      </c>
      <c r="B131" s="75">
        <v>12</v>
      </c>
      <c r="C131" s="70" t="s">
        <v>120</v>
      </c>
      <c r="D131" s="75">
        <v>552</v>
      </c>
      <c r="E131" s="75" t="s">
        <v>17</v>
      </c>
      <c r="F131" s="73" t="s">
        <v>375</v>
      </c>
      <c r="G131" s="74">
        <f t="shared" ca="1" si="59"/>
        <v>103898</v>
      </c>
      <c r="H131" s="74">
        <f t="shared" ca="1" si="59"/>
        <v>109093</v>
      </c>
      <c r="I131" s="74">
        <f t="shared" ca="1" si="59"/>
        <v>114546</v>
      </c>
      <c r="J131" s="74">
        <f t="shared" ca="1" si="59"/>
        <v>122028</v>
      </c>
      <c r="K131" s="74">
        <f t="shared" ca="1" si="59"/>
        <v>125447</v>
      </c>
      <c r="L131" s="74">
        <f t="shared" ca="1" si="59"/>
        <v>128962</v>
      </c>
      <c r="M131" s="74">
        <f t="shared" ca="1" si="59"/>
        <v>132635</v>
      </c>
      <c r="N131" s="72"/>
      <c r="P131" s="187" t="str">
        <f t="shared" si="37"/>
        <v>06644C</v>
      </c>
      <c r="Q131" s="191" t="s">
        <v>600</v>
      </c>
      <c r="R131" s="188" t="str">
        <f t="shared" si="56"/>
        <v>Manager Development Finance</v>
      </c>
      <c r="S131" s="189" t="str">
        <f t="shared" si="39"/>
        <v>50</v>
      </c>
      <c r="T131" s="186" cm="1">
        <f t="array" aca="1" ref="T131" ca="1">ROUND(IF($Q131="Y",VLOOKUP($P131, INDIRECT($Q$3),T$8,0)*INDIRECT($P$2),VLOOKUP($P131, INDIRECT($Q$3),T$8,0)),IF($E131="E",0,3))</f>
        <v>103898</v>
      </c>
      <c r="U131" s="186" cm="1">
        <f t="array" aca="1" ref="U131" ca="1">ROUND(IF($Q131="Y",VLOOKUP($P131, INDIRECT($Q$3),U$8,0)*INDIRECT($P$2),VLOOKUP($P131, INDIRECT($Q$3),U$8,0)),IF($E131="E",0,3))</f>
        <v>109093</v>
      </c>
      <c r="V131" s="186" cm="1">
        <f t="array" aca="1" ref="V131" ca="1">ROUND(IF($Q131="Y",VLOOKUP($P131, INDIRECT($Q$3),V$8,0)*INDIRECT($P$2),VLOOKUP($P131, INDIRECT($Q$3),V$8,0)),IF($E131="E",0,3))</f>
        <v>114546</v>
      </c>
      <c r="W131" s="186" cm="1">
        <f t="array" aca="1" ref="W131" ca="1">ROUND(IF($Q131="Y",VLOOKUP($P131, INDIRECT($Q$3),W$8,0)*INDIRECT($P$2),VLOOKUP($P131, INDIRECT($Q$3),W$8,0)),IF($E131="E",0,3))</f>
        <v>122028</v>
      </c>
      <c r="X131" s="186" cm="1">
        <f t="array" aca="1" ref="X131" ca="1">ROUND(IF($Q131="Y",VLOOKUP($P131, INDIRECT($Q$3),X$8,0)*INDIRECT($P$2),VLOOKUP($P131, INDIRECT($Q$3),X$8,0)),IF($E131="E",0,3))</f>
        <v>125447</v>
      </c>
      <c r="Y131" s="186" cm="1">
        <f t="array" aca="1" ref="Y131" ca="1">ROUND(IF($Q131="Y",VLOOKUP($P131, INDIRECT($Q$3),Y$8,0)*INDIRECT($P$2),VLOOKUP($P131, INDIRECT($Q$3),Y$8,0)),IF($E131="E",0,3))</f>
        <v>128962</v>
      </c>
      <c r="Z131" s="186" cm="1">
        <f t="array" aca="1" ref="Z131" ca="1">ROUND(IF($Q131="Y",VLOOKUP($P131, INDIRECT($Q$3),Z$8,0)*INDIRECT($P$2),VLOOKUP($P131, INDIRECT($Q$3),Z$8,0)),IF($E131="E",0,3))</f>
        <v>132635</v>
      </c>
      <c r="AA131" s="186"/>
      <c r="AB131" s="282" t="str">
        <f t="shared" si="38"/>
        <v>06644C</v>
      </c>
      <c r="AC131" s="130" t="str">
        <f t="shared" si="57"/>
        <v>Manager Development Finance</v>
      </c>
      <c r="AD131" s="284" t="str">
        <f t="shared" si="58"/>
        <v>50</v>
      </c>
      <c r="AE131" s="282">
        <f t="shared" ca="1" si="60"/>
        <v>49.951000000000001</v>
      </c>
      <c r="AF131" s="282">
        <f t="shared" ca="1" si="60"/>
        <v>52.448999999999998</v>
      </c>
      <c r="AG131" s="282">
        <f t="shared" ca="1" si="60"/>
        <v>55.070999999999998</v>
      </c>
      <c r="AH131" s="282">
        <f t="shared" ca="1" si="60"/>
        <v>58.667999999999999</v>
      </c>
      <c r="AI131" s="282">
        <f t="shared" ca="1" si="60"/>
        <v>60.311999999999998</v>
      </c>
      <c r="AJ131" s="282">
        <f t="shared" ca="1" si="60"/>
        <v>62.000999999999998</v>
      </c>
      <c r="AK131" s="282">
        <f t="shared" ca="1" si="60"/>
        <v>63.766999999999996</v>
      </c>
    </row>
    <row r="132" spans="1:37" x14ac:dyDescent="0.3">
      <c r="A132" s="75" t="s">
        <v>122</v>
      </c>
      <c r="B132" s="75">
        <v>13</v>
      </c>
      <c r="C132" s="70" t="s">
        <v>76</v>
      </c>
      <c r="D132" s="75">
        <v>598</v>
      </c>
      <c r="E132" s="75" t="s">
        <v>17</v>
      </c>
      <c r="F132" s="73" t="s">
        <v>377</v>
      </c>
      <c r="G132" s="74">
        <f t="shared" ca="1" si="59"/>
        <v>118725</v>
      </c>
      <c r="H132" s="74">
        <f t="shared" ca="1" si="59"/>
        <v>123472</v>
      </c>
      <c r="I132" s="74">
        <f t="shared" ca="1" si="59"/>
        <v>128412</v>
      </c>
      <c r="J132" s="74">
        <f t="shared" ca="1" si="59"/>
        <v>133548</v>
      </c>
      <c r="K132" s="74">
        <f t="shared" ca="1" si="59"/>
        <v>138891</v>
      </c>
      <c r="L132" s="74">
        <f t="shared" ca="1" si="59"/>
        <v>0</v>
      </c>
      <c r="M132" s="74">
        <f t="shared" ca="1" si="59"/>
        <v>0</v>
      </c>
      <c r="N132" s="72"/>
      <c r="P132" s="187" t="str">
        <f t="shared" si="37"/>
        <v>52570C</v>
      </c>
      <c r="Q132" s="191" t="s">
        <v>600</v>
      </c>
      <c r="R132" s="188" t="str">
        <f t="shared" si="56"/>
        <v>Manager Economic Development (CPED)</v>
      </c>
      <c r="S132" s="189" t="str">
        <f t="shared" si="39"/>
        <v>63</v>
      </c>
      <c r="T132" s="186" cm="1">
        <f t="array" aca="1" ref="T132" ca="1">ROUND(IF($Q132="Y",VLOOKUP($P132, INDIRECT($Q$3),T$8,0)*INDIRECT($P$2),VLOOKUP($P132, INDIRECT($Q$3),T$8,0)),IF($E132="E",0,3))</f>
        <v>118725</v>
      </c>
      <c r="U132" s="186" cm="1">
        <f t="array" aca="1" ref="U132" ca="1">ROUND(IF($Q132="Y",VLOOKUP($P132, INDIRECT($Q$3),U$8,0)*INDIRECT($P$2),VLOOKUP($P132, INDIRECT($Q$3),U$8,0)),IF($E132="E",0,3))</f>
        <v>123472</v>
      </c>
      <c r="V132" s="186" cm="1">
        <f t="array" aca="1" ref="V132" ca="1">ROUND(IF($Q132="Y",VLOOKUP($P132, INDIRECT($Q$3),V$8,0)*INDIRECT($P$2),VLOOKUP($P132, INDIRECT($Q$3),V$8,0)),IF($E132="E",0,3))</f>
        <v>128412</v>
      </c>
      <c r="W132" s="186" cm="1">
        <f t="array" aca="1" ref="W132" ca="1">ROUND(IF($Q132="Y",VLOOKUP($P132, INDIRECT($Q$3),W$8,0)*INDIRECT($P$2),VLOOKUP($P132, INDIRECT($Q$3),W$8,0)),IF($E132="E",0,3))</f>
        <v>133548</v>
      </c>
      <c r="X132" s="186" cm="1">
        <f t="array" aca="1" ref="X132" ca="1">ROUND(IF($Q132="Y",VLOOKUP($P132, INDIRECT($Q$3),X$8,0)*INDIRECT($P$2),VLOOKUP($P132, INDIRECT($Q$3),X$8,0)),IF($E132="E",0,3))</f>
        <v>138891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8"/>
        <v>52570C</v>
      </c>
      <c r="AC132" s="130" t="str">
        <f t="shared" si="57"/>
        <v>Manager Economic Development (CPED)</v>
      </c>
      <c r="AD132" s="284" t="str">
        <f t="shared" si="58"/>
        <v>63</v>
      </c>
      <c r="AE132" s="282">
        <f t="shared" ca="1" si="60"/>
        <v>57.08</v>
      </c>
      <c r="AF132" s="282">
        <f t="shared" ca="1" si="60"/>
        <v>59.361999999999995</v>
      </c>
      <c r="AG132" s="282">
        <f t="shared" ca="1" si="60"/>
        <v>61.736999999999995</v>
      </c>
      <c r="AH132" s="282">
        <f t="shared" ca="1" si="60"/>
        <v>64.206000000000003</v>
      </c>
      <c r="AI132" s="282">
        <f t="shared" ca="1" si="60"/>
        <v>66.775000000000006</v>
      </c>
      <c r="AJ132" s="282" t="str">
        <f t="shared" ca="1" si="60"/>
        <v/>
      </c>
      <c r="AK132" s="282" t="str">
        <f t="shared" ca="1" si="60"/>
        <v/>
      </c>
    </row>
    <row r="133" spans="1:37" x14ac:dyDescent="0.3">
      <c r="A133" s="75" t="s">
        <v>957</v>
      </c>
      <c r="B133" s="75">
        <v>9</v>
      </c>
      <c r="C133" s="70" t="s">
        <v>958</v>
      </c>
      <c r="D133" s="75">
        <v>445</v>
      </c>
      <c r="E133" s="75" t="s">
        <v>17</v>
      </c>
      <c r="F133" s="73" t="s">
        <v>959</v>
      </c>
      <c r="G133" s="74">
        <f t="shared" ca="1" si="59"/>
        <v>91750</v>
      </c>
      <c r="H133" s="74">
        <f t="shared" ca="1" si="59"/>
        <v>95425</v>
      </c>
      <c r="I133" s="74">
        <f t="shared" ca="1" si="59"/>
        <v>99243</v>
      </c>
      <c r="J133" s="74">
        <f t="shared" ca="1" si="59"/>
        <v>103217</v>
      </c>
      <c r="K133" s="74">
        <f t="shared" ca="1" si="59"/>
        <v>107351</v>
      </c>
      <c r="L133" s="74">
        <f t="shared" ca="1" si="59"/>
        <v>0</v>
      </c>
      <c r="M133" s="74">
        <f t="shared" ca="1" si="59"/>
        <v>0</v>
      </c>
      <c r="N133" s="72"/>
      <c r="P133" s="187" t="str">
        <f t="shared" si="37"/>
        <v>59456C</v>
      </c>
      <c r="Q133" s="191" t="s">
        <v>600</v>
      </c>
      <c r="R133" s="188" t="str">
        <f t="shared" si="56"/>
        <v>Manager Election Administration</v>
      </c>
      <c r="S133" s="189" t="str">
        <f t="shared" si="39"/>
        <v>127</v>
      </c>
      <c r="T133" s="186" cm="1">
        <f t="array" aca="1" ref="T133" ca="1">ROUND(IF($Q133="Y",VLOOKUP($P133, INDIRECT($Q$3),T$8,0)*INDIRECT($P$2),VLOOKUP($P133, INDIRECT($Q$3),T$8,0)),IF($E133="E",0,3))</f>
        <v>91750</v>
      </c>
      <c r="U133" s="186" cm="1">
        <f t="array" aca="1" ref="U133" ca="1">ROUND(IF($Q133="Y",VLOOKUP($P133, INDIRECT($Q$3),U$8,0)*INDIRECT($P$2),VLOOKUP($P133, INDIRECT($Q$3),U$8,0)),IF($E133="E",0,3))</f>
        <v>95425</v>
      </c>
      <c r="V133" s="186" cm="1">
        <f t="array" aca="1" ref="V133" ca="1">ROUND(IF($Q133="Y",VLOOKUP($P133, INDIRECT($Q$3),V$8,0)*INDIRECT($P$2),VLOOKUP($P133, INDIRECT($Q$3),V$8,0)),IF($E133="E",0,3))</f>
        <v>99243</v>
      </c>
      <c r="W133" s="186" cm="1">
        <f t="array" aca="1" ref="W133" ca="1">ROUND(IF($Q133="Y",VLOOKUP($P133, INDIRECT($Q$3),W$8,0)*INDIRECT($P$2),VLOOKUP($P133, INDIRECT($Q$3),W$8,0)),IF($E133="E",0,3))</f>
        <v>103217</v>
      </c>
      <c r="X133" s="186" cm="1">
        <f t="array" aca="1" ref="X133" ca="1">ROUND(IF($Q133="Y",VLOOKUP($P133, INDIRECT($Q$3),X$8,0)*INDIRECT($P$2),VLOOKUP($P133, INDIRECT($Q$3),X$8,0)),IF($E133="E",0,3))</f>
        <v>107351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8"/>
        <v>59456C</v>
      </c>
      <c r="AC133" s="130" t="str">
        <f t="shared" si="57"/>
        <v>Manager Election Administration</v>
      </c>
      <c r="AD133" s="284" t="str">
        <f t="shared" si="58"/>
        <v>127</v>
      </c>
      <c r="AE133" s="282">
        <f t="shared" ca="1" si="60"/>
        <v>44.110999999999997</v>
      </c>
      <c r="AF133" s="282">
        <f t="shared" ca="1" si="60"/>
        <v>45.878</v>
      </c>
      <c r="AG133" s="282">
        <f t="shared" ca="1" si="60"/>
        <v>47.713000000000001</v>
      </c>
      <c r="AH133" s="282">
        <f t="shared" ca="1" si="60"/>
        <v>49.623999999999995</v>
      </c>
      <c r="AI133" s="282">
        <f t="shared" ca="1" si="60"/>
        <v>51.611999999999995</v>
      </c>
      <c r="AJ133" s="282"/>
      <c r="AK133" s="282"/>
    </row>
    <row r="134" spans="1:37" x14ac:dyDescent="0.3">
      <c r="A134" s="75" t="s">
        <v>123</v>
      </c>
      <c r="B134" s="75">
        <v>12</v>
      </c>
      <c r="C134" s="70" t="s">
        <v>574</v>
      </c>
      <c r="D134" s="75">
        <v>543</v>
      </c>
      <c r="E134" s="75" t="s">
        <v>17</v>
      </c>
      <c r="F134" s="73" t="s">
        <v>378</v>
      </c>
      <c r="G134" s="74">
        <f t="shared" ca="1" si="59"/>
        <v>114665</v>
      </c>
      <c r="H134" s="74">
        <f t="shared" ca="1" si="59"/>
        <v>119256</v>
      </c>
      <c r="I134" s="74">
        <f t="shared" ca="1" si="59"/>
        <v>124030</v>
      </c>
      <c r="J134" s="74">
        <f t="shared" ca="1" si="59"/>
        <v>128996</v>
      </c>
      <c r="K134" s="74">
        <f t="shared" ca="1" si="59"/>
        <v>134163</v>
      </c>
      <c r="L134" s="74">
        <f t="shared" ca="1" si="59"/>
        <v>0</v>
      </c>
      <c r="M134" s="74">
        <f t="shared" ca="1" si="59"/>
        <v>0</v>
      </c>
      <c r="N134" s="72"/>
      <c r="P134" s="187" t="str">
        <f t="shared" si="37"/>
        <v>06708C</v>
      </c>
      <c r="Q134" s="191" t="s">
        <v>600</v>
      </c>
      <c r="R134" s="188" t="str">
        <f t="shared" si="56"/>
        <v>Manager Equity and Inclusion</v>
      </c>
      <c r="S134" s="189" t="str">
        <f t="shared" si="39"/>
        <v>044</v>
      </c>
      <c r="T134" s="186" cm="1">
        <f t="array" aca="1" ref="T134" ca="1">ROUND(IF($Q134="Y",VLOOKUP($P134, INDIRECT($Q$3),T$8,0)*INDIRECT($P$2),VLOOKUP($P134, INDIRECT($Q$3),T$8,0)),IF($E134="E",0,3))</f>
        <v>114665</v>
      </c>
      <c r="U134" s="186" cm="1">
        <f t="array" aca="1" ref="U134" ca="1">ROUND(IF($Q134="Y",VLOOKUP($P134, INDIRECT($Q$3),U$8,0)*INDIRECT($P$2),VLOOKUP($P134, INDIRECT($Q$3),U$8,0)),IF($E134="E",0,3))</f>
        <v>119256</v>
      </c>
      <c r="V134" s="186" cm="1">
        <f t="array" aca="1" ref="V134" ca="1">ROUND(IF($Q134="Y",VLOOKUP($P134, INDIRECT($Q$3),V$8,0)*INDIRECT($P$2),VLOOKUP($P134, INDIRECT($Q$3),V$8,0)),IF($E134="E",0,3))</f>
        <v>124030</v>
      </c>
      <c r="W134" s="186" cm="1">
        <f t="array" aca="1" ref="W134" ca="1">ROUND(IF($Q134="Y",VLOOKUP($P134, INDIRECT($Q$3),W$8,0)*INDIRECT($P$2),VLOOKUP($P134, INDIRECT($Q$3),W$8,0)),IF($E134="E",0,3))</f>
        <v>128996</v>
      </c>
      <c r="X134" s="186" cm="1">
        <f t="array" aca="1" ref="X134" ca="1">ROUND(IF($Q134="Y",VLOOKUP($P134, INDIRECT($Q$3),X$8,0)*INDIRECT($P$2),VLOOKUP($P134, INDIRECT($Q$3),X$8,0)),IF($E134="E",0,3))</f>
        <v>134163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38"/>
        <v>06708C</v>
      </c>
      <c r="AC134" s="130" t="str">
        <f t="shared" si="57"/>
        <v>Manager Equity and Inclusion</v>
      </c>
      <c r="AD134" s="284" t="str">
        <f t="shared" si="58"/>
        <v>044</v>
      </c>
      <c r="AE134" s="282">
        <f t="shared" ca="1" si="60"/>
        <v>55.128</v>
      </c>
      <c r="AF134" s="282">
        <f t="shared" ca="1" si="60"/>
        <v>57.335000000000001</v>
      </c>
      <c r="AG134" s="282">
        <f t="shared" ca="1" si="60"/>
        <v>59.629999999999995</v>
      </c>
      <c r="AH134" s="282">
        <f t="shared" ca="1" si="60"/>
        <v>62.018000000000001</v>
      </c>
      <c r="AI134" s="282">
        <f t="shared" ca="1" si="60"/>
        <v>64.50200000000001</v>
      </c>
      <c r="AJ134" s="282" t="str">
        <f t="shared" ca="1" si="60"/>
        <v/>
      </c>
      <c r="AK134" s="282" t="str">
        <f t="shared" ca="1" si="60"/>
        <v/>
      </c>
    </row>
    <row r="135" spans="1:37" x14ac:dyDescent="0.3">
      <c r="A135" s="75" t="s">
        <v>127</v>
      </c>
      <c r="B135" s="75">
        <v>11</v>
      </c>
      <c r="C135" s="70" t="s">
        <v>126</v>
      </c>
      <c r="D135" s="75">
        <v>528</v>
      </c>
      <c r="E135" s="75" t="s">
        <v>17</v>
      </c>
      <c r="F135" s="73" t="s">
        <v>379</v>
      </c>
      <c r="G135" s="74">
        <f t="shared" ca="1" si="59"/>
        <v>96346</v>
      </c>
      <c r="H135" s="74">
        <f t="shared" ca="1" si="59"/>
        <v>101292</v>
      </c>
      <c r="I135" s="74">
        <f t="shared" ca="1" si="59"/>
        <v>106444</v>
      </c>
      <c r="J135" s="74">
        <f t="shared" ca="1" si="59"/>
        <v>113565</v>
      </c>
      <c r="K135" s="74">
        <f t="shared" ca="1" si="59"/>
        <v>116744</v>
      </c>
      <c r="L135" s="74">
        <f t="shared" ca="1" si="59"/>
        <v>120014</v>
      </c>
      <c r="M135" s="74">
        <f t="shared" ca="1" si="59"/>
        <v>123437</v>
      </c>
      <c r="N135" s="72"/>
      <c r="P135" s="187" t="str">
        <f t="shared" si="37"/>
        <v>06710C</v>
      </c>
      <c r="Q135" s="191" t="s">
        <v>600</v>
      </c>
      <c r="R135" s="188" t="str">
        <f t="shared" si="56"/>
        <v>Manager Finance</v>
      </c>
      <c r="S135" s="189" t="str">
        <f t="shared" si="39"/>
        <v>39</v>
      </c>
      <c r="T135" s="186" cm="1">
        <f t="array" aca="1" ref="T135" ca="1">ROUND(IF($Q135="Y",VLOOKUP($P135, INDIRECT($Q$3),T$8,0)*INDIRECT($P$2),VLOOKUP($P135, INDIRECT($Q$3),T$8,0)),IF($E135="E",0,3))</f>
        <v>96346</v>
      </c>
      <c r="U135" s="186" cm="1">
        <f t="array" aca="1" ref="U135" ca="1">ROUND(IF($Q135="Y",VLOOKUP($P135, INDIRECT($Q$3),U$8,0)*INDIRECT($P$2),VLOOKUP($P135, INDIRECT($Q$3),U$8,0)),IF($E135="E",0,3))</f>
        <v>101292</v>
      </c>
      <c r="V135" s="186" cm="1">
        <f t="array" aca="1" ref="V135" ca="1">ROUND(IF($Q135="Y",VLOOKUP($P135, INDIRECT($Q$3),V$8,0)*INDIRECT($P$2),VLOOKUP($P135, INDIRECT($Q$3),V$8,0)),IF($E135="E",0,3))</f>
        <v>106444</v>
      </c>
      <c r="W135" s="186" cm="1">
        <f t="array" aca="1" ref="W135" ca="1">ROUND(IF($Q135="Y",VLOOKUP($P135, INDIRECT($Q$3),W$8,0)*INDIRECT($P$2),VLOOKUP($P135, INDIRECT($Q$3),W$8,0)),IF($E135="E",0,3))</f>
        <v>113565</v>
      </c>
      <c r="X135" s="186" cm="1">
        <f t="array" aca="1" ref="X135" ca="1">ROUND(IF($Q135="Y",VLOOKUP($P135, INDIRECT($Q$3),X$8,0)*INDIRECT($P$2),VLOOKUP($P135, INDIRECT($Q$3),X$8,0)),IF($E135="E",0,3))</f>
        <v>116744</v>
      </c>
      <c r="Y135" s="186" cm="1">
        <f t="array" aca="1" ref="Y135" ca="1">ROUND(IF($Q135="Y",VLOOKUP($P135, INDIRECT($Q$3),Y$8,0)*INDIRECT($P$2),VLOOKUP($P135, INDIRECT($Q$3),Y$8,0)),IF($E135="E",0,3))</f>
        <v>120014</v>
      </c>
      <c r="Z135" s="186" cm="1">
        <f t="array" aca="1" ref="Z135" ca="1">ROUND(IF($Q135="Y",VLOOKUP($P135, INDIRECT($Q$3),Z$8,0)*INDIRECT($P$2),VLOOKUP($P135, INDIRECT($Q$3),Z$8,0)),IF($E135="E",0,3))</f>
        <v>123437</v>
      </c>
      <c r="AA135" s="186"/>
      <c r="AB135" s="282" t="str">
        <f t="shared" si="38"/>
        <v>06710C</v>
      </c>
      <c r="AC135" s="130" t="str">
        <f t="shared" si="57"/>
        <v>Manager Finance</v>
      </c>
      <c r="AD135" s="284" t="str">
        <f t="shared" si="58"/>
        <v>39</v>
      </c>
      <c r="AE135" s="282">
        <f t="shared" ca="1" si="60"/>
        <v>46.320999999999998</v>
      </c>
      <c r="AF135" s="282">
        <f t="shared" ca="1" si="60"/>
        <v>48.698999999999998</v>
      </c>
      <c r="AG135" s="282">
        <f t="shared" ca="1" si="60"/>
        <v>51.174999999999997</v>
      </c>
      <c r="AH135" s="282">
        <f t="shared" ca="1" si="60"/>
        <v>54.598999999999997</v>
      </c>
      <c r="AI135" s="282">
        <f t="shared" ca="1" si="60"/>
        <v>56.126999999999995</v>
      </c>
      <c r="AJ135" s="282">
        <f t="shared" ca="1" si="60"/>
        <v>57.699999999999996</v>
      </c>
      <c r="AK135" s="282">
        <f t="shared" ca="1" si="60"/>
        <v>59.344999999999999</v>
      </c>
    </row>
    <row r="136" spans="1:37" x14ac:dyDescent="0.3">
      <c r="A136" s="75" t="s">
        <v>125</v>
      </c>
      <c r="B136" s="75">
        <v>11</v>
      </c>
      <c r="C136" s="70" t="s">
        <v>124</v>
      </c>
      <c r="D136" s="75">
        <v>518</v>
      </c>
      <c r="E136" s="75" t="s">
        <v>17</v>
      </c>
      <c r="F136" s="73" t="s">
        <v>380</v>
      </c>
      <c r="G136" s="74">
        <f t="shared" ca="1" si="59"/>
        <v>105497</v>
      </c>
      <c r="H136" s="74">
        <f t="shared" ca="1" si="59"/>
        <v>109714</v>
      </c>
      <c r="I136" s="74">
        <f t="shared" ca="1" si="59"/>
        <v>114105</v>
      </c>
      <c r="J136" s="74">
        <f t="shared" ca="1" si="59"/>
        <v>118668</v>
      </c>
      <c r="K136" s="74">
        <f t="shared" ca="1" si="59"/>
        <v>123415</v>
      </c>
      <c r="L136" s="74">
        <f t="shared" ca="1" si="59"/>
        <v>0</v>
      </c>
      <c r="M136" s="74">
        <f t="shared" ca="1" si="59"/>
        <v>0</v>
      </c>
      <c r="N136" s="72"/>
      <c r="P136" s="187" t="str">
        <f t="shared" si="37"/>
        <v>06716C</v>
      </c>
      <c r="Q136" s="191" t="s">
        <v>600</v>
      </c>
      <c r="R136" s="188" t="str">
        <f t="shared" si="56"/>
        <v>Manager Finance Systems Services</v>
      </c>
      <c r="S136" s="189" t="str">
        <f t="shared" si="39"/>
        <v>104</v>
      </c>
      <c r="T136" s="186" cm="1">
        <f t="array" aca="1" ref="T136" ca="1">ROUND(IF($Q136="Y",VLOOKUP($P136, INDIRECT($Q$3),T$8,0)*INDIRECT($P$2),VLOOKUP($P136, INDIRECT($Q$3),T$8,0)),IF($E136="E",0,3))</f>
        <v>105497</v>
      </c>
      <c r="U136" s="186" cm="1">
        <f t="array" aca="1" ref="U136" ca="1">ROUND(IF($Q136="Y",VLOOKUP($P136, INDIRECT($Q$3),U$8,0)*INDIRECT($P$2),VLOOKUP($P136, INDIRECT($Q$3),U$8,0)),IF($E136="E",0,3))</f>
        <v>109714</v>
      </c>
      <c r="V136" s="186" cm="1">
        <f t="array" aca="1" ref="V136" ca="1">ROUND(IF($Q136="Y",VLOOKUP($P136, INDIRECT($Q$3),V$8,0)*INDIRECT($P$2),VLOOKUP($P136, INDIRECT($Q$3),V$8,0)),IF($E136="E",0,3))</f>
        <v>114105</v>
      </c>
      <c r="W136" s="186" cm="1">
        <f t="array" aca="1" ref="W136" ca="1">ROUND(IF($Q136="Y",VLOOKUP($P136, INDIRECT($Q$3),W$8,0)*INDIRECT($P$2),VLOOKUP($P136, INDIRECT($Q$3),W$8,0)),IF($E136="E",0,3))</f>
        <v>118668</v>
      </c>
      <c r="X136" s="186" cm="1">
        <f t="array" aca="1" ref="X136" ca="1">ROUND(IF($Q136="Y",VLOOKUP($P136, INDIRECT($Q$3),X$8,0)*INDIRECT($P$2),VLOOKUP($P136, INDIRECT($Q$3),X$8,0)),IF($E136="E",0,3))</f>
        <v>123415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8"/>
        <v>06716C</v>
      </c>
      <c r="AC136" s="130" t="str">
        <f t="shared" si="57"/>
        <v>Manager Finance Systems Services</v>
      </c>
      <c r="AD136" s="284" t="str">
        <f t="shared" si="58"/>
        <v>104</v>
      </c>
      <c r="AE136" s="282">
        <f t="shared" ca="1" si="60"/>
        <v>50.72</v>
      </c>
      <c r="AF136" s="282">
        <f t="shared" ca="1" si="60"/>
        <v>52.747999999999998</v>
      </c>
      <c r="AG136" s="282">
        <f t="shared" ca="1" si="60"/>
        <v>54.858999999999995</v>
      </c>
      <c r="AH136" s="282">
        <f t="shared" ca="1" si="60"/>
        <v>57.052</v>
      </c>
      <c r="AI136" s="282">
        <f t="shared" ca="1" si="60"/>
        <v>59.335000000000001</v>
      </c>
      <c r="AJ136" s="282" t="str">
        <f t="shared" ca="1" si="60"/>
        <v/>
      </c>
      <c r="AK136" s="282" t="str">
        <f t="shared" ca="1" si="60"/>
        <v/>
      </c>
    </row>
    <row r="137" spans="1:37" x14ac:dyDescent="0.3">
      <c r="A137" s="75" t="s">
        <v>163</v>
      </c>
      <c r="B137" s="75">
        <v>10</v>
      </c>
      <c r="C137" s="70" t="s">
        <v>162</v>
      </c>
      <c r="D137" s="75">
        <v>483</v>
      </c>
      <c r="E137" s="75" t="s">
        <v>17</v>
      </c>
      <c r="F137" s="73" t="s">
        <v>381</v>
      </c>
      <c r="G137" s="74">
        <f t="shared" ca="1" si="59"/>
        <v>99868</v>
      </c>
      <c r="H137" s="74">
        <f t="shared" ca="1" si="59"/>
        <v>103863</v>
      </c>
      <c r="I137" s="74">
        <f t="shared" ca="1" si="59"/>
        <v>108016</v>
      </c>
      <c r="J137" s="74">
        <f t="shared" ca="1" si="59"/>
        <v>112336</v>
      </c>
      <c r="K137" s="74">
        <f t="shared" ca="1" si="59"/>
        <v>116832</v>
      </c>
      <c r="L137" s="74">
        <f t="shared" ca="1" si="59"/>
        <v>0</v>
      </c>
      <c r="M137" s="74">
        <f t="shared" ca="1" si="59"/>
        <v>0</v>
      </c>
      <c r="N137" s="72"/>
      <c r="P137" s="187" t="str">
        <f t="shared" si="37"/>
        <v>52904C</v>
      </c>
      <c r="Q137" s="191" t="s">
        <v>600</v>
      </c>
      <c r="R137" s="188" t="str">
        <f t="shared" si="56"/>
        <v>Manager Financial Operations and Business Analysis</v>
      </c>
      <c r="S137" s="189" t="str">
        <f t="shared" si="39"/>
        <v>10</v>
      </c>
      <c r="T137" s="186" cm="1">
        <f t="array" aca="1" ref="T137" ca="1">ROUND(IF($Q137="Y",VLOOKUP($P137, INDIRECT($Q$3),T$8,0)*INDIRECT($P$2),VLOOKUP($P137, INDIRECT($Q$3),T$8,0)),IF($E137="E",0,3))</f>
        <v>99868</v>
      </c>
      <c r="U137" s="186" cm="1">
        <f t="array" aca="1" ref="U137" ca="1">ROUND(IF($Q137="Y",VLOOKUP($P137, INDIRECT($Q$3),U$8,0)*INDIRECT($P$2),VLOOKUP($P137, INDIRECT($Q$3),U$8,0)),IF($E137="E",0,3))</f>
        <v>103863</v>
      </c>
      <c r="V137" s="186" cm="1">
        <f t="array" aca="1" ref="V137" ca="1">ROUND(IF($Q137="Y",VLOOKUP($P137, INDIRECT($Q$3),V$8,0)*INDIRECT($P$2),VLOOKUP($P137, INDIRECT($Q$3),V$8,0)),IF($E137="E",0,3))</f>
        <v>108016</v>
      </c>
      <c r="W137" s="186" cm="1">
        <f t="array" aca="1" ref="W137" ca="1">ROUND(IF($Q137="Y",VLOOKUP($P137, INDIRECT($Q$3),W$8,0)*INDIRECT($P$2),VLOOKUP($P137, INDIRECT($Q$3),W$8,0)),IF($E137="E",0,3))</f>
        <v>112336</v>
      </c>
      <c r="X137" s="186" cm="1">
        <f t="array" aca="1" ref="X137" ca="1">ROUND(IF($Q137="Y",VLOOKUP($P137, INDIRECT($Q$3),X$8,0)*INDIRECT($P$2),VLOOKUP($P137, INDIRECT($Q$3),X$8,0)),IF($E137="E",0,3))</f>
        <v>116832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38"/>
        <v>52904C</v>
      </c>
      <c r="AC137" s="130" t="str">
        <f t="shared" si="57"/>
        <v>Manager Financial Operations and Business Analysis</v>
      </c>
      <c r="AD137" s="284" t="str">
        <f t="shared" si="58"/>
        <v>10</v>
      </c>
      <c r="AE137" s="282">
        <f t="shared" ca="1" si="60"/>
        <v>48.013999999999996</v>
      </c>
      <c r="AF137" s="282">
        <f t="shared" ca="1" si="60"/>
        <v>49.934999999999995</v>
      </c>
      <c r="AG137" s="282">
        <f t="shared" ca="1" si="60"/>
        <v>51.930999999999997</v>
      </c>
      <c r="AH137" s="282">
        <f t="shared" ca="1" si="60"/>
        <v>54.007999999999996</v>
      </c>
      <c r="AI137" s="282">
        <f t="shared" ca="1" si="60"/>
        <v>56.169999999999995</v>
      </c>
      <c r="AJ137" s="282" t="str">
        <f t="shared" ca="1" si="60"/>
        <v/>
      </c>
      <c r="AK137" s="282" t="str">
        <f t="shared" ca="1" si="60"/>
        <v/>
      </c>
    </row>
    <row r="138" spans="1:37" x14ac:dyDescent="0.3">
      <c r="A138" s="75" t="s">
        <v>128</v>
      </c>
      <c r="B138" s="75">
        <v>12</v>
      </c>
      <c r="C138" s="70" t="s">
        <v>124</v>
      </c>
      <c r="D138" s="75">
        <v>563</v>
      </c>
      <c r="E138" s="75" t="s">
        <v>17</v>
      </c>
      <c r="F138" s="73" t="s">
        <v>129</v>
      </c>
      <c r="G138" s="74">
        <f t="shared" ca="1" si="59"/>
        <v>105497</v>
      </c>
      <c r="H138" s="74">
        <f t="shared" ca="1" si="59"/>
        <v>109714</v>
      </c>
      <c r="I138" s="74">
        <f t="shared" ca="1" si="59"/>
        <v>114105</v>
      </c>
      <c r="J138" s="74">
        <f t="shared" ca="1" si="59"/>
        <v>118668</v>
      </c>
      <c r="K138" s="74">
        <f t="shared" ca="1" si="59"/>
        <v>123415</v>
      </c>
      <c r="L138" s="74">
        <f t="shared" ca="1" si="59"/>
        <v>0</v>
      </c>
      <c r="M138" s="74">
        <f t="shared" ca="1" si="59"/>
        <v>0</v>
      </c>
      <c r="N138" s="72"/>
      <c r="P138" s="187" t="str">
        <f t="shared" si="37"/>
        <v>59222C</v>
      </c>
      <c r="Q138" s="191" t="s">
        <v>600</v>
      </c>
      <c r="R138" s="188" t="str">
        <f t="shared" si="56"/>
        <v>Manager Financial Services</v>
      </c>
      <c r="S138" s="189" t="str">
        <f t="shared" si="39"/>
        <v>104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109714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38"/>
        <v>59222C</v>
      </c>
      <c r="AC138" s="130" t="str">
        <f t="shared" si="57"/>
        <v>Manager Financial Services</v>
      </c>
      <c r="AD138" s="284" t="str">
        <f t="shared" si="58"/>
        <v>104</v>
      </c>
      <c r="AE138" s="282">
        <f t="shared" ca="1" si="60"/>
        <v>50.72</v>
      </c>
      <c r="AF138" s="282">
        <f t="shared" ca="1" si="60"/>
        <v>52.747999999999998</v>
      </c>
      <c r="AG138" s="282">
        <f t="shared" ca="1" si="60"/>
        <v>54.858999999999995</v>
      </c>
      <c r="AH138" s="282">
        <f t="shared" ca="1" si="60"/>
        <v>57.052</v>
      </c>
      <c r="AI138" s="282">
        <f t="shared" ca="1" si="60"/>
        <v>59.335000000000001</v>
      </c>
      <c r="AJ138" s="282" t="str">
        <f t="shared" ca="1" si="60"/>
        <v/>
      </c>
      <c r="AK138" s="282" t="str">
        <f t="shared" ca="1" si="60"/>
        <v/>
      </c>
    </row>
    <row r="139" spans="1:37" x14ac:dyDescent="0.3">
      <c r="A139" s="75" t="s">
        <v>1115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1116</v>
      </c>
      <c r="G139" s="74">
        <f t="shared" ref="G139" si="88">IF(E139="E",ROUND(T139,0),ROUND(T139,3))</f>
        <v>105497</v>
      </c>
      <c r="H139" s="74">
        <f t="shared" ref="H139" si="89">IF(F139="E",ROUND(U139,0),ROUND(U139,3))</f>
        <v>109714</v>
      </c>
      <c r="I139" s="74">
        <f t="shared" ref="I139" si="90">IF(G139="E",ROUND(V139,0),ROUND(V139,3))</f>
        <v>114105</v>
      </c>
      <c r="J139" s="74">
        <f t="shared" ref="J139" si="91">IF(H139="E",ROUND(W139,0),ROUND(W139,3))</f>
        <v>118668</v>
      </c>
      <c r="K139" s="74">
        <f t="shared" ref="K139" si="92">IF(I139="E",ROUND(X139,0),ROUND(X139,3))</f>
        <v>123415</v>
      </c>
      <c r="L139" s="74">
        <f t="shared" si="59"/>
        <v>0</v>
      </c>
      <c r="M139" s="74">
        <f t="shared" si="59"/>
        <v>0</v>
      </c>
      <c r="N139" s="72"/>
      <c r="P139" s="187" t="str">
        <f t="shared" si="37"/>
        <v>04470C</v>
      </c>
      <c r="Q139" s="191" t="s">
        <v>600</v>
      </c>
      <c r="R139" s="188" t="str">
        <f t="shared" si="56"/>
        <v>Manager Fleet</v>
      </c>
      <c r="S139" s="189" t="str">
        <f t="shared" si="39"/>
        <v>104</v>
      </c>
      <c r="T139" s="186">
        <v>105497</v>
      </c>
      <c r="U139" s="186">
        <v>109714</v>
      </c>
      <c r="V139" s="186">
        <v>114105</v>
      </c>
      <c r="W139" s="186">
        <v>118668</v>
      </c>
      <c r="X139" s="186">
        <v>123415</v>
      </c>
      <c r="AA139" s="186"/>
      <c r="AB139" s="282" t="str">
        <f t="shared" si="38"/>
        <v>04470C</v>
      </c>
      <c r="AC139" s="130" t="str">
        <f t="shared" si="57"/>
        <v>Manager Fleet</v>
      </c>
      <c r="AD139" s="284" t="str">
        <f t="shared" si="58"/>
        <v>104</v>
      </c>
      <c r="AE139" s="282">
        <f t="shared" ref="AE139" si="93">IF(T139=0,"",IF($E139="E",ROUNDUP(T139/2080,3),T139))</f>
        <v>50.72</v>
      </c>
      <c r="AF139" s="282">
        <f t="shared" ref="AF139" si="94">IF(U139=0,"",IF($E139="E",ROUNDUP(U139/2080,3),U139))</f>
        <v>52.747999999999998</v>
      </c>
      <c r="AG139" s="282">
        <f t="shared" ref="AG139" si="95">IF(V139=0,"",IF($E139="E",ROUNDUP(V139/2080,3),V139))</f>
        <v>54.858999999999995</v>
      </c>
      <c r="AH139" s="282">
        <f t="shared" ref="AH139" si="96">IF(W139=0,"",IF($E139="E",ROUNDUP(W139/2080,3),W139))</f>
        <v>57.052</v>
      </c>
      <c r="AI139" s="282">
        <f t="shared" ref="AI139" si="97">IF(X139=0,"",IF($E139="E",ROUNDUP(X139/2080,3),X139))</f>
        <v>59.335000000000001</v>
      </c>
      <c r="AJ139" s="282" t="str">
        <f t="shared" si="60"/>
        <v/>
      </c>
      <c r="AK139" s="282" t="str">
        <f t="shared" si="60"/>
        <v/>
      </c>
    </row>
    <row r="140" spans="1:37" x14ac:dyDescent="0.3">
      <c r="A140" s="75" t="s">
        <v>165</v>
      </c>
      <c r="B140" s="75">
        <v>11</v>
      </c>
      <c r="C140" s="70" t="s">
        <v>164</v>
      </c>
      <c r="D140" s="75">
        <v>505</v>
      </c>
      <c r="E140" s="75" t="s">
        <v>17</v>
      </c>
      <c r="F140" s="73" t="s">
        <v>382</v>
      </c>
      <c r="G140" s="74">
        <f t="shared" ca="1" si="59"/>
        <v>105497</v>
      </c>
      <c r="H140" s="74">
        <f t="shared" ca="1" si="59"/>
        <v>109713</v>
      </c>
      <c r="I140" s="74">
        <f t="shared" ca="1" si="59"/>
        <v>114105</v>
      </c>
      <c r="J140" s="74">
        <f t="shared" ca="1" si="59"/>
        <v>118668</v>
      </c>
      <c r="K140" s="74">
        <f t="shared" ca="1" si="59"/>
        <v>123415</v>
      </c>
      <c r="L140" s="74">
        <f t="shared" ca="1" si="59"/>
        <v>0</v>
      </c>
      <c r="M140" s="74">
        <f t="shared" ca="1" si="59"/>
        <v>0</v>
      </c>
      <c r="N140" s="72"/>
      <c r="P140" s="187" t="str">
        <f t="shared" si="37"/>
        <v>02657C</v>
      </c>
      <c r="Q140" s="191" t="s">
        <v>600</v>
      </c>
      <c r="R140" s="188" t="str">
        <f t="shared" si="56"/>
        <v>Manager Grants &amp; Community Engagement</v>
      </c>
      <c r="S140" s="189" t="str">
        <f t="shared" si="39"/>
        <v>103</v>
      </c>
      <c r="T140" s="186" cm="1">
        <f t="array" aca="1" ref="T140" ca="1">ROUND(IF($Q140="Y",VLOOKUP($P140, INDIRECT($Q$3),T$8,0)*INDIRECT($P$2),VLOOKUP($P140, INDIRECT($Q$3),T$8,0)),IF($E140="E",0,3))</f>
        <v>105497</v>
      </c>
      <c r="U140" s="186" cm="1">
        <f t="array" aca="1" ref="U140" ca="1">ROUND(IF($Q140="Y",VLOOKUP($P140, INDIRECT($Q$3),U$8,0)*INDIRECT($P$2),VLOOKUP($P140, INDIRECT($Q$3),U$8,0)),IF($E140="E",0,3))</f>
        <v>109713</v>
      </c>
      <c r="V140" s="186" cm="1">
        <f t="array" aca="1" ref="V140" ca="1">ROUND(IF($Q140="Y",VLOOKUP($P140, INDIRECT($Q$3),V$8,0)*INDIRECT($P$2),VLOOKUP($P140, INDIRECT($Q$3),V$8,0)),IF($E140="E",0,3))</f>
        <v>114105</v>
      </c>
      <c r="W140" s="186" cm="1">
        <f t="array" aca="1" ref="W140" ca="1">ROUND(IF($Q140="Y",VLOOKUP($P140, INDIRECT($Q$3),W$8,0)*INDIRECT($P$2),VLOOKUP($P140, INDIRECT($Q$3),W$8,0)),IF($E140="E",0,3))</f>
        <v>118668</v>
      </c>
      <c r="X140" s="186" cm="1">
        <f t="array" aca="1" ref="X140" ca="1">ROUND(IF($Q140="Y",VLOOKUP($P140, INDIRECT($Q$3),X$8,0)*INDIRECT($P$2),VLOOKUP($P140, INDIRECT($Q$3),X$8,0)),IF($E140="E",0,3))</f>
        <v>123415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38"/>
        <v>02657C</v>
      </c>
      <c r="AC140" s="130" t="str">
        <f t="shared" si="57"/>
        <v>Manager Grants &amp; Community Engagement</v>
      </c>
      <c r="AD140" s="284" t="str">
        <f t="shared" si="58"/>
        <v>103</v>
      </c>
      <c r="AE140" s="282">
        <f t="shared" ca="1" si="60"/>
        <v>50.72</v>
      </c>
      <c r="AF140" s="282">
        <f t="shared" ca="1" si="60"/>
        <v>52.747</v>
      </c>
      <c r="AG140" s="282">
        <f t="shared" ca="1" si="60"/>
        <v>54.858999999999995</v>
      </c>
      <c r="AH140" s="282">
        <f t="shared" ca="1" si="60"/>
        <v>57.052</v>
      </c>
      <c r="AI140" s="282">
        <f t="shared" ca="1" si="60"/>
        <v>59.335000000000001</v>
      </c>
      <c r="AJ140" s="282" t="str">
        <f t="shared" ca="1" si="60"/>
        <v/>
      </c>
      <c r="AK140" s="282" t="str">
        <f t="shared" ca="1" si="60"/>
        <v/>
      </c>
    </row>
    <row r="141" spans="1:37" x14ac:dyDescent="0.3">
      <c r="A141" s="75" t="s">
        <v>130</v>
      </c>
      <c r="B141" s="75">
        <v>11</v>
      </c>
      <c r="C141" s="70" t="s">
        <v>124</v>
      </c>
      <c r="D141" s="75">
        <v>513</v>
      </c>
      <c r="E141" s="75" t="s">
        <v>17</v>
      </c>
      <c r="F141" s="73" t="s">
        <v>383</v>
      </c>
      <c r="G141" s="74">
        <f t="shared" ca="1" si="59"/>
        <v>105497</v>
      </c>
      <c r="H141" s="74">
        <f t="shared" ca="1" si="59"/>
        <v>109714</v>
      </c>
      <c r="I141" s="74">
        <f t="shared" ca="1" si="59"/>
        <v>114105</v>
      </c>
      <c r="J141" s="74">
        <f t="shared" ca="1" si="59"/>
        <v>118668</v>
      </c>
      <c r="K141" s="74">
        <f t="shared" ca="1" si="59"/>
        <v>123415</v>
      </c>
      <c r="L141" s="74">
        <f t="shared" ca="1" si="59"/>
        <v>0</v>
      </c>
      <c r="M141" s="74">
        <f t="shared" ca="1" si="59"/>
        <v>0</v>
      </c>
      <c r="N141" s="72"/>
      <c r="P141" s="187" t="str">
        <f t="shared" si="37"/>
        <v>06739C</v>
      </c>
      <c r="Q141" s="191" t="s">
        <v>600</v>
      </c>
      <c r="R141" s="188" t="str">
        <f t="shared" si="56"/>
        <v>Manager Health Administration</v>
      </c>
      <c r="S141" s="189" t="str">
        <f t="shared" si="39"/>
        <v>104</v>
      </c>
      <c r="T141" s="186" cm="1">
        <f t="array" aca="1" ref="T141" ca="1">ROUND(IF($Q141="Y",VLOOKUP($P141, INDIRECT($Q$3),T$8,0)*INDIRECT($P$2),VLOOKUP($P141, INDIRECT($Q$3),T$8,0)),IF($E141="E",0,3))</f>
        <v>105497</v>
      </c>
      <c r="U141" s="186" cm="1">
        <f t="array" aca="1" ref="U141" ca="1">ROUND(IF($Q141="Y",VLOOKUP($P141, INDIRECT($Q$3),U$8,0)*INDIRECT($P$2),VLOOKUP($P141, INDIRECT($Q$3),U$8,0)),IF($E141="E",0,3))</f>
        <v>109714</v>
      </c>
      <c r="V141" s="186" cm="1">
        <f t="array" aca="1" ref="V141" ca="1">ROUND(IF($Q141="Y",VLOOKUP($P141, INDIRECT($Q$3),V$8,0)*INDIRECT($P$2),VLOOKUP($P141, INDIRECT($Q$3),V$8,0)),IF($E141="E",0,3))</f>
        <v>114105</v>
      </c>
      <c r="W141" s="186" cm="1">
        <f t="array" aca="1" ref="W141" ca="1">ROUND(IF($Q141="Y",VLOOKUP($P141, INDIRECT($Q$3),W$8,0)*INDIRECT($P$2),VLOOKUP($P141, INDIRECT($Q$3),W$8,0)),IF($E141="E",0,3))</f>
        <v>118668</v>
      </c>
      <c r="X141" s="186" cm="1">
        <f t="array" aca="1" ref="X141" ca="1">ROUND(IF($Q141="Y",VLOOKUP($P141, INDIRECT($Q$3),X$8,0)*INDIRECT($P$2),VLOOKUP($P141, INDIRECT($Q$3),X$8,0)),IF($E141="E",0,3))</f>
        <v>123415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38"/>
        <v>06739C</v>
      </c>
      <c r="AC141" s="130" t="str">
        <f t="shared" si="57"/>
        <v>Manager Health Administration</v>
      </c>
      <c r="AD141" s="284" t="str">
        <f t="shared" si="58"/>
        <v>104</v>
      </c>
      <c r="AE141" s="282">
        <f t="shared" ca="1" si="60"/>
        <v>50.72</v>
      </c>
      <c r="AF141" s="282">
        <f t="shared" ca="1" si="60"/>
        <v>52.747999999999998</v>
      </c>
      <c r="AG141" s="282">
        <f t="shared" ca="1" si="60"/>
        <v>54.858999999999995</v>
      </c>
      <c r="AH141" s="282">
        <f t="shared" ca="1" si="60"/>
        <v>57.052</v>
      </c>
      <c r="AI141" s="282">
        <f t="shared" ca="1" si="60"/>
        <v>59.335000000000001</v>
      </c>
      <c r="AJ141" s="282" t="str">
        <f t="shared" ca="1" si="60"/>
        <v/>
      </c>
      <c r="AK141" s="282" t="str">
        <f t="shared" ca="1" si="60"/>
        <v/>
      </c>
    </row>
    <row r="142" spans="1:37" x14ac:dyDescent="0.3">
      <c r="A142" s="75" t="s">
        <v>158</v>
      </c>
      <c r="B142" s="75">
        <v>11</v>
      </c>
      <c r="C142" s="70" t="s">
        <v>65</v>
      </c>
      <c r="D142" s="75">
        <v>498</v>
      </c>
      <c r="E142" s="75" t="s">
        <v>17</v>
      </c>
      <c r="F142" s="73" t="s">
        <v>384</v>
      </c>
      <c r="G142" s="74">
        <f t="shared" ca="1" si="59"/>
        <v>95950</v>
      </c>
      <c r="H142" s="74">
        <f t="shared" ca="1" si="59"/>
        <v>101002</v>
      </c>
      <c r="I142" s="74">
        <f t="shared" ca="1" si="59"/>
        <v>106315</v>
      </c>
      <c r="J142" s="74">
        <f t="shared" ca="1" si="59"/>
        <v>113545</v>
      </c>
      <c r="K142" s="74">
        <f t="shared" ca="1" si="59"/>
        <v>116726</v>
      </c>
      <c r="L142" s="74">
        <f t="shared" ca="1" si="59"/>
        <v>119996</v>
      </c>
      <c r="M142" s="74">
        <f t="shared" ca="1" si="59"/>
        <v>123415</v>
      </c>
      <c r="N142" s="72"/>
      <c r="P142" s="187" t="str">
        <f t="shared" si="37"/>
        <v>06743C</v>
      </c>
      <c r="Q142" s="191" t="s">
        <v>600</v>
      </c>
      <c r="R142" s="188" t="str">
        <f t="shared" si="56"/>
        <v>Manager Healthy Living Program</v>
      </c>
      <c r="S142" s="189" t="str">
        <f t="shared" si="39"/>
        <v>41C</v>
      </c>
      <c r="T142" s="186" cm="1">
        <f t="array" aca="1" ref="T142" ca="1">ROUND(IF($Q142="Y",VLOOKUP($P142, INDIRECT($Q$3),T$8,0)*INDIRECT($P$2),VLOOKUP($P142, INDIRECT($Q$3),T$8,0)),IF($E142="E",0,3))</f>
        <v>95950</v>
      </c>
      <c r="U142" s="186" cm="1">
        <f t="array" aca="1" ref="U142" ca="1">ROUND(IF($Q142="Y",VLOOKUP($P142, INDIRECT($Q$3),U$8,0)*INDIRECT($P$2),VLOOKUP($P142, INDIRECT($Q$3),U$8,0)),IF($E142="E",0,3))</f>
        <v>101002</v>
      </c>
      <c r="V142" s="186" cm="1">
        <f t="array" aca="1" ref="V142" ca="1">ROUND(IF($Q142="Y",VLOOKUP($P142, INDIRECT($Q$3),V$8,0)*INDIRECT($P$2),VLOOKUP($P142, INDIRECT($Q$3),V$8,0)),IF($E142="E",0,3))</f>
        <v>106315</v>
      </c>
      <c r="W142" s="186" cm="1">
        <f t="array" aca="1" ref="W142" ca="1">ROUND(IF($Q142="Y",VLOOKUP($P142, INDIRECT($Q$3),W$8,0)*INDIRECT($P$2),VLOOKUP($P142, INDIRECT($Q$3),W$8,0)),IF($E142="E",0,3))</f>
        <v>113545</v>
      </c>
      <c r="X142" s="186" cm="1">
        <f t="array" aca="1" ref="X142" ca="1">ROUND(IF($Q142="Y",VLOOKUP($P142, INDIRECT($Q$3),X$8,0)*INDIRECT($P$2),VLOOKUP($P142, INDIRECT($Q$3),X$8,0)),IF($E142="E",0,3))</f>
        <v>116726</v>
      </c>
      <c r="Y142" s="186" cm="1">
        <f t="array" aca="1" ref="Y142" ca="1">ROUND(IF($Q142="Y",VLOOKUP($P142, INDIRECT($Q$3),Y$8,0)*INDIRECT($P$2),VLOOKUP($P142, INDIRECT($Q$3),Y$8,0)),IF($E142="E",0,3))</f>
        <v>119996</v>
      </c>
      <c r="Z142" s="186" cm="1">
        <f t="array" aca="1" ref="Z142" ca="1">ROUND(IF($Q142="Y",VLOOKUP($P142, INDIRECT($Q$3),Z$8,0)*INDIRECT($P$2),VLOOKUP($P142, INDIRECT($Q$3),Z$8,0)),IF($E142="E",0,3))</f>
        <v>123415</v>
      </c>
      <c r="AA142" s="186"/>
      <c r="AB142" s="282" t="str">
        <f t="shared" si="38"/>
        <v>06743C</v>
      </c>
      <c r="AC142" s="130" t="str">
        <f t="shared" si="57"/>
        <v>Manager Healthy Living Program</v>
      </c>
      <c r="AD142" s="284" t="str">
        <f t="shared" si="58"/>
        <v>41C</v>
      </c>
      <c r="AE142" s="282">
        <f t="shared" ca="1" si="60"/>
        <v>46.129999999999995</v>
      </c>
      <c r="AF142" s="282">
        <f t="shared" ca="1" si="60"/>
        <v>48.558999999999997</v>
      </c>
      <c r="AG142" s="282">
        <f t="shared" ca="1" si="60"/>
        <v>51.113</v>
      </c>
      <c r="AH142" s="282">
        <f t="shared" ca="1" si="60"/>
        <v>54.588999999999999</v>
      </c>
      <c r="AI142" s="282">
        <f t="shared" ca="1" si="60"/>
        <v>56.119</v>
      </c>
      <c r="AJ142" s="282">
        <f t="shared" ca="1" si="60"/>
        <v>57.690999999999995</v>
      </c>
      <c r="AK142" s="282">
        <f t="shared" ca="1" si="60"/>
        <v>59.335000000000001</v>
      </c>
    </row>
    <row r="143" spans="1:37" x14ac:dyDescent="0.3">
      <c r="A143" s="75" t="s">
        <v>131</v>
      </c>
      <c r="B143" s="75">
        <v>10</v>
      </c>
      <c r="C143" s="70" t="s">
        <v>70</v>
      </c>
      <c r="D143" s="75">
        <v>465</v>
      </c>
      <c r="E143" s="75" t="s">
        <v>17</v>
      </c>
      <c r="F143" s="73" t="s">
        <v>385</v>
      </c>
      <c r="G143" s="74">
        <f t="shared" ca="1" si="59"/>
        <v>88597</v>
      </c>
      <c r="H143" s="74">
        <f t="shared" ca="1" si="59"/>
        <v>93007</v>
      </c>
      <c r="I143" s="74">
        <f t="shared" ca="1" si="59"/>
        <v>97670</v>
      </c>
      <c r="J143" s="74">
        <f t="shared" ca="1" si="59"/>
        <v>103985</v>
      </c>
      <c r="K143" s="74">
        <f t="shared" ca="1" si="59"/>
        <v>106894</v>
      </c>
      <c r="L143" s="74">
        <f t="shared" ca="1" si="59"/>
        <v>109891</v>
      </c>
      <c r="M143" s="74">
        <f t="shared" ca="1" si="59"/>
        <v>113023</v>
      </c>
      <c r="N143" s="72"/>
      <c r="P143" s="187" t="str">
        <f t="shared" si="37"/>
        <v>06744C</v>
      </c>
      <c r="Q143" s="191" t="s">
        <v>600</v>
      </c>
      <c r="R143" s="188" t="str">
        <f t="shared" si="56"/>
        <v>Manager Healthy Start</v>
      </c>
      <c r="S143" s="189" t="str">
        <f t="shared" si="39"/>
        <v>34M</v>
      </c>
      <c r="T143" s="186" cm="1">
        <f t="array" aca="1" ref="T143" ca="1">ROUND(IF($Q143="Y",VLOOKUP($P143, INDIRECT($Q$3),T$8,0)*INDIRECT($P$2),VLOOKUP($P143, INDIRECT($Q$3),T$8,0)),IF($E143="E",0,3))</f>
        <v>88597</v>
      </c>
      <c r="U143" s="186" cm="1">
        <f t="array" aca="1" ref="U143" ca="1">ROUND(IF($Q143="Y",VLOOKUP($P143, INDIRECT($Q$3),U$8,0)*INDIRECT($P$2),VLOOKUP($P143, INDIRECT($Q$3),U$8,0)),IF($E143="E",0,3))</f>
        <v>93007</v>
      </c>
      <c r="V143" s="186" cm="1">
        <f t="array" aca="1" ref="V143" ca="1">ROUND(IF($Q143="Y",VLOOKUP($P143, INDIRECT($Q$3),V$8,0)*INDIRECT($P$2),VLOOKUP($P143, INDIRECT($Q$3),V$8,0)),IF($E143="E",0,3))</f>
        <v>97670</v>
      </c>
      <c r="W143" s="186" cm="1">
        <f t="array" aca="1" ref="W143" ca="1">ROUND(IF($Q143="Y",VLOOKUP($P143, INDIRECT($Q$3),W$8,0)*INDIRECT($P$2),VLOOKUP($P143, INDIRECT($Q$3),W$8,0)),IF($E143="E",0,3))</f>
        <v>103985</v>
      </c>
      <c r="X143" s="186" cm="1">
        <f t="array" aca="1" ref="X143" ca="1">ROUND(IF($Q143="Y",VLOOKUP($P143, INDIRECT($Q$3),X$8,0)*INDIRECT($P$2),VLOOKUP($P143, INDIRECT($Q$3),X$8,0)),IF($E143="E",0,3))</f>
        <v>106894</v>
      </c>
      <c r="Y143" s="186" cm="1">
        <f t="array" aca="1" ref="Y143" ca="1">ROUND(IF($Q143="Y",VLOOKUP($P143, INDIRECT($Q$3),Y$8,0)*INDIRECT($P$2),VLOOKUP($P143, INDIRECT($Q$3),Y$8,0)),IF($E143="E",0,3))</f>
        <v>109891</v>
      </c>
      <c r="Z143" s="186" cm="1">
        <f t="array" aca="1" ref="Z143" ca="1">ROUND(IF($Q143="Y",VLOOKUP($P143, INDIRECT($Q$3),Z$8,0)*INDIRECT($P$2),VLOOKUP($P143, INDIRECT($Q$3),Z$8,0)),IF($E143="E",0,3))</f>
        <v>113023</v>
      </c>
      <c r="AA143" s="186"/>
      <c r="AB143" s="282" t="str">
        <f t="shared" si="38"/>
        <v>06744C</v>
      </c>
      <c r="AC143" s="130" t="str">
        <f t="shared" si="57"/>
        <v>Manager Healthy Start</v>
      </c>
      <c r="AD143" s="284" t="str">
        <f t="shared" si="58"/>
        <v>34M</v>
      </c>
      <c r="AE143" s="282">
        <f t="shared" ca="1" si="60"/>
        <v>42.594999999999999</v>
      </c>
      <c r="AF143" s="282">
        <f t="shared" ca="1" si="60"/>
        <v>44.714999999999996</v>
      </c>
      <c r="AG143" s="282">
        <f t="shared" ca="1" si="60"/>
        <v>46.957000000000001</v>
      </c>
      <c r="AH143" s="282">
        <f t="shared" ca="1" si="60"/>
        <v>49.992999999999995</v>
      </c>
      <c r="AI143" s="282">
        <f t="shared" ca="1" si="60"/>
        <v>51.391999999999996</v>
      </c>
      <c r="AJ143" s="282">
        <f t="shared" ca="1" si="60"/>
        <v>52.832999999999998</v>
      </c>
      <c r="AK143" s="282">
        <f t="shared" ca="1" si="60"/>
        <v>54.338000000000001</v>
      </c>
    </row>
    <row r="144" spans="1:37" x14ac:dyDescent="0.3">
      <c r="A144" s="75" t="s">
        <v>132</v>
      </c>
      <c r="B144" s="75">
        <v>13</v>
      </c>
      <c r="C144" s="70" t="s">
        <v>76</v>
      </c>
      <c r="D144" s="75">
        <v>588</v>
      </c>
      <c r="E144" s="75" t="s">
        <v>17</v>
      </c>
      <c r="F144" s="73" t="s">
        <v>386</v>
      </c>
      <c r="G144" s="74">
        <f t="shared" ca="1" si="59"/>
        <v>118725</v>
      </c>
      <c r="H144" s="74">
        <f t="shared" ca="1" si="59"/>
        <v>123472</v>
      </c>
      <c r="I144" s="74">
        <f t="shared" ca="1" si="59"/>
        <v>128412</v>
      </c>
      <c r="J144" s="74">
        <f t="shared" ca="1" si="59"/>
        <v>133548</v>
      </c>
      <c r="K144" s="74">
        <f t="shared" ca="1" si="59"/>
        <v>138891</v>
      </c>
      <c r="L144" s="74">
        <f t="shared" ca="1" si="59"/>
        <v>0</v>
      </c>
      <c r="M144" s="74">
        <f t="shared" ca="1" si="59"/>
        <v>0</v>
      </c>
      <c r="N144" s="72"/>
      <c r="P144" s="187" t="str">
        <f t="shared" si="37"/>
        <v>52600C</v>
      </c>
      <c r="Q144" s="186" t="s">
        <v>600</v>
      </c>
      <c r="R144" s="188" t="str">
        <f t="shared" si="56"/>
        <v>Manager Housing Development</v>
      </c>
      <c r="S144" s="189" t="str">
        <f t="shared" si="39"/>
        <v>63</v>
      </c>
      <c r="T144" s="186" cm="1">
        <f t="array" aca="1" ref="T144" ca="1">ROUND(IF($Q144="Y",VLOOKUP($P144, INDIRECT($Q$3),T$8,0)*INDIRECT($P$2),VLOOKUP($P144, INDIRECT($Q$3),T$8,0)),IF($E144="E",0,3))</f>
        <v>118725</v>
      </c>
      <c r="U144" s="186" cm="1">
        <f t="array" aca="1" ref="U144" ca="1">ROUND(IF($Q144="Y",VLOOKUP($P144, INDIRECT($Q$3),U$8,0)*INDIRECT($P$2),VLOOKUP($P144, INDIRECT($Q$3),U$8,0)),IF($E144="E",0,3))</f>
        <v>123472</v>
      </c>
      <c r="V144" s="186" cm="1">
        <f t="array" aca="1" ref="V144" ca="1">ROUND(IF($Q144="Y",VLOOKUP($P144, INDIRECT($Q$3),V$8,0)*INDIRECT($P$2),VLOOKUP($P144, INDIRECT($Q$3),V$8,0)),IF($E144="E",0,3))</f>
        <v>128412</v>
      </c>
      <c r="W144" s="186" cm="1">
        <f t="array" aca="1" ref="W144" ca="1">ROUND(IF($Q144="Y",VLOOKUP($P144, INDIRECT($Q$3),W$8,0)*INDIRECT($P$2),VLOOKUP($P144, INDIRECT($Q$3),W$8,0)),IF($E144="E",0,3))</f>
        <v>133548</v>
      </c>
      <c r="X144" s="186" cm="1">
        <f t="array" aca="1" ref="X144" ca="1">ROUND(IF($Q144="Y",VLOOKUP($P144, INDIRECT($Q$3),X$8,0)*INDIRECT($P$2),VLOOKUP($P144, INDIRECT($Q$3),X$8,0)),IF($E144="E",0,3))</f>
        <v>138891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38"/>
        <v>52600C</v>
      </c>
      <c r="AC144" s="130" t="str">
        <f t="shared" si="57"/>
        <v>Manager Housing Development</v>
      </c>
      <c r="AD144" s="284" t="str">
        <f t="shared" si="58"/>
        <v>63</v>
      </c>
      <c r="AE144" s="282">
        <f t="shared" ca="1" si="60"/>
        <v>57.08</v>
      </c>
      <c r="AF144" s="282">
        <f t="shared" ca="1" si="60"/>
        <v>59.361999999999995</v>
      </c>
      <c r="AG144" s="282">
        <f t="shared" ca="1" si="60"/>
        <v>61.736999999999995</v>
      </c>
      <c r="AH144" s="282">
        <f t="shared" ca="1" si="60"/>
        <v>64.206000000000003</v>
      </c>
      <c r="AI144" s="282">
        <f t="shared" ca="1" si="60"/>
        <v>66.775000000000006</v>
      </c>
      <c r="AJ144" s="282" t="str">
        <f t="shared" ca="1" si="60"/>
        <v/>
      </c>
      <c r="AK144" s="282" t="str">
        <f t="shared" ca="1" si="60"/>
        <v/>
      </c>
    </row>
    <row r="145" spans="1:37" x14ac:dyDescent="0.3">
      <c r="A145" s="75" t="s">
        <v>136</v>
      </c>
      <c r="B145" s="75">
        <v>11</v>
      </c>
      <c r="C145" s="70" t="s">
        <v>135</v>
      </c>
      <c r="D145" s="75">
        <v>513</v>
      </c>
      <c r="E145" s="75" t="s">
        <v>17</v>
      </c>
      <c r="F145" s="73" t="s">
        <v>387</v>
      </c>
      <c r="G145" s="74">
        <f t="shared" ref="G145:M179" ca="1" si="98">IF(E145="E",ROUND(T145,0),ROUND(T145,3))</f>
        <v>115313</v>
      </c>
      <c r="H145" s="74">
        <f t="shared" ca="1" si="98"/>
        <v>119931</v>
      </c>
      <c r="I145" s="74">
        <f t="shared" ca="1" si="98"/>
        <v>124733</v>
      </c>
      <c r="J145" s="74">
        <f t="shared" ca="1" si="98"/>
        <v>129726</v>
      </c>
      <c r="K145" s="74">
        <f t="shared" ca="1" si="98"/>
        <v>134922</v>
      </c>
      <c r="L145" s="74">
        <f t="shared" ca="1" si="98"/>
        <v>0</v>
      </c>
      <c r="M145" s="74">
        <f t="shared" ca="1" si="98"/>
        <v>0</v>
      </c>
      <c r="N145" s="72"/>
      <c r="P145" s="187" t="str">
        <f t="shared" si="37"/>
        <v>06795C</v>
      </c>
      <c r="Q145" s="191" t="s">
        <v>600</v>
      </c>
      <c r="R145" s="188" t="str">
        <f t="shared" si="56"/>
        <v xml:space="preserve">Manager Internal Audit </v>
      </c>
      <c r="S145" s="189" t="str">
        <f t="shared" si="39"/>
        <v>045</v>
      </c>
      <c r="T145" s="186" cm="1">
        <f t="array" aca="1" ref="T145" ca="1">ROUND(IF($Q145="Y",VLOOKUP($P145, INDIRECT($Q$3),T$8,0)*INDIRECT($P$2),VLOOKUP($P145, INDIRECT($Q$3),T$8,0)),IF($E145="E",0,3))</f>
        <v>115313</v>
      </c>
      <c r="U145" s="186" cm="1">
        <f t="array" aca="1" ref="U145" ca="1">ROUND(IF($Q145="Y",VLOOKUP($P145, INDIRECT($Q$3),U$8,0)*INDIRECT($P$2),VLOOKUP($P145, INDIRECT($Q$3),U$8,0)),IF($E145="E",0,3))</f>
        <v>119931</v>
      </c>
      <c r="V145" s="186" cm="1">
        <f t="array" aca="1" ref="V145" ca="1">ROUND(IF($Q145="Y",VLOOKUP($P145, INDIRECT($Q$3),V$8,0)*INDIRECT($P$2),VLOOKUP($P145, INDIRECT($Q$3),V$8,0)),IF($E145="E",0,3))</f>
        <v>124733</v>
      </c>
      <c r="W145" s="186" cm="1">
        <f t="array" aca="1" ref="W145" ca="1">ROUND(IF($Q145="Y",VLOOKUP($P145, INDIRECT($Q$3),W$8,0)*INDIRECT($P$2),VLOOKUP($P145, INDIRECT($Q$3),W$8,0)),IF($E145="E",0,3))</f>
        <v>129726</v>
      </c>
      <c r="X145" s="186" cm="1">
        <f t="array" aca="1" ref="X145" ca="1">ROUND(IF($Q145="Y",VLOOKUP($P145, INDIRECT($Q$3),X$8,0)*INDIRECT($P$2),VLOOKUP($P145, INDIRECT($Q$3),X$8,0)),IF($E145="E",0,3))</f>
        <v>134922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38"/>
        <v>06795C</v>
      </c>
      <c r="AC145" s="130" t="str">
        <f t="shared" si="57"/>
        <v xml:space="preserve">Manager Internal Audit </v>
      </c>
      <c r="AD145" s="284" t="str">
        <f t="shared" si="58"/>
        <v>045</v>
      </c>
      <c r="AE145" s="282">
        <f t="shared" ref="AE145:AK179" ca="1" si="99">IF(T145=0,"",IF($E145="E",ROUNDUP(T145/2080,3),T145))</f>
        <v>55.439</v>
      </c>
      <c r="AF145" s="282">
        <f t="shared" ca="1" si="99"/>
        <v>57.66</v>
      </c>
      <c r="AG145" s="282">
        <f t="shared" ca="1" si="99"/>
        <v>59.967999999999996</v>
      </c>
      <c r="AH145" s="282">
        <f t="shared" ca="1" si="99"/>
        <v>62.369</v>
      </c>
      <c r="AI145" s="282">
        <f t="shared" ca="1" si="99"/>
        <v>64.867000000000004</v>
      </c>
      <c r="AJ145" s="282" t="str">
        <f t="shared" ca="1" si="99"/>
        <v/>
      </c>
      <c r="AK145" s="282" t="str">
        <f t="shared" ca="1" si="99"/>
        <v/>
      </c>
    </row>
    <row r="146" spans="1:37" x14ac:dyDescent="0.3">
      <c r="A146" s="75" t="s">
        <v>223</v>
      </c>
      <c r="B146" s="75">
        <v>10</v>
      </c>
      <c r="C146" s="70" t="s">
        <v>162</v>
      </c>
      <c r="D146" s="75">
        <v>495</v>
      </c>
      <c r="E146" s="75" t="s">
        <v>17</v>
      </c>
      <c r="F146" s="73" t="s">
        <v>1093</v>
      </c>
      <c r="G146" s="74">
        <f t="shared" ref="G146:M146" ca="1" si="100">IF(E146="E",ROUND(T146,0),ROUND(T146,3))</f>
        <v>99868</v>
      </c>
      <c r="H146" s="74">
        <f t="shared" ca="1" si="100"/>
        <v>103863</v>
      </c>
      <c r="I146" s="74">
        <f t="shared" ca="1" si="100"/>
        <v>108016</v>
      </c>
      <c r="J146" s="74">
        <f t="shared" ca="1" si="100"/>
        <v>112336</v>
      </c>
      <c r="K146" s="74">
        <f t="shared" ca="1" si="100"/>
        <v>116832</v>
      </c>
      <c r="L146" s="74">
        <f t="shared" ca="1" si="100"/>
        <v>0</v>
      </c>
      <c r="M146" s="74">
        <f t="shared" ca="1" si="100"/>
        <v>0</v>
      </c>
      <c r="N146" s="72"/>
      <c r="P146" s="187" t="str">
        <f>A146</f>
        <v>10078C</v>
      </c>
      <c r="Q146" s="191" t="s">
        <v>600</v>
      </c>
      <c r="R146" s="188" t="str">
        <f>F146</f>
        <v>Manager IT Service Desk</v>
      </c>
      <c r="S146" s="189" t="str">
        <f>C146</f>
        <v>10</v>
      </c>
      <c r="T146" s="186" cm="1">
        <f t="array" aca="1" ref="T146" ca="1">ROUND(IF($Q146="Y",VLOOKUP($P146, INDIRECT($Q$3),T$8,0)*INDIRECT($P$2),VLOOKUP($P146, INDIRECT($Q$3),T$8,0)),IF($E146="E",0,3))</f>
        <v>99868</v>
      </c>
      <c r="U146" s="186" cm="1">
        <f t="array" aca="1" ref="U146" ca="1">ROUND(IF($Q146="Y",VLOOKUP($P146, INDIRECT($Q$3),U$8,0)*INDIRECT($P$2),VLOOKUP($P146, INDIRECT($Q$3),U$8,0)),IF($E146="E",0,3))</f>
        <v>103863</v>
      </c>
      <c r="V146" s="186" cm="1">
        <f t="array" aca="1" ref="V146" ca="1">ROUND(IF($Q146="Y",VLOOKUP($P146, INDIRECT($Q$3),V$8,0)*INDIRECT($P$2),VLOOKUP($P146, INDIRECT($Q$3),V$8,0)),IF($E146="E",0,3))</f>
        <v>108016</v>
      </c>
      <c r="W146" s="186" cm="1">
        <f t="array" aca="1" ref="W146" ca="1">ROUND(IF($Q146="Y",VLOOKUP($P146, INDIRECT($Q$3),W$8,0)*INDIRECT($P$2),VLOOKUP($P146, INDIRECT($Q$3),W$8,0)),IF($E146="E",0,3))</f>
        <v>112336</v>
      </c>
      <c r="X146" s="186" cm="1">
        <f t="array" aca="1" ref="X146" ca="1">ROUND(IF($Q146="Y",VLOOKUP($P146, INDIRECT($Q$3),X$8,0)*INDIRECT($P$2),VLOOKUP($P146, INDIRECT($Q$3),X$8,0)),IF($E146="E",0,3))</f>
        <v>116832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>A146</f>
        <v>10078C</v>
      </c>
      <c r="AC146" s="130" t="str">
        <f>F146</f>
        <v>Manager IT Service Desk</v>
      </c>
      <c r="AD146" s="284" t="str">
        <f>C146</f>
        <v>10</v>
      </c>
      <c r="AE146" s="282">
        <f t="shared" ref="AE146:AK146" ca="1" si="101">IF(T146=0,"",IF($E146="E",ROUNDUP(T146/2080,3),T146))</f>
        <v>48.013999999999996</v>
      </c>
      <c r="AF146" s="282">
        <f t="shared" ca="1" si="101"/>
        <v>49.934999999999995</v>
      </c>
      <c r="AG146" s="282">
        <f t="shared" ca="1" si="101"/>
        <v>51.930999999999997</v>
      </c>
      <c r="AH146" s="282">
        <f t="shared" ca="1" si="101"/>
        <v>54.007999999999996</v>
      </c>
      <c r="AI146" s="282">
        <f t="shared" ca="1" si="101"/>
        <v>56.169999999999995</v>
      </c>
      <c r="AJ146" s="282" t="str">
        <f t="shared" ca="1" si="101"/>
        <v/>
      </c>
      <c r="AK146" s="282" t="str">
        <f t="shared" ca="1" si="101"/>
        <v/>
      </c>
    </row>
    <row r="147" spans="1:37" x14ac:dyDescent="0.3">
      <c r="A147" s="75" t="s">
        <v>48</v>
      </c>
      <c r="B147" s="75">
        <v>10</v>
      </c>
      <c r="C147" s="70" t="s">
        <v>70</v>
      </c>
      <c r="D147" s="75">
        <v>473</v>
      </c>
      <c r="E147" s="75" t="s">
        <v>17</v>
      </c>
      <c r="F147" s="73" t="s">
        <v>479</v>
      </c>
      <c r="G147" s="74">
        <f t="shared" ca="1" si="98"/>
        <v>88597</v>
      </c>
      <c r="H147" s="74">
        <f t="shared" ca="1" si="98"/>
        <v>93007</v>
      </c>
      <c r="I147" s="74">
        <f t="shared" ca="1" si="98"/>
        <v>97670</v>
      </c>
      <c r="J147" s="74">
        <f t="shared" ca="1" si="98"/>
        <v>103985</v>
      </c>
      <c r="K147" s="74">
        <f t="shared" ca="1" si="98"/>
        <v>106894</v>
      </c>
      <c r="L147" s="74">
        <f t="shared" ca="1" si="98"/>
        <v>109891</v>
      </c>
      <c r="M147" s="74">
        <f t="shared" ca="1" si="98"/>
        <v>113023</v>
      </c>
      <c r="N147" s="72"/>
      <c r="P147" s="187" t="str">
        <f t="shared" ref="P147:P214" si="102">A147</f>
        <v>01680C</v>
      </c>
      <c r="Q147" s="191" t="s">
        <v>600</v>
      </c>
      <c r="R147" s="188" t="str">
        <f t="shared" si="56"/>
        <v>Manager Legislative Support Services</v>
      </c>
      <c r="S147" s="189" t="str">
        <f t="shared" si="39"/>
        <v>34M</v>
      </c>
      <c r="T147" s="186" cm="1">
        <f t="array" aca="1" ref="T147" ca="1">ROUND(IF($Q147="Y",VLOOKUP($P147, INDIRECT($Q$3),T$8,0)*INDIRECT($P$2),VLOOKUP($P147, INDIRECT($Q$3),T$8,0)),IF($E147="E",0,3))</f>
        <v>88597</v>
      </c>
      <c r="U147" s="186" cm="1">
        <f t="array" aca="1" ref="U147" ca="1">ROUND(IF($Q147="Y",VLOOKUP($P147, INDIRECT($Q$3),U$8,0)*INDIRECT($P$2),VLOOKUP($P147, INDIRECT($Q$3),U$8,0)),IF($E147="E",0,3))</f>
        <v>93007</v>
      </c>
      <c r="V147" s="186" cm="1">
        <f t="array" aca="1" ref="V147" ca="1">ROUND(IF($Q147="Y",VLOOKUP($P147, INDIRECT($Q$3),V$8,0)*INDIRECT($P$2),VLOOKUP($P147, INDIRECT($Q$3),V$8,0)),IF($E147="E",0,3))</f>
        <v>97670</v>
      </c>
      <c r="W147" s="186" cm="1">
        <f t="array" aca="1" ref="W147" ca="1">ROUND(IF($Q147="Y",VLOOKUP($P147, INDIRECT($Q$3),W$8,0)*INDIRECT($P$2),VLOOKUP($P147, INDIRECT($Q$3),W$8,0)),IF($E147="E",0,3))</f>
        <v>103985</v>
      </c>
      <c r="X147" s="186" cm="1">
        <f t="array" aca="1" ref="X147" ca="1">ROUND(IF($Q147="Y",VLOOKUP($P147, INDIRECT($Q$3),X$8,0)*INDIRECT($P$2),VLOOKUP($P147, INDIRECT($Q$3),X$8,0)),IF($E147="E",0,3))</f>
        <v>106894</v>
      </c>
      <c r="Y147" s="186" cm="1">
        <f t="array" aca="1" ref="Y147" ca="1">ROUND(IF($Q147="Y",VLOOKUP($P147, INDIRECT($Q$3),Y$8,0)*INDIRECT($P$2),VLOOKUP($P147, INDIRECT($Q$3),Y$8,0)),IF($E147="E",0,3))</f>
        <v>109891</v>
      </c>
      <c r="Z147" s="186" cm="1">
        <f t="array" aca="1" ref="Z147" ca="1">ROUND(IF($Q147="Y",VLOOKUP($P147, INDIRECT($Q$3),Z$8,0)*INDIRECT($P$2),VLOOKUP($P147, INDIRECT($Q$3),Z$8,0)),IF($E147="E",0,3))</f>
        <v>113023</v>
      </c>
      <c r="AA147" s="186"/>
      <c r="AB147" s="282" t="str">
        <f t="shared" si="38"/>
        <v>01680C</v>
      </c>
      <c r="AC147" s="130" t="str">
        <f t="shared" si="57"/>
        <v>Manager Legislative Support Services</v>
      </c>
      <c r="AD147" s="284" t="str">
        <f t="shared" si="58"/>
        <v>34M</v>
      </c>
      <c r="AE147" s="282">
        <f t="shared" ca="1" si="99"/>
        <v>42.594999999999999</v>
      </c>
      <c r="AF147" s="282">
        <f t="shared" ca="1" si="99"/>
        <v>44.714999999999996</v>
      </c>
      <c r="AG147" s="282">
        <f t="shared" ca="1" si="99"/>
        <v>46.957000000000001</v>
      </c>
      <c r="AH147" s="282">
        <f t="shared" ca="1" si="99"/>
        <v>49.992999999999995</v>
      </c>
      <c r="AI147" s="282">
        <f t="shared" ca="1" si="99"/>
        <v>51.391999999999996</v>
      </c>
      <c r="AJ147" s="282">
        <f t="shared" ca="1" si="99"/>
        <v>52.832999999999998</v>
      </c>
      <c r="AK147" s="282">
        <f t="shared" ca="1" si="99"/>
        <v>54.338000000000001</v>
      </c>
    </row>
    <row r="148" spans="1:37" x14ac:dyDescent="0.3">
      <c r="A148" s="75" t="s">
        <v>1027</v>
      </c>
      <c r="B148" s="75">
        <v>11</v>
      </c>
      <c r="C148" s="70" t="s">
        <v>1028</v>
      </c>
      <c r="D148" s="75">
        <v>531</v>
      </c>
      <c r="E148" s="75" t="s">
        <v>17</v>
      </c>
      <c r="F148" s="73" t="s">
        <v>1029</v>
      </c>
      <c r="G148" s="74">
        <f t="shared" ca="1" si="98"/>
        <v>106503</v>
      </c>
      <c r="H148" s="74">
        <f t="shared" ca="1" si="98"/>
        <v>110767</v>
      </c>
      <c r="I148" s="74">
        <f t="shared" ca="1" si="98"/>
        <v>115203</v>
      </c>
      <c r="J148" s="74">
        <f t="shared" ca="1" si="98"/>
        <v>119816</v>
      </c>
      <c r="K148" s="74">
        <f t="shared" ca="1" si="98"/>
        <v>124614</v>
      </c>
      <c r="L148" s="74">
        <f t="shared" ca="1" si="98"/>
        <v>0</v>
      </c>
      <c r="M148" s="74">
        <f t="shared" ca="1" si="98"/>
        <v>0</v>
      </c>
      <c r="N148" s="72"/>
      <c r="P148" s="187" t="str">
        <f t="shared" si="102"/>
        <v>53078C</v>
      </c>
      <c r="Q148" s="191" t="s">
        <v>600</v>
      </c>
      <c r="R148" s="188" t="str">
        <f t="shared" si="56"/>
        <v>Manager MPD Early Intervention Systems</v>
      </c>
      <c r="S148" s="189" t="str">
        <f t="shared" si="39"/>
        <v>145</v>
      </c>
      <c r="T148" s="186" cm="1">
        <f t="array" aca="1" ref="T148" ca="1">ROUND(IF($Q148="Y",VLOOKUP($P148, INDIRECT($Q$3),T$8,0)*INDIRECT($P$2),VLOOKUP($P148, INDIRECT($Q$3),T$8,0)),IF($E148="E",0,3))</f>
        <v>106503</v>
      </c>
      <c r="U148" s="186" cm="1">
        <f t="array" aca="1" ref="U148" ca="1">ROUND(IF($Q148="Y",VLOOKUP($P148, INDIRECT($Q$3),U$8,0)*INDIRECT($P$2),VLOOKUP($P148, INDIRECT($Q$3),U$8,0)),IF($E148="E",0,3))</f>
        <v>110767</v>
      </c>
      <c r="V148" s="186" cm="1">
        <f t="array" aca="1" ref="V148" ca="1">ROUND(IF($Q148="Y",VLOOKUP($P148, INDIRECT($Q$3),V$8,0)*INDIRECT($P$2),VLOOKUP($P148, INDIRECT($Q$3),V$8,0)),IF($E148="E",0,3))</f>
        <v>115203</v>
      </c>
      <c r="W148" s="186" cm="1">
        <f t="array" aca="1" ref="W148" ca="1">ROUND(IF($Q148="Y",VLOOKUP($P148, INDIRECT($Q$3),W$8,0)*INDIRECT($P$2),VLOOKUP($P148, INDIRECT($Q$3),W$8,0)),IF($E148="E",0,3))</f>
        <v>119816</v>
      </c>
      <c r="X148" s="186" cm="1">
        <f t="array" aca="1" ref="X148" ca="1">ROUND(IF($Q148="Y",VLOOKUP($P148, INDIRECT($Q$3),X$8,0)*INDIRECT($P$2),VLOOKUP($P148, INDIRECT($Q$3),X$8,0)),IF($E148="E",0,3))</f>
        <v>124614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38"/>
        <v>53078C</v>
      </c>
      <c r="AC148" s="130" t="str">
        <f t="shared" si="57"/>
        <v>Manager MPD Early Intervention Systems</v>
      </c>
      <c r="AD148" s="284" t="str">
        <f t="shared" si="58"/>
        <v>145</v>
      </c>
      <c r="AE148" s="282">
        <f t="shared" ca="1" si="99"/>
        <v>51.204000000000001</v>
      </c>
      <c r="AF148" s="282">
        <f t="shared" ca="1" si="99"/>
        <v>53.253999999999998</v>
      </c>
      <c r="AG148" s="282">
        <f t="shared" ca="1" si="99"/>
        <v>55.387</v>
      </c>
      <c r="AH148" s="282">
        <f t="shared" ca="1" si="99"/>
        <v>57.603999999999999</v>
      </c>
      <c r="AI148" s="282">
        <f t="shared" ca="1" si="99"/>
        <v>59.910999999999994</v>
      </c>
      <c r="AJ148" s="282" t="str">
        <f t="shared" ca="1" si="99"/>
        <v/>
      </c>
      <c r="AK148" s="282" t="str">
        <f t="shared" ca="1" si="99"/>
        <v/>
      </c>
    </row>
    <row r="149" spans="1:37" x14ac:dyDescent="0.3">
      <c r="A149" s="75" t="s">
        <v>137</v>
      </c>
      <c r="B149" s="75">
        <v>11</v>
      </c>
      <c r="C149" s="70" t="s">
        <v>65</v>
      </c>
      <c r="D149" s="75">
        <v>498</v>
      </c>
      <c r="E149" s="75" t="s">
        <v>17</v>
      </c>
      <c r="F149" s="73" t="s">
        <v>388</v>
      </c>
      <c r="G149" s="74">
        <f t="shared" ca="1" si="98"/>
        <v>95950</v>
      </c>
      <c r="H149" s="74">
        <f t="shared" ca="1" si="98"/>
        <v>101002</v>
      </c>
      <c r="I149" s="74">
        <f t="shared" ca="1" si="98"/>
        <v>106315</v>
      </c>
      <c r="J149" s="74">
        <f t="shared" ca="1" si="98"/>
        <v>113545</v>
      </c>
      <c r="K149" s="74">
        <f t="shared" ca="1" si="98"/>
        <v>116726</v>
      </c>
      <c r="L149" s="74">
        <f t="shared" ca="1" si="98"/>
        <v>119996</v>
      </c>
      <c r="M149" s="74">
        <f t="shared" ca="1" si="98"/>
        <v>123415</v>
      </c>
      <c r="N149" s="72"/>
      <c r="P149" s="187" t="str">
        <f t="shared" si="102"/>
        <v>06825C</v>
      </c>
      <c r="Q149" s="191" t="s">
        <v>600</v>
      </c>
      <c r="R149" s="188" t="str">
        <f t="shared" si="56"/>
        <v>Manager MPD Intellectual Property</v>
      </c>
      <c r="S149" s="189" t="str">
        <f t="shared" si="39"/>
        <v>41C</v>
      </c>
      <c r="T149" s="186" cm="1">
        <f t="array" aca="1" ref="T149" ca="1">ROUND(IF($Q149="Y",VLOOKUP($P149, INDIRECT($Q$3),T$8,0)*INDIRECT($P$2),VLOOKUP($P149, INDIRECT($Q$3),T$8,0)),IF($E149="E",0,3))</f>
        <v>95950</v>
      </c>
      <c r="U149" s="186" cm="1">
        <f t="array" aca="1" ref="U149" ca="1">ROUND(IF($Q149="Y",VLOOKUP($P149, INDIRECT($Q$3),U$8,0)*INDIRECT($P$2),VLOOKUP($P149, INDIRECT($Q$3),U$8,0)),IF($E149="E",0,3))</f>
        <v>101002</v>
      </c>
      <c r="V149" s="186" cm="1">
        <f t="array" aca="1" ref="V149" ca="1">ROUND(IF($Q149="Y",VLOOKUP($P149, INDIRECT($Q$3),V$8,0)*INDIRECT($P$2),VLOOKUP($P149, INDIRECT($Q$3),V$8,0)),IF($E149="E",0,3))</f>
        <v>106315</v>
      </c>
      <c r="W149" s="186" cm="1">
        <f t="array" aca="1" ref="W149" ca="1">ROUND(IF($Q149="Y",VLOOKUP($P149, INDIRECT($Q$3),W$8,0)*INDIRECT($P$2),VLOOKUP($P149, INDIRECT($Q$3),W$8,0)),IF($E149="E",0,3))</f>
        <v>113545</v>
      </c>
      <c r="X149" s="186" cm="1">
        <f t="array" aca="1" ref="X149" ca="1">ROUND(IF($Q149="Y",VLOOKUP($P149, INDIRECT($Q$3),X$8,0)*INDIRECT($P$2),VLOOKUP($P149, INDIRECT($Q$3),X$8,0)),IF($E149="E",0,3))</f>
        <v>116726</v>
      </c>
      <c r="Y149" s="186" cm="1">
        <f t="array" aca="1" ref="Y149" ca="1">ROUND(IF($Q149="Y",VLOOKUP($P149, INDIRECT($Q$3),Y$8,0)*INDIRECT($P$2),VLOOKUP($P149, INDIRECT($Q$3),Y$8,0)),IF($E149="E",0,3))</f>
        <v>119996</v>
      </c>
      <c r="Z149" s="186" cm="1">
        <f t="array" aca="1" ref="Z149" ca="1">ROUND(IF($Q149="Y",VLOOKUP($P149, INDIRECT($Q$3),Z$8,0)*INDIRECT($P$2),VLOOKUP($P149, INDIRECT($Q$3),Z$8,0)),IF($E149="E",0,3))</f>
        <v>123415</v>
      </c>
      <c r="AA149" s="186"/>
      <c r="AB149" s="282" t="str">
        <f t="shared" ref="AB149:AB218" si="103">A149</f>
        <v>06825C</v>
      </c>
      <c r="AC149" s="130" t="str">
        <f t="shared" si="57"/>
        <v>Manager MPD Intellectual Property</v>
      </c>
      <c r="AD149" s="284" t="str">
        <f t="shared" si="58"/>
        <v>41C</v>
      </c>
      <c r="AE149" s="282">
        <f t="shared" ca="1" si="99"/>
        <v>46.129999999999995</v>
      </c>
      <c r="AF149" s="282">
        <f t="shared" ca="1" si="99"/>
        <v>48.558999999999997</v>
      </c>
      <c r="AG149" s="282">
        <f t="shared" ca="1" si="99"/>
        <v>51.113</v>
      </c>
      <c r="AH149" s="282">
        <f t="shared" ca="1" si="99"/>
        <v>54.588999999999999</v>
      </c>
      <c r="AI149" s="282">
        <f t="shared" ca="1" si="99"/>
        <v>56.119</v>
      </c>
      <c r="AJ149" s="282">
        <f t="shared" ca="1" si="99"/>
        <v>57.690999999999995</v>
      </c>
      <c r="AK149" s="282">
        <f t="shared" ca="1" si="99"/>
        <v>59.335000000000001</v>
      </c>
    </row>
    <row r="150" spans="1:37" x14ac:dyDescent="0.3">
      <c r="A150" s="75" t="s">
        <v>166</v>
      </c>
      <c r="B150" s="75">
        <v>13</v>
      </c>
      <c r="C150" s="70" t="s">
        <v>76</v>
      </c>
      <c r="D150" s="75">
        <v>588</v>
      </c>
      <c r="E150" s="75" t="s">
        <v>17</v>
      </c>
      <c r="F150" s="73" t="s">
        <v>389</v>
      </c>
      <c r="G150" s="74">
        <f t="shared" ca="1" si="98"/>
        <v>118725</v>
      </c>
      <c r="H150" s="74">
        <f t="shared" ca="1" si="98"/>
        <v>123472</v>
      </c>
      <c r="I150" s="74">
        <f t="shared" ca="1" si="98"/>
        <v>128412</v>
      </c>
      <c r="J150" s="74">
        <f t="shared" ca="1" si="98"/>
        <v>133548</v>
      </c>
      <c r="K150" s="74">
        <f t="shared" ca="1" si="98"/>
        <v>138891</v>
      </c>
      <c r="L150" s="74">
        <f t="shared" ca="1" si="98"/>
        <v>0</v>
      </c>
      <c r="M150" s="74">
        <f t="shared" ca="1" si="98"/>
        <v>0</v>
      </c>
      <c r="N150" s="72"/>
      <c r="P150" s="187" t="str">
        <f t="shared" si="102"/>
        <v>06830C</v>
      </c>
      <c r="Q150" s="191" t="s">
        <v>600</v>
      </c>
      <c r="R150" s="188" t="str">
        <f t="shared" si="56"/>
        <v>Manager MPLS Development Review</v>
      </c>
      <c r="S150" s="189" t="str">
        <f t="shared" si="39"/>
        <v>63</v>
      </c>
      <c r="T150" s="186" cm="1">
        <f t="array" aca="1" ref="T150" ca="1">ROUND(IF($Q150="Y",VLOOKUP($P150, INDIRECT($Q$3),T$8,0)*INDIRECT($P$2),VLOOKUP($P150, INDIRECT($Q$3),T$8,0)),IF($E150="E",0,3))</f>
        <v>118725</v>
      </c>
      <c r="U150" s="186" cm="1">
        <f t="array" aca="1" ref="U150" ca="1">ROUND(IF($Q150="Y",VLOOKUP($P150, INDIRECT($Q$3),U$8,0)*INDIRECT($P$2),VLOOKUP($P150, INDIRECT($Q$3),U$8,0)),IF($E150="E",0,3))</f>
        <v>123472</v>
      </c>
      <c r="V150" s="186" cm="1">
        <f t="array" aca="1" ref="V150" ca="1">ROUND(IF($Q150="Y",VLOOKUP($P150, INDIRECT($Q$3),V$8,0)*INDIRECT($P$2),VLOOKUP($P150, INDIRECT($Q$3),V$8,0)),IF($E150="E",0,3))</f>
        <v>128412</v>
      </c>
      <c r="W150" s="186" cm="1">
        <f t="array" aca="1" ref="W150" ca="1">ROUND(IF($Q150="Y",VLOOKUP($P150, INDIRECT($Q$3),W$8,0)*INDIRECT($P$2),VLOOKUP($P150, INDIRECT($Q$3),W$8,0)),IF($E150="E",0,3))</f>
        <v>133548</v>
      </c>
      <c r="X150" s="186" cm="1">
        <f t="array" aca="1" ref="X150" ca="1">ROUND(IF($Q150="Y",VLOOKUP($P150, INDIRECT($Q$3),X$8,0)*INDIRECT($P$2),VLOOKUP($P150, INDIRECT($Q$3),X$8,0)),IF($E150="E",0,3))</f>
        <v>138891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03"/>
        <v>06830C</v>
      </c>
      <c r="AC150" s="130" t="str">
        <f t="shared" si="57"/>
        <v>Manager MPLS Development Review</v>
      </c>
      <c r="AD150" s="284" t="str">
        <f t="shared" si="58"/>
        <v>63</v>
      </c>
      <c r="AE150" s="282">
        <f t="shared" ca="1" si="99"/>
        <v>57.08</v>
      </c>
      <c r="AF150" s="282">
        <f t="shared" ca="1" si="99"/>
        <v>59.361999999999995</v>
      </c>
      <c r="AG150" s="282">
        <f t="shared" ca="1" si="99"/>
        <v>61.736999999999995</v>
      </c>
      <c r="AH150" s="282">
        <f t="shared" ca="1" si="99"/>
        <v>64.206000000000003</v>
      </c>
      <c r="AI150" s="282">
        <f t="shared" ca="1" si="99"/>
        <v>66.775000000000006</v>
      </c>
      <c r="AJ150" s="282" t="str">
        <f t="shared" ca="1" si="99"/>
        <v/>
      </c>
      <c r="AK150" s="282" t="str">
        <f t="shared" ca="1" si="99"/>
        <v/>
      </c>
    </row>
    <row r="151" spans="1:37" x14ac:dyDescent="0.3">
      <c r="A151" s="75" t="s">
        <v>157</v>
      </c>
      <c r="B151" s="75">
        <v>10</v>
      </c>
      <c r="C151" s="70" t="s">
        <v>70</v>
      </c>
      <c r="D151" s="75">
        <v>473</v>
      </c>
      <c r="E151" s="75" t="s">
        <v>17</v>
      </c>
      <c r="F151" s="73" t="s">
        <v>974</v>
      </c>
      <c r="G151" s="74">
        <f t="shared" ca="1" si="98"/>
        <v>88597</v>
      </c>
      <c r="H151" s="74">
        <f t="shared" ca="1" si="98"/>
        <v>93007</v>
      </c>
      <c r="I151" s="74">
        <f t="shared" ca="1" si="98"/>
        <v>97670</v>
      </c>
      <c r="J151" s="74">
        <f t="shared" ca="1" si="98"/>
        <v>103985</v>
      </c>
      <c r="K151" s="74">
        <f t="shared" ca="1" si="98"/>
        <v>106894</v>
      </c>
      <c r="L151" s="74">
        <f t="shared" ca="1" si="98"/>
        <v>109891</v>
      </c>
      <c r="M151" s="74">
        <f t="shared" ca="1" si="98"/>
        <v>113023</v>
      </c>
      <c r="N151" s="72"/>
      <c r="P151" s="187" t="str">
        <f t="shared" si="102"/>
        <v>07022C</v>
      </c>
      <c r="Q151" s="186" t="s">
        <v>600</v>
      </c>
      <c r="R151" s="188" t="str">
        <f t="shared" si="56"/>
        <v>Manager Multimedia Services</v>
      </c>
      <c r="S151" s="189" t="str">
        <f t="shared" ref="S151:S219" si="104">C151</f>
        <v>34M</v>
      </c>
      <c r="T151" s="186" cm="1">
        <f t="array" aca="1" ref="T151" ca="1">ROUND(IF($Q151="Y",VLOOKUP($P151, INDIRECT($Q$3),T$8,0)*INDIRECT($P$2),VLOOKUP($P151, INDIRECT($Q$3),T$8,0)),IF($E151="E",0,3))</f>
        <v>88597</v>
      </c>
      <c r="U151" s="186" cm="1">
        <f t="array" aca="1" ref="U151" ca="1">ROUND(IF($Q151="Y",VLOOKUP($P151, INDIRECT($Q$3),U$8,0)*INDIRECT($P$2),VLOOKUP($P151, INDIRECT($Q$3),U$8,0)),IF($E151="E",0,3))</f>
        <v>93007</v>
      </c>
      <c r="V151" s="186" cm="1">
        <f t="array" aca="1" ref="V151" ca="1">ROUND(IF($Q151="Y",VLOOKUP($P151, INDIRECT($Q$3),V$8,0)*INDIRECT($P$2),VLOOKUP($P151, INDIRECT($Q$3),V$8,0)),IF($E151="E",0,3))</f>
        <v>97670</v>
      </c>
      <c r="W151" s="186" cm="1">
        <f t="array" aca="1" ref="W151" ca="1">ROUND(IF($Q151="Y",VLOOKUP($P151, INDIRECT($Q$3),W$8,0)*INDIRECT($P$2),VLOOKUP($P151, INDIRECT($Q$3),W$8,0)),IF($E151="E",0,3))</f>
        <v>103985</v>
      </c>
      <c r="X151" s="186" cm="1">
        <f t="array" aca="1" ref="X151" ca="1">ROUND(IF($Q151="Y",VLOOKUP($P151, INDIRECT($Q$3),X$8,0)*INDIRECT($P$2),VLOOKUP($P151, INDIRECT($Q$3),X$8,0)),IF($E151="E",0,3))</f>
        <v>106894</v>
      </c>
      <c r="Y151" s="186" cm="1">
        <f t="array" aca="1" ref="Y151" ca="1">ROUND(IF($Q151="Y",VLOOKUP($P151, INDIRECT($Q$3),Y$8,0)*INDIRECT($P$2),VLOOKUP($P151, INDIRECT($Q$3),Y$8,0)),IF($E151="E",0,3))</f>
        <v>109891</v>
      </c>
      <c r="Z151" s="186" cm="1">
        <f t="array" aca="1" ref="Z151" ca="1">ROUND(IF($Q151="Y",VLOOKUP($P151, INDIRECT($Q$3),Z$8,0)*INDIRECT($P$2),VLOOKUP($P151, INDIRECT($Q$3),Z$8,0)),IF($E151="E",0,3))</f>
        <v>113023</v>
      </c>
      <c r="AA151" s="186"/>
      <c r="AB151" s="282" t="str">
        <f t="shared" si="103"/>
        <v>07022C</v>
      </c>
      <c r="AC151" s="130" t="str">
        <f t="shared" si="57"/>
        <v>Manager Multimedia Services</v>
      </c>
      <c r="AD151" s="284" t="str">
        <f t="shared" si="58"/>
        <v>34M</v>
      </c>
      <c r="AE151" s="282">
        <f t="shared" ca="1" si="99"/>
        <v>42.594999999999999</v>
      </c>
      <c r="AF151" s="282">
        <f t="shared" ca="1" si="99"/>
        <v>44.714999999999996</v>
      </c>
      <c r="AG151" s="282">
        <f t="shared" ca="1" si="99"/>
        <v>46.957000000000001</v>
      </c>
      <c r="AH151" s="282">
        <f t="shared" ca="1" si="99"/>
        <v>49.992999999999995</v>
      </c>
      <c r="AI151" s="282">
        <f t="shared" ca="1" si="99"/>
        <v>51.391999999999996</v>
      </c>
      <c r="AJ151" s="282">
        <f t="shared" ca="1" si="99"/>
        <v>52.832999999999998</v>
      </c>
      <c r="AK151" s="282">
        <f t="shared" ca="1" si="99"/>
        <v>54.338000000000001</v>
      </c>
    </row>
    <row r="152" spans="1:37" x14ac:dyDescent="0.3">
      <c r="A152" s="75" t="s">
        <v>139</v>
      </c>
      <c r="B152" s="75">
        <v>10</v>
      </c>
      <c r="C152" s="70" t="s">
        <v>18</v>
      </c>
      <c r="D152" s="75">
        <v>490</v>
      </c>
      <c r="E152" s="75" t="s">
        <v>17</v>
      </c>
      <c r="F152" s="73" t="s">
        <v>140</v>
      </c>
      <c r="G152" s="74">
        <f t="shared" ca="1" si="98"/>
        <v>92160</v>
      </c>
      <c r="H152" s="74">
        <f t="shared" ca="1" si="98"/>
        <v>97009</v>
      </c>
      <c r="I152" s="74">
        <f t="shared" ca="1" si="98"/>
        <v>102114</v>
      </c>
      <c r="J152" s="74">
        <f t="shared" ca="1" si="98"/>
        <v>107490</v>
      </c>
      <c r="K152" s="74">
        <f t="shared" ca="1" si="98"/>
        <v>110496</v>
      </c>
      <c r="L152" s="74">
        <f t="shared" ca="1" si="98"/>
        <v>113594</v>
      </c>
      <c r="M152" s="74">
        <f t="shared" ca="1" si="98"/>
        <v>116832</v>
      </c>
      <c r="N152" s="72"/>
      <c r="P152" s="187" t="str">
        <f t="shared" si="102"/>
        <v>06839C</v>
      </c>
      <c r="Q152" s="191" t="s">
        <v>600</v>
      </c>
      <c r="R152" s="188" t="str">
        <f t="shared" si="56"/>
        <v>Manager Neighborhood Support</v>
      </c>
      <c r="S152" s="189" t="str">
        <f t="shared" si="104"/>
        <v>83</v>
      </c>
      <c r="T152" s="186" cm="1">
        <f t="array" aca="1" ref="T152" ca="1">ROUND(IF($Q152="Y",VLOOKUP($P152, INDIRECT($Q$3),T$8,0)*INDIRECT($P$2),VLOOKUP($P152, INDIRECT($Q$3),T$8,0)),IF($E152="E",0,3))</f>
        <v>92160</v>
      </c>
      <c r="U152" s="186" cm="1">
        <f t="array" aca="1" ref="U152" ca="1">ROUND(IF($Q152="Y",VLOOKUP($P152, INDIRECT($Q$3),U$8,0)*INDIRECT($P$2),VLOOKUP($P152, INDIRECT($Q$3),U$8,0)),IF($E152="E",0,3))</f>
        <v>97009</v>
      </c>
      <c r="V152" s="186" cm="1">
        <f t="array" aca="1" ref="V152" ca="1">ROUND(IF($Q152="Y",VLOOKUP($P152, INDIRECT($Q$3),V$8,0)*INDIRECT($P$2),VLOOKUP($P152, INDIRECT($Q$3),V$8,0)),IF($E152="E",0,3))</f>
        <v>102114</v>
      </c>
      <c r="W152" s="186" cm="1">
        <f t="array" aca="1" ref="W152" ca="1">ROUND(IF($Q152="Y",VLOOKUP($P152, INDIRECT($Q$3),W$8,0)*INDIRECT($P$2),VLOOKUP($P152, INDIRECT($Q$3),W$8,0)),IF($E152="E",0,3))</f>
        <v>107490</v>
      </c>
      <c r="X152" s="186" cm="1">
        <f t="array" aca="1" ref="X152" ca="1">ROUND(IF($Q152="Y",VLOOKUP($P152, INDIRECT($Q$3),X$8,0)*INDIRECT($P$2),VLOOKUP($P152, INDIRECT($Q$3),X$8,0)),IF($E152="E",0,3))</f>
        <v>110496</v>
      </c>
      <c r="Y152" s="186" cm="1">
        <f t="array" aca="1" ref="Y152" ca="1">ROUND(IF($Q152="Y",VLOOKUP($P152, INDIRECT($Q$3),Y$8,0)*INDIRECT($P$2),VLOOKUP($P152, INDIRECT($Q$3),Y$8,0)),IF($E152="E",0,3))</f>
        <v>113594</v>
      </c>
      <c r="Z152" s="186" cm="1">
        <f t="array" aca="1" ref="Z152" ca="1">ROUND(IF($Q152="Y",VLOOKUP($P152, INDIRECT($Q$3),Z$8,0)*INDIRECT($P$2),VLOOKUP($P152, INDIRECT($Q$3),Z$8,0)),IF($E152="E",0,3))</f>
        <v>116832</v>
      </c>
      <c r="AA152" s="186"/>
      <c r="AB152" s="282" t="str">
        <f t="shared" si="103"/>
        <v>06839C</v>
      </c>
      <c r="AC152" s="130" t="str">
        <f t="shared" si="57"/>
        <v>Manager Neighborhood Support</v>
      </c>
      <c r="AD152" s="284" t="str">
        <f t="shared" si="58"/>
        <v>83</v>
      </c>
      <c r="AE152" s="282">
        <f t="shared" ca="1" si="99"/>
        <v>44.308</v>
      </c>
      <c r="AF152" s="282">
        <f t="shared" ca="1" si="99"/>
        <v>46.638999999999996</v>
      </c>
      <c r="AG152" s="282">
        <f t="shared" ca="1" si="99"/>
        <v>49.094000000000001</v>
      </c>
      <c r="AH152" s="282">
        <f t="shared" ca="1" si="99"/>
        <v>51.677999999999997</v>
      </c>
      <c r="AI152" s="282">
        <f t="shared" ca="1" si="99"/>
        <v>53.123999999999995</v>
      </c>
      <c r="AJ152" s="282">
        <f t="shared" ca="1" si="99"/>
        <v>54.613</v>
      </c>
      <c r="AK152" s="282">
        <f t="shared" ca="1" si="99"/>
        <v>56.169999999999995</v>
      </c>
    </row>
    <row r="153" spans="1:37" x14ac:dyDescent="0.3">
      <c r="A153" s="75" t="s">
        <v>167</v>
      </c>
      <c r="B153" s="75">
        <v>11</v>
      </c>
      <c r="C153" s="70" t="s">
        <v>65</v>
      </c>
      <c r="D153" s="75">
        <v>505</v>
      </c>
      <c r="E153" s="75" t="s">
        <v>17</v>
      </c>
      <c r="F153" s="73" t="s">
        <v>391</v>
      </c>
      <c r="G153" s="74">
        <f t="shared" ca="1" si="98"/>
        <v>95950</v>
      </c>
      <c r="H153" s="74">
        <f t="shared" ca="1" si="98"/>
        <v>101002</v>
      </c>
      <c r="I153" s="74">
        <f t="shared" ca="1" si="98"/>
        <v>106315</v>
      </c>
      <c r="J153" s="74">
        <f t="shared" ca="1" si="98"/>
        <v>113545</v>
      </c>
      <c r="K153" s="74">
        <f t="shared" ca="1" si="98"/>
        <v>116726</v>
      </c>
      <c r="L153" s="74">
        <f t="shared" ca="1" si="98"/>
        <v>119996</v>
      </c>
      <c r="M153" s="74">
        <f t="shared" ca="1" si="98"/>
        <v>123415</v>
      </c>
      <c r="N153" s="72"/>
      <c r="P153" s="187" t="str">
        <f t="shared" si="102"/>
        <v>52620C</v>
      </c>
      <c r="Q153" s="191" t="s">
        <v>600</v>
      </c>
      <c r="R153" s="188" t="str">
        <f t="shared" si="56"/>
        <v>Manager NRP &amp; Citizen Participation</v>
      </c>
      <c r="S153" s="189" t="str">
        <f t="shared" si="104"/>
        <v>41C</v>
      </c>
      <c r="T153" s="186" cm="1">
        <f t="array" aca="1" ref="T153" ca="1">ROUND(IF($Q153="Y",VLOOKUP($P153, INDIRECT($Q$3),T$8,0)*INDIRECT($P$2),VLOOKUP($P153, INDIRECT($Q$3),T$8,0)),IF($E153="E",0,3))</f>
        <v>95950</v>
      </c>
      <c r="U153" s="186" cm="1">
        <f t="array" aca="1" ref="U153" ca="1">ROUND(IF($Q153="Y",VLOOKUP($P153, INDIRECT($Q$3),U$8,0)*INDIRECT($P$2),VLOOKUP($P153, INDIRECT($Q$3),U$8,0)),IF($E153="E",0,3))</f>
        <v>101002</v>
      </c>
      <c r="V153" s="186" cm="1">
        <f t="array" aca="1" ref="V153" ca="1">ROUND(IF($Q153="Y",VLOOKUP($P153, INDIRECT($Q$3),V$8,0)*INDIRECT($P$2),VLOOKUP($P153, INDIRECT($Q$3),V$8,0)),IF($E153="E",0,3))</f>
        <v>106315</v>
      </c>
      <c r="W153" s="186" cm="1">
        <f t="array" aca="1" ref="W153" ca="1">ROUND(IF($Q153="Y",VLOOKUP($P153, INDIRECT($Q$3),W$8,0)*INDIRECT($P$2),VLOOKUP($P153, INDIRECT($Q$3),W$8,0)),IF($E153="E",0,3))</f>
        <v>113545</v>
      </c>
      <c r="X153" s="186" cm="1">
        <f t="array" aca="1" ref="X153" ca="1">ROUND(IF($Q153="Y",VLOOKUP($P153, INDIRECT($Q$3),X$8,0)*INDIRECT($P$2),VLOOKUP($P153, INDIRECT($Q$3),X$8,0)),IF($E153="E",0,3))</f>
        <v>116726</v>
      </c>
      <c r="Y153" s="186" cm="1">
        <f t="array" aca="1" ref="Y153" ca="1">ROUND(IF($Q153="Y",VLOOKUP($P153, INDIRECT($Q$3),Y$8,0)*INDIRECT($P$2),VLOOKUP($P153, INDIRECT($Q$3),Y$8,0)),IF($E153="E",0,3))</f>
        <v>119996</v>
      </c>
      <c r="Z153" s="186" cm="1">
        <f t="array" aca="1" ref="Z153" ca="1">ROUND(IF($Q153="Y",VLOOKUP($P153, INDIRECT($Q$3),Z$8,0)*INDIRECT($P$2),VLOOKUP($P153, INDIRECT($Q$3),Z$8,0)),IF($E153="E",0,3))</f>
        <v>123415</v>
      </c>
      <c r="AA153" s="186"/>
      <c r="AB153" s="282" t="str">
        <f t="shared" si="103"/>
        <v>52620C</v>
      </c>
      <c r="AC153" s="130" t="str">
        <f t="shared" si="57"/>
        <v>Manager NRP &amp; Citizen Participation</v>
      </c>
      <c r="AD153" s="284" t="str">
        <f t="shared" si="58"/>
        <v>41C</v>
      </c>
      <c r="AE153" s="282">
        <f t="shared" ca="1" si="99"/>
        <v>46.129999999999995</v>
      </c>
      <c r="AF153" s="282">
        <f t="shared" ca="1" si="99"/>
        <v>48.558999999999997</v>
      </c>
      <c r="AG153" s="282">
        <f t="shared" ca="1" si="99"/>
        <v>51.113</v>
      </c>
      <c r="AH153" s="282">
        <f t="shared" ca="1" si="99"/>
        <v>54.588999999999999</v>
      </c>
      <c r="AI153" s="282">
        <f t="shared" ca="1" si="99"/>
        <v>56.119</v>
      </c>
      <c r="AJ153" s="282">
        <f t="shared" ca="1" si="99"/>
        <v>57.690999999999995</v>
      </c>
      <c r="AK153" s="282">
        <f t="shared" ca="1" si="99"/>
        <v>59.335000000000001</v>
      </c>
    </row>
    <row r="154" spans="1:37" x14ac:dyDescent="0.3">
      <c r="A154" s="75" t="s">
        <v>141</v>
      </c>
      <c r="B154" s="75">
        <v>10</v>
      </c>
      <c r="C154" s="70" t="s">
        <v>162</v>
      </c>
      <c r="D154" s="75">
        <v>493</v>
      </c>
      <c r="E154" s="75" t="s">
        <v>17</v>
      </c>
      <c r="F154" s="73" t="s">
        <v>392</v>
      </c>
      <c r="G154" s="74">
        <f t="shared" ca="1" si="98"/>
        <v>99868</v>
      </c>
      <c r="H154" s="74">
        <f t="shared" ca="1" si="98"/>
        <v>103863</v>
      </c>
      <c r="I154" s="74">
        <f t="shared" ca="1" si="98"/>
        <v>108016</v>
      </c>
      <c r="J154" s="74">
        <f t="shared" ca="1" si="98"/>
        <v>112336</v>
      </c>
      <c r="K154" s="74">
        <f t="shared" ca="1" si="98"/>
        <v>116832</v>
      </c>
      <c r="L154" s="74">
        <f t="shared" ca="1" si="98"/>
        <v>0</v>
      </c>
      <c r="M154" s="74">
        <f t="shared" ca="1" si="98"/>
        <v>0</v>
      </c>
      <c r="N154" s="72"/>
      <c r="P154" s="187" t="str">
        <f t="shared" si="102"/>
        <v>06856C</v>
      </c>
      <c r="Q154" s="191" t="s">
        <v>600</v>
      </c>
      <c r="R154" s="188" t="str">
        <f t="shared" si="56"/>
        <v>Manager Payroll</v>
      </c>
      <c r="S154" s="189" t="str">
        <f t="shared" si="104"/>
        <v>10</v>
      </c>
      <c r="T154" s="186" cm="1">
        <f t="array" aca="1" ref="T154" ca="1">ROUND(IF($Q154="Y",VLOOKUP($P154, INDIRECT($Q$3),T$8,0)*INDIRECT($P$2),VLOOKUP($P154, INDIRECT($Q$3),T$8,0)),IF($E154="E",0,3))</f>
        <v>99868</v>
      </c>
      <c r="U154" s="186" cm="1">
        <f t="array" aca="1" ref="U154" ca="1">ROUND(IF($Q154="Y",VLOOKUP($P154, INDIRECT($Q$3),U$8,0)*INDIRECT($P$2),VLOOKUP($P154, INDIRECT($Q$3),U$8,0)),IF($E154="E",0,3))</f>
        <v>103863</v>
      </c>
      <c r="V154" s="186" cm="1">
        <f t="array" aca="1" ref="V154" ca="1">ROUND(IF($Q154="Y",VLOOKUP($P154, INDIRECT($Q$3),V$8,0)*INDIRECT($P$2),VLOOKUP($P154, INDIRECT($Q$3),V$8,0)),IF($E154="E",0,3))</f>
        <v>108016</v>
      </c>
      <c r="W154" s="186" cm="1">
        <f t="array" aca="1" ref="W154" ca="1">ROUND(IF($Q154="Y",VLOOKUP($P154, INDIRECT($Q$3),W$8,0)*INDIRECT($P$2),VLOOKUP($P154, INDIRECT($Q$3),W$8,0)),IF($E154="E",0,3))</f>
        <v>112336</v>
      </c>
      <c r="X154" s="186" cm="1">
        <f t="array" aca="1" ref="X154" ca="1">ROUND(IF($Q154="Y",VLOOKUP($P154, INDIRECT($Q$3),X$8,0)*INDIRECT($P$2),VLOOKUP($P154, INDIRECT($Q$3),X$8,0)),IF($E154="E",0,3))</f>
        <v>116832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06856C</v>
      </c>
      <c r="AC154" s="130" t="str">
        <f t="shared" si="57"/>
        <v>Manager Payroll</v>
      </c>
      <c r="AD154" s="284" t="str">
        <f t="shared" si="58"/>
        <v>10</v>
      </c>
      <c r="AE154" s="282">
        <f t="shared" ca="1" si="99"/>
        <v>48.013999999999996</v>
      </c>
      <c r="AF154" s="282">
        <f t="shared" ca="1" si="99"/>
        <v>49.934999999999995</v>
      </c>
      <c r="AG154" s="282">
        <f t="shared" ca="1" si="99"/>
        <v>51.930999999999997</v>
      </c>
      <c r="AH154" s="282">
        <f t="shared" ca="1" si="99"/>
        <v>54.007999999999996</v>
      </c>
      <c r="AI154" s="282">
        <f t="shared" ca="1" si="99"/>
        <v>56.169999999999995</v>
      </c>
      <c r="AJ154" s="282" t="str">
        <f t="shared" ca="1" si="99"/>
        <v/>
      </c>
      <c r="AK154" s="282" t="str">
        <f t="shared" ca="1" si="99"/>
        <v/>
      </c>
    </row>
    <row r="155" spans="1:37" x14ac:dyDescent="0.3">
      <c r="A155" s="75" t="s">
        <v>168</v>
      </c>
      <c r="B155" s="75">
        <v>11</v>
      </c>
      <c r="C155" s="70" t="s">
        <v>65</v>
      </c>
      <c r="D155" s="75">
        <v>510</v>
      </c>
      <c r="E155" s="75" t="s">
        <v>17</v>
      </c>
      <c r="F155" s="73" t="s">
        <v>393</v>
      </c>
      <c r="G155" s="74">
        <f t="shared" ca="1" si="98"/>
        <v>95950</v>
      </c>
      <c r="H155" s="74">
        <f t="shared" ca="1" si="98"/>
        <v>101002</v>
      </c>
      <c r="I155" s="74">
        <f t="shared" ca="1" si="98"/>
        <v>106315</v>
      </c>
      <c r="J155" s="74">
        <f t="shared" ca="1" si="98"/>
        <v>113545</v>
      </c>
      <c r="K155" s="74">
        <f t="shared" ca="1" si="98"/>
        <v>116726</v>
      </c>
      <c r="L155" s="74">
        <f t="shared" ca="1" si="98"/>
        <v>119996</v>
      </c>
      <c r="M155" s="74">
        <f t="shared" ca="1" si="98"/>
        <v>123415</v>
      </c>
      <c r="N155" s="72"/>
      <c r="P155" s="187" t="str">
        <f t="shared" si="102"/>
        <v>06846C</v>
      </c>
      <c r="Q155" s="191" t="s">
        <v>600</v>
      </c>
      <c r="R155" s="188" t="str">
        <f t="shared" si="56"/>
        <v>Manager Personel, Finance Technology &amp; Administration</v>
      </c>
      <c r="S155" s="189" t="str">
        <f t="shared" si="104"/>
        <v>41C</v>
      </c>
      <c r="T155" s="186" cm="1">
        <f t="array" aca="1" ref="T155" ca="1">ROUND(IF($Q155="Y",VLOOKUP($P155, INDIRECT($Q$3),T$8,0)*INDIRECT($P$2),VLOOKUP($P155, INDIRECT($Q$3),T$8,0)),IF($E155="E",0,3))</f>
        <v>95950</v>
      </c>
      <c r="U155" s="186" cm="1">
        <f t="array" aca="1" ref="U155" ca="1">ROUND(IF($Q155="Y",VLOOKUP($P155, INDIRECT($Q$3),U$8,0)*INDIRECT($P$2),VLOOKUP($P155, INDIRECT($Q$3),U$8,0)),IF($E155="E",0,3))</f>
        <v>101002</v>
      </c>
      <c r="V155" s="186" cm="1">
        <f t="array" aca="1" ref="V155" ca="1">ROUND(IF($Q155="Y",VLOOKUP($P155, INDIRECT($Q$3),V$8,0)*INDIRECT($P$2),VLOOKUP($P155, INDIRECT($Q$3),V$8,0)),IF($E155="E",0,3))</f>
        <v>106315</v>
      </c>
      <c r="W155" s="186" cm="1">
        <f t="array" aca="1" ref="W155" ca="1">ROUND(IF($Q155="Y",VLOOKUP($P155, INDIRECT($Q$3),W$8,0)*INDIRECT($P$2),VLOOKUP($P155, INDIRECT($Q$3),W$8,0)),IF($E155="E",0,3))</f>
        <v>113545</v>
      </c>
      <c r="X155" s="186" cm="1">
        <f t="array" aca="1" ref="X155" ca="1">ROUND(IF($Q155="Y",VLOOKUP($P155, INDIRECT($Q$3),X$8,0)*INDIRECT($P$2),VLOOKUP($P155, INDIRECT($Q$3),X$8,0)),IF($E155="E",0,3))</f>
        <v>116726</v>
      </c>
      <c r="Y155" s="186" cm="1">
        <f t="array" aca="1" ref="Y155" ca="1">ROUND(IF($Q155="Y",VLOOKUP($P155, INDIRECT($Q$3),Y$8,0)*INDIRECT($P$2),VLOOKUP($P155, INDIRECT($Q$3),Y$8,0)),IF($E155="E",0,3))</f>
        <v>119996</v>
      </c>
      <c r="Z155" s="186" cm="1">
        <f t="array" aca="1" ref="Z155" ca="1">ROUND(IF($Q155="Y",VLOOKUP($P155, INDIRECT($Q$3),Z$8,0)*INDIRECT($P$2),VLOOKUP($P155, INDIRECT($Q$3),Z$8,0)),IF($E155="E",0,3))</f>
        <v>123415</v>
      </c>
      <c r="AA155" s="186"/>
      <c r="AB155" s="282" t="str">
        <f t="shared" si="103"/>
        <v>06846C</v>
      </c>
      <c r="AC155" s="130" t="str">
        <f t="shared" si="57"/>
        <v>Manager Personel, Finance Technology &amp; Administration</v>
      </c>
      <c r="AD155" s="284" t="str">
        <f t="shared" si="58"/>
        <v>41C</v>
      </c>
      <c r="AE155" s="282">
        <f t="shared" ca="1" si="99"/>
        <v>46.129999999999995</v>
      </c>
      <c r="AF155" s="282">
        <f t="shared" ca="1" si="99"/>
        <v>48.558999999999997</v>
      </c>
      <c r="AG155" s="282">
        <f t="shared" ca="1" si="99"/>
        <v>51.113</v>
      </c>
      <c r="AH155" s="282">
        <f t="shared" ca="1" si="99"/>
        <v>54.588999999999999</v>
      </c>
      <c r="AI155" s="282">
        <f t="shared" ca="1" si="99"/>
        <v>56.119</v>
      </c>
      <c r="AJ155" s="282">
        <f t="shared" ca="1" si="99"/>
        <v>57.690999999999995</v>
      </c>
      <c r="AK155" s="282">
        <f t="shared" ca="1" si="99"/>
        <v>59.335000000000001</v>
      </c>
    </row>
    <row r="156" spans="1:37" x14ac:dyDescent="0.3">
      <c r="A156" s="75" t="s">
        <v>144</v>
      </c>
      <c r="B156" s="75">
        <v>10</v>
      </c>
      <c r="C156" s="70" t="s">
        <v>143</v>
      </c>
      <c r="D156" s="75">
        <v>476</v>
      </c>
      <c r="E156" s="75" t="s">
        <v>17</v>
      </c>
      <c r="F156" s="73" t="s">
        <v>395</v>
      </c>
      <c r="G156" s="74">
        <f t="shared" ca="1" si="98"/>
        <v>98327</v>
      </c>
      <c r="H156" s="74">
        <f t="shared" ca="1" si="98"/>
        <v>101082</v>
      </c>
      <c r="I156" s="74">
        <f t="shared" ca="1" si="98"/>
        <v>103912</v>
      </c>
      <c r="J156" s="74">
        <f t="shared" ca="1" si="98"/>
        <v>106820</v>
      </c>
      <c r="K156" s="74">
        <f t="shared" ca="1" si="98"/>
        <v>109810</v>
      </c>
      <c r="L156" s="74">
        <f t="shared" ca="1" si="98"/>
        <v>112890</v>
      </c>
      <c r="M156" s="74">
        <f t="shared" ca="1" si="98"/>
        <v>116102</v>
      </c>
      <c r="N156" s="72"/>
      <c r="P156" s="187" t="str">
        <f t="shared" si="102"/>
        <v>10193C</v>
      </c>
      <c r="Q156" s="191" t="s">
        <v>600</v>
      </c>
      <c r="R156" s="188" t="str">
        <f t="shared" si="56"/>
        <v>Manager Police Record Services</v>
      </c>
      <c r="S156" s="189" t="str">
        <f t="shared" si="104"/>
        <v>121</v>
      </c>
      <c r="T156" s="186" cm="1">
        <f t="array" aca="1" ref="T156" ca="1">ROUND(IF($Q156="Y",VLOOKUP($P156, INDIRECT($Q$3),T$8,0)*INDIRECT($P$2),VLOOKUP($P156, INDIRECT($Q$3),T$8,0)),IF($E156="E",0,3))</f>
        <v>98327</v>
      </c>
      <c r="U156" s="186" cm="1">
        <f t="array" aca="1" ref="U156" ca="1">ROUND(IF($Q156="Y",VLOOKUP($P156, INDIRECT($Q$3),U$8,0)*INDIRECT($P$2),VLOOKUP($P156, INDIRECT($Q$3),U$8,0)),IF($E156="E",0,3))</f>
        <v>101082</v>
      </c>
      <c r="V156" s="186" cm="1">
        <f t="array" aca="1" ref="V156" ca="1">ROUND(IF($Q156="Y",VLOOKUP($P156, INDIRECT($Q$3),V$8,0)*INDIRECT($P$2),VLOOKUP($P156, INDIRECT($Q$3),V$8,0)),IF($E156="E",0,3))</f>
        <v>103912</v>
      </c>
      <c r="W156" s="186" cm="1">
        <f t="array" aca="1" ref="W156" ca="1">ROUND(IF($Q156="Y",VLOOKUP($P156, INDIRECT($Q$3),W$8,0)*INDIRECT($P$2),VLOOKUP($P156, INDIRECT($Q$3),W$8,0)),IF($E156="E",0,3))</f>
        <v>106820</v>
      </c>
      <c r="X156" s="186" cm="1">
        <f t="array" aca="1" ref="X156" ca="1">ROUND(IF($Q156="Y",VLOOKUP($P156, INDIRECT($Q$3),X$8,0)*INDIRECT($P$2),VLOOKUP($P156, INDIRECT($Q$3),X$8,0)),IF($E156="E",0,3))</f>
        <v>109810</v>
      </c>
      <c r="Y156" s="186" cm="1">
        <f t="array" aca="1" ref="Y156" ca="1">ROUND(IF($Q156="Y",VLOOKUP($P156, INDIRECT($Q$3),Y$8,0)*INDIRECT($P$2),VLOOKUP($P156, INDIRECT($Q$3),Y$8,0)),IF($E156="E",0,3))</f>
        <v>112890</v>
      </c>
      <c r="Z156" s="186" cm="1">
        <f t="array" aca="1" ref="Z156" ca="1">ROUND(IF($Q156="Y",VLOOKUP($P156, INDIRECT($Q$3),Z$8,0)*INDIRECT($P$2),VLOOKUP($P156, INDIRECT($Q$3),Z$8,0)),IF($E156="E",0,3))</f>
        <v>116102</v>
      </c>
      <c r="AA156" s="186"/>
      <c r="AB156" s="282" t="str">
        <f t="shared" si="103"/>
        <v>10193C</v>
      </c>
      <c r="AC156" s="130" t="str">
        <f t="shared" si="57"/>
        <v>Manager Police Record Services</v>
      </c>
      <c r="AD156" s="284" t="str">
        <f t="shared" si="58"/>
        <v>121</v>
      </c>
      <c r="AE156" s="282">
        <f t="shared" ca="1" si="99"/>
        <v>47.272999999999996</v>
      </c>
      <c r="AF156" s="282">
        <f t="shared" ca="1" si="99"/>
        <v>48.597999999999999</v>
      </c>
      <c r="AG156" s="282">
        <f t="shared" ca="1" si="99"/>
        <v>49.957999999999998</v>
      </c>
      <c r="AH156" s="282">
        <f t="shared" ca="1" si="99"/>
        <v>51.355999999999995</v>
      </c>
      <c r="AI156" s="282">
        <f t="shared" ca="1" si="99"/>
        <v>52.793999999999997</v>
      </c>
      <c r="AJ156" s="282">
        <f t="shared" ca="1" si="99"/>
        <v>54.274999999999999</v>
      </c>
      <c r="AK156" s="282">
        <f t="shared" ca="1" si="99"/>
        <v>55.818999999999996</v>
      </c>
    </row>
    <row r="157" spans="1:37" x14ac:dyDescent="0.3">
      <c r="A157" s="75" t="s">
        <v>145</v>
      </c>
      <c r="B157" s="75">
        <v>11</v>
      </c>
      <c r="C157" s="70" t="s">
        <v>630</v>
      </c>
      <c r="D157" s="75">
        <v>523</v>
      </c>
      <c r="E157" s="75" t="s">
        <v>17</v>
      </c>
      <c r="F157" s="73" t="s">
        <v>396</v>
      </c>
      <c r="G157" s="74">
        <f t="shared" ca="1" si="98"/>
        <v>106104</v>
      </c>
      <c r="H157" s="74">
        <f t="shared" ca="1" si="98"/>
        <v>110347</v>
      </c>
      <c r="I157" s="74">
        <f t="shared" ca="1" si="98"/>
        <v>114762</v>
      </c>
      <c r="J157" s="74">
        <f t="shared" ca="1" si="98"/>
        <v>119354</v>
      </c>
      <c r="K157" s="74">
        <f t="shared" ca="1" si="98"/>
        <v>124128</v>
      </c>
      <c r="L157" s="74">
        <f t="shared" ca="1" si="98"/>
        <v>0</v>
      </c>
      <c r="M157" s="74">
        <f t="shared" ca="1" si="98"/>
        <v>0</v>
      </c>
      <c r="N157" s="72"/>
      <c r="P157" s="187" t="str">
        <f t="shared" si="102"/>
        <v>06919C</v>
      </c>
      <c r="Q157" s="191" t="s">
        <v>600</v>
      </c>
      <c r="R157" s="188" t="str">
        <f t="shared" si="56"/>
        <v>Manager Public Health Emergency Response</v>
      </c>
      <c r="S157" s="189" t="str">
        <f t="shared" si="104"/>
        <v>64</v>
      </c>
      <c r="T157" s="186" cm="1">
        <f t="array" aca="1" ref="T157" ca="1">ROUND(IF($Q157="Y",VLOOKUP($P157, INDIRECT($Q$3),T$8,0)*INDIRECT($P$2),VLOOKUP($P157, INDIRECT($Q$3),T$8,0)),IF($E157="E",0,3))</f>
        <v>106104</v>
      </c>
      <c r="U157" s="186" cm="1">
        <f t="array" aca="1" ref="U157" ca="1">ROUND(IF($Q157="Y",VLOOKUP($P157, INDIRECT($Q$3),U$8,0)*INDIRECT($P$2),VLOOKUP($P157, INDIRECT($Q$3),U$8,0)),IF($E157="E",0,3))</f>
        <v>110347</v>
      </c>
      <c r="V157" s="186" cm="1">
        <f t="array" aca="1" ref="V157" ca="1">ROUND(IF($Q157="Y",VLOOKUP($P157, INDIRECT($Q$3),V$8,0)*INDIRECT($P$2),VLOOKUP($P157, INDIRECT($Q$3),V$8,0)),IF($E157="E",0,3))</f>
        <v>114762</v>
      </c>
      <c r="W157" s="186" cm="1">
        <f t="array" aca="1" ref="W157" ca="1">ROUND(IF($Q157="Y",VLOOKUP($P157, INDIRECT($Q$3),W$8,0)*INDIRECT($P$2),VLOOKUP($P157, INDIRECT($Q$3),W$8,0)),IF($E157="E",0,3))</f>
        <v>119354</v>
      </c>
      <c r="X157" s="186" cm="1">
        <f t="array" aca="1" ref="X157" ca="1">ROUND(IF($Q157="Y",VLOOKUP($P157, INDIRECT($Q$3),X$8,0)*INDIRECT($P$2),VLOOKUP($P157, INDIRECT($Q$3),X$8,0)),IF($E157="E",0,3))</f>
        <v>124128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3"/>
        <v>06919C</v>
      </c>
      <c r="AC157" s="130" t="str">
        <f t="shared" si="57"/>
        <v>Manager Public Health Emergency Response</v>
      </c>
      <c r="AD157" s="284" t="str">
        <f t="shared" si="58"/>
        <v>64</v>
      </c>
      <c r="AE157" s="282">
        <f t="shared" ca="1" si="99"/>
        <v>51.012</v>
      </c>
      <c r="AF157" s="282">
        <f t="shared" ca="1" si="99"/>
        <v>53.052</v>
      </c>
      <c r="AG157" s="282">
        <f t="shared" ca="1" si="99"/>
        <v>55.174999999999997</v>
      </c>
      <c r="AH157" s="282">
        <f t="shared" ca="1" si="99"/>
        <v>57.381999999999998</v>
      </c>
      <c r="AI157" s="282">
        <f t="shared" ca="1" si="99"/>
        <v>59.677</v>
      </c>
      <c r="AJ157" s="282" t="str">
        <f t="shared" ca="1" si="99"/>
        <v/>
      </c>
      <c r="AK157" s="282" t="str">
        <f t="shared" ca="1" si="99"/>
        <v/>
      </c>
    </row>
    <row r="158" spans="1:37" x14ac:dyDescent="0.3">
      <c r="A158" s="75" t="s">
        <v>492</v>
      </c>
      <c r="B158" s="75">
        <v>11</v>
      </c>
      <c r="C158" s="70" t="s">
        <v>124</v>
      </c>
      <c r="D158" s="75">
        <v>505</v>
      </c>
      <c r="E158" s="75" t="s">
        <v>17</v>
      </c>
      <c r="F158" s="73" t="s">
        <v>397</v>
      </c>
      <c r="G158" s="74">
        <f t="shared" ca="1" si="98"/>
        <v>105497</v>
      </c>
      <c r="H158" s="74">
        <f t="shared" ca="1" si="98"/>
        <v>109714</v>
      </c>
      <c r="I158" s="74">
        <f t="shared" ca="1" si="98"/>
        <v>114105</v>
      </c>
      <c r="J158" s="74">
        <f t="shared" ca="1" si="98"/>
        <v>118668</v>
      </c>
      <c r="K158" s="74">
        <f t="shared" ca="1" si="98"/>
        <v>123415</v>
      </c>
      <c r="L158" s="74">
        <f t="shared" ca="1" si="98"/>
        <v>0</v>
      </c>
      <c r="M158" s="74">
        <f t="shared" ca="1" si="98"/>
        <v>0</v>
      </c>
      <c r="N158" s="72"/>
      <c r="P158" s="187" t="str">
        <f t="shared" si="102"/>
        <v>52924C</v>
      </c>
      <c r="Q158" s="191" t="s">
        <v>600</v>
      </c>
      <c r="R158" s="188" t="str">
        <f t="shared" si="56"/>
        <v>Manager Public Works Initiatives and Analysis</v>
      </c>
      <c r="S158" s="189" t="str">
        <f t="shared" si="104"/>
        <v>104</v>
      </c>
      <c r="T158" s="186" cm="1">
        <f t="array" aca="1" ref="T158" ca="1">ROUND(IF($Q158="Y",VLOOKUP($P158, INDIRECT($Q$3),T$8,0)*INDIRECT($P$2),VLOOKUP($P158, INDIRECT($Q$3),T$8,0)),IF($E158="E",0,3))</f>
        <v>105497</v>
      </c>
      <c r="U158" s="186" cm="1">
        <f t="array" aca="1" ref="U158" ca="1">ROUND(IF($Q158="Y",VLOOKUP($P158, INDIRECT($Q$3),U$8,0)*INDIRECT($P$2),VLOOKUP($P158, INDIRECT($Q$3),U$8,0)),IF($E158="E",0,3))</f>
        <v>109714</v>
      </c>
      <c r="V158" s="186" cm="1">
        <f t="array" aca="1" ref="V158" ca="1">ROUND(IF($Q158="Y",VLOOKUP($P158, INDIRECT($Q$3),V$8,0)*INDIRECT($P$2),VLOOKUP($P158, INDIRECT($Q$3),V$8,0)),IF($E158="E",0,3))</f>
        <v>114105</v>
      </c>
      <c r="W158" s="186" cm="1">
        <f t="array" aca="1" ref="W158" ca="1">ROUND(IF($Q158="Y",VLOOKUP($P158, INDIRECT($Q$3),W$8,0)*INDIRECT($P$2),VLOOKUP($P158, INDIRECT($Q$3),W$8,0)),IF($E158="E",0,3))</f>
        <v>118668</v>
      </c>
      <c r="X158" s="186" cm="1">
        <f t="array" aca="1" ref="X158" ca="1">ROUND(IF($Q158="Y",VLOOKUP($P158, INDIRECT($Q$3),X$8,0)*INDIRECT($P$2),VLOOKUP($P158, INDIRECT($Q$3),X$8,0)),IF($E158="E",0,3))</f>
        <v>123415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3"/>
        <v>52924C</v>
      </c>
      <c r="AC158" s="130" t="str">
        <f t="shared" si="57"/>
        <v>Manager Public Works Initiatives and Analysis</v>
      </c>
      <c r="AD158" s="284" t="str">
        <f t="shared" si="58"/>
        <v>104</v>
      </c>
      <c r="AE158" s="282">
        <f t="shared" ca="1" si="99"/>
        <v>50.72</v>
      </c>
      <c r="AF158" s="282">
        <f t="shared" ca="1" si="99"/>
        <v>52.747999999999998</v>
      </c>
      <c r="AG158" s="282">
        <f t="shared" ca="1" si="99"/>
        <v>54.858999999999995</v>
      </c>
      <c r="AH158" s="282">
        <f t="shared" ca="1" si="99"/>
        <v>57.052</v>
      </c>
      <c r="AI158" s="282">
        <f t="shared" ca="1" si="99"/>
        <v>59.335000000000001</v>
      </c>
      <c r="AJ158" s="282" t="str">
        <f t="shared" ca="1" si="99"/>
        <v/>
      </c>
      <c r="AK158" s="282" t="str">
        <f t="shared" ca="1" si="99"/>
        <v/>
      </c>
    </row>
    <row r="159" spans="1:37" x14ac:dyDescent="0.3">
      <c r="A159" s="75" t="s">
        <v>146</v>
      </c>
      <c r="B159" s="75">
        <v>12</v>
      </c>
      <c r="C159" s="70" t="s">
        <v>60</v>
      </c>
      <c r="D159" s="75">
        <v>543</v>
      </c>
      <c r="E159" s="75" t="s">
        <v>17</v>
      </c>
      <c r="F159" s="73" t="s">
        <v>398</v>
      </c>
      <c r="G159" s="74">
        <f t="shared" ca="1" si="98"/>
        <v>109411</v>
      </c>
      <c r="H159" s="74">
        <f t="shared" ca="1" si="98"/>
        <v>115513</v>
      </c>
      <c r="I159" s="74">
        <f t="shared" ca="1" si="98"/>
        <v>123432</v>
      </c>
      <c r="J159" s="74">
        <f t="shared" ca="1" si="98"/>
        <v>126889</v>
      </c>
      <c r="K159" s="74">
        <f t="shared" ca="1" si="98"/>
        <v>130441</v>
      </c>
      <c r="L159" s="74">
        <f t="shared" ca="1" si="98"/>
        <v>134161</v>
      </c>
      <c r="M159" s="74">
        <f t="shared" ca="1" si="98"/>
        <v>0</v>
      </c>
      <c r="N159" s="72"/>
      <c r="P159" s="187" t="str">
        <f t="shared" si="102"/>
        <v>06934C</v>
      </c>
      <c r="Q159" s="191" t="s">
        <v>600</v>
      </c>
      <c r="R159" s="188" t="str">
        <f t="shared" si="56"/>
        <v>Manager Resource Coordinator</v>
      </c>
      <c r="S159" s="189" t="str">
        <f t="shared" si="104"/>
        <v>44</v>
      </c>
      <c r="T159" s="186" cm="1">
        <f t="array" aca="1" ref="T159" ca="1">ROUND(IF($Q159="Y",VLOOKUP($P159, INDIRECT($Q$3),T$8,0)*INDIRECT($P$2),VLOOKUP($P159, INDIRECT($Q$3),T$8,0)),IF($E159="E",0,3))</f>
        <v>109411</v>
      </c>
      <c r="U159" s="186" cm="1">
        <f t="array" aca="1" ref="U159" ca="1">ROUND(IF($Q159="Y",VLOOKUP($P159, INDIRECT($Q$3),U$8,0)*INDIRECT($P$2),VLOOKUP($P159, INDIRECT($Q$3),U$8,0)),IF($E159="E",0,3))</f>
        <v>115513</v>
      </c>
      <c r="V159" s="186" cm="1">
        <f t="array" aca="1" ref="V159" ca="1">ROUND(IF($Q159="Y",VLOOKUP($P159, INDIRECT($Q$3),V$8,0)*INDIRECT($P$2),VLOOKUP($P159, INDIRECT($Q$3),V$8,0)),IF($E159="E",0,3))</f>
        <v>123432</v>
      </c>
      <c r="W159" s="186" cm="1">
        <f t="array" aca="1" ref="W159" ca="1">ROUND(IF($Q159="Y",VLOOKUP($P159, INDIRECT($Q$3),W$8,0)*INDIRECT($P$2),VLOOKUP($P159, INDIRECT($Q$3),W$8,0)),IF($E159="E",0,3))</f>
        <v>126889</v>
      </c>
      <c r="X159" s="186" cm="1">
        <f t="array" aca="1" ref="X159" ca="1">ROUND(IF($Q159="Y",VLOOKUP($P159, INDIRECT($Q$3),X$8,0)*INDIRECT($P$2),VLOOKUP($P159, INDIRECT($Q$3),X$8,0)),IF($E159="E",0,3))</f>
        <v>130441</v>
      </c>
      <c r="Y159" s="186" cm="1">
        <f t="array" aca="1" ref="Y159" ca="1">ROUND(IF($Q159="Y",VLOOKUP($P159, INDIRECT($Q$3),Y$8,0)*INDIRECT($P$2),VLOOKUP($P159, INDIRECT($Q$3),Y$8,0)),IF($E159="E",0,3))</f>
        <v>134161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03"/>
        <v>06934C</v>
      </c>
      <c r="AC159" s="130" t="str">
        <f t="shared" si="57"/>
        <v>Manager Resource Coordinator</v>
      </c>
      <c r="AD159" s="284" t="str">
        <f t="shared" si="58"/>
        <v>44</v>
      </c>
      <c r="AE159" s="282">
        <f t="shared" ca="1" si="99"/>
        <v>52.601999999999997</v>
      </c>
      <c r="AF159" s="282">
        <f t="shared" ca="1" si="99"/>
        <v>55.535999999999994</v>
      </c>
      <c r="AG159" s="282">
        <f t="shared" ca="1" si="99"/>
        <v>59.342999999999996</v>
      </c>
      <c r="AH159" s="282">
        <f t="shared" ca="1" si="99"/>
        <v>61.004999999999995</v>
      </c>
      <c r="AI159" s="282">
        <f t="shared" ca="1" si="99"/>
        <v>62.713000000000001</v>
      </c>
      <c r="AJ159" s="282">
        <f t="shared" ca="1" si="99"/>
        <v>64.501000000000005</v>
      </c>
      <c r="AK159" s="282" t="str">
        <f t="shared" ca="1" si="99"/>
        <v/>
      </c>
    </row>
    <row r="160" spans="1:37" x14ac:dyDescent="0.3">
      <c r="A160" s="75" t="s">
        <v>169</v>
      </c>
      <c r="B160" s="75">
        <v>12</v>
      </c>
      <c r="C160" s="70" t="s">
        <v>152</v>
      </c>
      <c r="D160" s="75">
        <v>553</v>
      </c>
      <c r="E160" s="75" t="s">
        <v>17</v>
      </c>
      <c r="F160" s="73" t="s">
        <v>399</v>
      </c>
      <c r="G160" s="74">
        <f t="shared" ca="1" si="98"/>
        <v>114680</v>
      </c>
      <c r="H160" s="74">
        <f t="shared" ca="1" si="98"/>
        <v>119269</v>
      </c>
      <c r="I160" s="74">
        <f t="shared" ca="1" si="98"/>
        <v>124041</v>
      </c>
      <c r="J160" s="74">
        <f t="shared" ca="1" si="98"/>
        <v>129001</v>
      </c>
      <c r="K160" s="74">
        <f t="shared" ca="1" si="98"/>
        <v>134161</v>
      </c>
      <c r="L160" s="74">
        <f t="shared" ca="1" si="98"/>
        <v>0</v>
      </c>
      <c r="M160" s="74">
        <f t="shared" ca="1" si="98"/>
        <v>0</v>
      </c>
      <c r="N160" s="72"/>
      <c r="P160" s="187" t="str">
        <f t="shared" si="102"/>
        <v>06720C</v>
      </c>
      <c r="Q160" s="191" t="s">
        <v>600</v>
      </c>
      <c r="R160" s="188" t="str">
        <f t="shared" si="56"/>
        <v>Manager Revenue &amp; Collections</v>
      </c>
      <c r="S160" s="189" t="str">
        <f t="shared" si="104"/>
        <v>44G</v>
      </c>
      <c r="T160" s="186" cm="1">
        <f t="array" aca="1" ref="T160" ca="1">ROUND(IF($Q160="Y",VLOOKUP($P160, INDIRECT($Q$3),T$8,0)*INDIRECT($P$2),VLOOKUP($P160, INDIRECT($Q$3),T$8,0)),IF($E160="E",0,3))</f>
        <v>114680</v>
      </c>
      <c r="U160" s="186" cm="1">
        <f t="array" aca="1" ref="U160" ca="1">ROUND(IF($Q160="Y",VLOOKUP($P160, INDIRECT($Q$3),U$8,0)*INDIRECT($P$2),VLOOKUP($P160, INDIRECT($Q$3),U$8,0)),IF($E160="E",0,3))</f>
        <v>119269</v>
      </c>
      <c r="V160" s="186" cm="1">
        <f t="array" aca="1" ref="V160" ca="1">ROUND(IF($Q160="Y",VLOOKUP($P160, INDIRECT($Q$3),V$8,0)*INDIRECT($P$2),VLOOKUP($P160, INDIRECT($Q$3),V$8,0)),IF($E160="E",0,3))</f>
        <v>124041</v>
      </c>
      <c r="W160" s="186" cm="1">
        <f t="array" aca="1" ref="W160" ca="1">ROUND(IF($Q160="Y",VLOOKUP($P160, INDIRECT($Q$3),W$8,0)*INDIRECT($P$2),VLOOKUP($P160, INDIRECT($Q$3),W$8,0)),IF($E160="E",0,3))</f>
        <v>129001</v>
      </c>
      <c r="X160" s="186" cm="1">
        <f t="array" aca="1" ref="X160" ca="1">ROUND(IF($Q160="Y",VLOOKUP($P160, INDIRECT($Q$3),X$8,0)*INDIRECT($P$2),VLOOKUP($P160, INDIRECT($Q$3),X$8,0)),IF($E160="E",0,3))</f>
        <v>134161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06720C</v>
      </c>
      <c r="AC160" s="130" t="str">
        <f t="shared" si="57"/>
        <v>Manager Revenue &amp; Collections</v>
      </c>
      <c r="AD160" s="284" t="str">
        <f t="shared" si="58"/>
        <v>44G</v>
      </c>
      <c r="AE160" s="282">
        <f t="shared" ca="1" si="99"/>
        <v>55.134999999999998</v>
      </c>
      <c r="AF160" s="282">
        <f t="shared" ca="1" si="99"/>
        <v>57.341000000000001</v>
      </c>
      <c r="AG160" s="282">
        <f t="shared" ca="1" si="99"/>
        <v>59.635999999999996</v>
      </c>
      <c r="AH160" s="282">
        <f t="shared" ca="1" si="99"/>
        <v>62.019999999999996</v>
      </c>
      <c r="AI160" s="282">
        <f t="shared" ca="1" si="99"/>
        <v>64.501000000000005</v>
      </c>
      <c r="AJ160" s="282" t="str">
        <f t="shared" ca="1" si="99"/>
        <v/>
      </c>
      <c r="AK160" s="282" t="str">
        <f t="shared" ca="1" si="99"/>
        <v/>
      </c>
    </row>
    <row r="161" spans="1:37" x14ac:dyDescent="0.3">
      <c r="A161" s="75" t="s">
        <v>147</v>
      </c>
      <c r="B161" s="75">
        <v>10</v>
      </c>
      <c r="C161" s="70" t="s">
        <v>44</v>
      </c>
      <c r="D161" s="75">
        <v>470</v>
      </c>
      <c r="E161" s="75" t="s">
        <v>17</v>
      </c>
      <c r="F161" s="73" t="s">
        <v>400</v>
      </c>
      <c r="G161" s="74">
        <f t="shared" ca="1" si="98"/>
        <v>86949</v>
      </c>
      <c r="H161" s="74">
        <f t="shared" ca="1" si="98"/>
        <v>91439</v>
      </c>
      <c r="I161" s="74">
        <f t="shared" ca="1" si="98"/>
        <v>96099</v>
      </c>
      <c r="J161" s="74">
        <f t="shared" ca="1" si="98"/>
        <v>102604</v>
      </c>
      <c r="K161" s="74">
        <f t="shared" ca="1" si="98"/>
        <v>105478</v>
      </c>
      <c r="L161" s="74">
        <f t="shared" ca="1" si="98"/>
        <v>108431</v>
      </c>
      <c r="M161" s="74">
        <f t="shared" ca="1" si="98"/>
        <v>111524</v>
      </c>
      <c r="N161" s="72"/>
      <c r="P161" s="187" t="str">
        <f t="shared" si="102"/>
        <v>06935C</v>
      </c>
      <c r="Q161" s="191" t="s">
        <v>600</v>
      </c>
      <c r="R161" s="188" t="str">
        <f t="shared" ref="R161:R226" si="105">F161</f>
        <v>Manager Safety Programs</v>
      </c>
      <c r="S161" s="189" t="str">
        <f t="shared" si="104"/>
        <v>34D</v>
      </c>
      <c r="T161" s="186" cm="1">
        <f t="array" aca="1" ref="T161" ca="1">ROUND(IF($Q161="Y",VLOOKUP($P161, INDIRECT($Q$3),T$8,0)*INDIRECT($P$2),VLOOKUP($P161, INDIRECT($Q$3),T$8,0)),IF($E161="E",0,3))</f>
        <v>86949</v>
      </c>
      <c r="U161" s="186" cm="1">
        <f t="array" aca="1" ref="U161" ca="1">ROUND(IF($Q161="Y",VLOOKUP($P161, INDIRECT($Q$3),U$8,0)*INDIRECT($P$2),VLOOKUP($P161, INDIRECT($Q$3),U$8,0)),IF($E161="E",0,3))</f>
        <v>91439</v>
      </c>
      <c r="V161" s="186" cm="1">
        <f t="array" aca="1" ref="V161" ca="1">ROUND(IF($Q161="Y",VLOOKUP($P161, INDIRECT($Q$3),V$8,0)*INDIRECT($P$2),VLOOKUP($P161, INDIRECT($Q$3),V$8,0)),IF($E161="E",0,3))</f>
        <v>96099</v>
      </c>
      <c r="W161" s="186" cm="1">
        <f t="array" aca="1" ref="W161" ca="1">ROUND(IF($Q161="Y",VLOOKUP($P161, INDIRECT($Q$3),W$8,0)*INDIRECT($P$2),VLOOKUP($P161, INDIRECT($Q$3),W$8,0)),IF($E161="E",0,3))</f>
        <v>102604</v>
      </c>
      <c r="X161" s="186" cm="1">
        <f t="array" aca="1" ref="X161" ca="1">ROUND(IF($Q161="Y",VLOOKUP($P161, INDIRECT($Q$3),X$8,0)*INDIRECT($P$2),VLOOKUP($P161, INDIRECT($Q$3),X$8,0)),IF($E161="E",0,3))</f>
        <v>105478</v>
      </c>
      <c r="Y161" s="186" cm="1">
        <f t="array" aca="1" ref="Y161" ca="1">ROUND(IF($Q161="Y",VLOOKUP($P161, INDIRECT($Q$3),Y$8,0)*INDIRECT($P$2),VLOOKUP($P161, INDIRECT($Q$3),Y$8,0)),IF($E161="E",0,3))</f>
        <v>108431</v>
      </c>
      <c r="Z161" s="186" cm="1">
        <f t="array" aca="1" ref="Z161" ca="1">ROUND(IF($Q161="Y",VLOOKUP($P161, INDIRECT($Q$3),Z$8,0)*INDIRECT($P$2),VLOOKUP($P161, INDIRECT($Q$3),Z$8,0)),IF($E161="E",0,3))</f>
        <v>111524</v>
      </c>
      <c r="AA161" s="186"/>
      <c r="AB161" s="282" t="str">
        <f t="shared" si="103"/>
        <v>06935C</v>
      </c>
      <c r="AC161" s="130" t="str">
        <f t="shared" ref="AC161:AC226" si="106">F161</f>
        <v>Manager Safety Programs</v>
      </c>
      <c r="AD161" s="284" t="str">
        <f t="shared" ref="AD161:AD226" si="107">C161</f>
        <v>34D</v>
      </c>
      <c r="AE161" s="282">
        <f t="shared" ca="1" si="99"/>
        <v>41.802999999999997</v>
      </c>
      <c r="AF161" s="282">
        <f t="shared" ca="1" si="99"/>
        <v>43.961999999999996</v>
      </c>
      <c r="AG161" s="282">
        <f t="shared" ca="1" si="99"/>
        <v>46.201999999999998</v>
      </c>
      <c r="AH161" s="282">
        <f t="shared" ca="1" si="99"/>
        <v>49.329000000000001</v>
      </c>
      <c r="AI161" s="282">
        <f t="shared" ca="1" si="99"/>
        <v>50.710999999999999</v>
      </c>
      <c r="AJ161" s="282">
        <f t="shared" ca="1" si="99"/>
        <v>52.131</v>
      </c>
      <c r="AK161" s="282">
        <f t="shared" ca="1" si="99"/>
        <v>53.617999999999995</v>
      </c>
    </row>
    <row r="162" spans="1:37" x14ac:dyDescent="0.3">
      <c r="A162" s="75" t="s">
        <v>149</v>
      </c>
      <c r="B162" s="75">
        <v>11</v>
      </c>
      <c r="C162" s="70" t="s">
        <v>148</v>
      </c>
      <c r="D162" s="75">
        <v>525</v>
      </c>
      <c r="E162" s="75" t="s">
        <v>17</v>
      </c>
      <c r="F162" s="73" t="s">
        <v>401</v>
      </c>
      <c r="G162" s="74">
        <f t="shared" ca="1" si="98"/>
        <v>108427</v>
      </c>
      <c r="H162" s="74">
        <f t="shared" ca="1" si="98"/>
        <v>112769</v>
      </c>
      <c r="I162" s="74">
        <f t="shared" ca="1" si="98"/>
        <v>117285</v>
      </c>
      <c r="J162" s="74">
        <f t="shared" ca="1" si="98"/>
        <v>121982</v>
      </c>
      <c r="K162" s="74">
        <f t="shared" ca="1" si="98"/>
        <v>126865</v>
      </c>
      <c r="L162" s="74">
        <f t="shared" ca="1" si="98"/>
        <v>0</v>
      </c>
      <c r="M162" s="74">
        <f t="shared" ca="1" si="98"/>
        <v>0</v>
      </c>
      <c r="N162" s="72"/>
      <c r="P162" s="187" t="str">
        <f t="shared" si="102"/>
        <v>06938C</v>
      </c>
      <c r="Q162" s="191" t="s">
        <v>600</v>
      </c>
      <c r="R162" s="188" t="str">
        <f t="shared" si="105"/>
        <v>Manager School Health Services</v>
      </c>
      <c r="S162" s="189" t="str">
        <f t="shared" si="104"/>
        <v>42B</v>
      </c>
      <c r="T162" s="186" cm="1">
        <f t="array" aca="1" ref="T162" ca="1">ROUND(IF($Q162="Y",VLOOKUP($P162, INDIRECT($Q$3),T$8,0)*INDIRECT($P$2),VLOOKUP($P162, INDIRECT($Q$3),T$8,0)),IF($E162="E",0,3))</f>
        <v>108427</v>
      </c>
      <c r="U162" s="186" cm="1">
        <f t="array" aca="1" ref="U162" ca="1">ROUND(IF($Q162="Y",VLOOKUP($P162, INDIRECT($Q$3),U$8,0)*INDIRECT($P$2),VLOOKUP($P162, INDIRECT($Q$3),U$8,0)),IF($E162="E",0,3))</f>
        <v>112769</v>
      </c>
      <c r="V162" s="186" cm="1">
        <f t="array" aca="1" ref="V162" ca="1">ROUND(IF($Q162="Y",VLOOKUP($P162, INDIRECT($Q$3),V$8,0)*INDIRECT($P$2),VLOOKUP($P162, INDIRECT($Q$3),V$8,0)),IF($E162="E",0,3))</f>
        <v>117285</v>
      </c>
      <c r="W162" s="186" cm="1">
        <f t="array" aca="1" ref="W162" ca="1">ROUND(IF($Q162="Y",VLOOKUP($P162, INDIRECT($Q$3),W$8,0)*INDIRECT($P$2),VLOOKUP($P162, INDIRECT($Q$3),W$8,0)),IF($E162="E",0,3))</f>
        <v>121982</v>
      </c>
      <c r="X162" s="186" cm="1">
        <f t="array" aca="1" ref="X162" ca="1">ROUND(IF($Q162="Y",VLOOKUP($P162, INDIRECT($Q$3),X$8,0)*INDIRECT($P$2),VLOOKUP($P162, INDIRECT($Q$3),X$8,0)),IF($E162="E",0,3))</f>
        <v>126865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3"/>
        <v>06938C</v>
      </c>
      <c r="AC162" s="130" t="str">
        <f t="shared" si="106"/>
        <v>Manager School Health Services</v>
      </c>
      <c r="AD162" s="284" t="str">
        <f t="shared" si="107"/>
        <v>42B</v>
      </c>
      <c r="AE162" s="282">
        <f t="shared" ca="1" si="99"/>
        <v>52.128999999999998</v>
      </c>
      <c r="AF162" s="282">
        <f t="shared" ca="1" si="99"/>
        <v>54.216000000000001</v>
      </c>
      <c r="AG162" s="282">
        <f t="shared" ca="1" si="99"/>
        <v>56.387999999999998</v>
      </c>
      <c r="AH162" s="282">
        <f t="shared" ca="1" si="99"/>
        <v>58.646000000000001</v>
      </c>
      <c r="AI162" s="282">
        <f t="shared" ca="1" si="99"/>
        <v>60.992999999999995</v>
      </c>
      <c r="AJ162" s="282" t="str">
        <f t="shared" ca="1" si="99"/>
        <v/>
      </c>
      <c r="AK162" s="282" t="str">
        <f t="shared" ca="1" si="99"/>
        <v/>
      </c>
    </row>
    <row r="163" spans="1:37" x14ac:dyDescent="0.3">
      <c r="A163" s="75" t="s">
        <v>170</v>
      </c>
      <c r="B163" s="75">
        <v>11</v>
      </c>
      <c r="C163" s="70" t="s">
        <v>124</v>
      </c>
      <c r="D163" s="75">
        <v>498</v>
      </c>
      <c r="E163" s="75" t="s">
        <v>17</v>
      </c>
      <c r="F163" s="73" t="s">
        <v>402</v>
      </c>
      <c r="G163" s="74">
        <f t="shared" ca="1" si="98"/>
        <v>105497</v>
      </c>
      <c r="H163" s="74">
        <f t="shared" ca="1" si="98"/>
        <v>109714</v>
      </c>
      <c r="I163" s="74">
        <f t="shared" ca="1" si="98"/>
        <v>114105</v>
      </c>
      <c r="J163" s="74">
        <f t="shared" ca="1" si="98"/>
        <v>118668</v>
      </c>
      <c r="K163" s="74">
        <f t="shared" ca="1" si="98"/>
        <v>123415</v>
      </c>
      <c r="L163" s="74">
        <f t="shared" ca="1" si="98"/>
        <v>0</v>
      </c>
      <c r="M163" s="74">
        <f t="shared" ca="1" si="98"/>
        <v>0</v>
      </c>
      <c r="N163" s="72"/>
      <c r="P163" s="187" t="str">
        <f t="shared" si="102"/>
        <v>59210C</v>
      </c>
      <c r="Q163" s="191" t="s">
        <v>600</v>
      </c>
      <c r="R163" s="188" t="str">
        <f t="shared" si="105"/>
        <v>Manager Small Business Program</v>
      </c>
      <c r="S163" s="189" t="str">
        <f t="shared" si="104"/>
        <v>104</v>
      </c>
      <c r="T163" s="186" cm="1">
        <f t="array" aca="1" ref="T163" ca="1">ROUND(IF($Q163="Y",VLOOKUP($P163, INDIRECT($Q$3),T$8,0)*INDIRECT($P$2),VLOOKUP($P163, INDIRECT($Q$3),T$8,0)),IF($E163="E",0,3))</f>
        <v>105497</v>
      </c>
      <c r="U163" s="186" cm="1">
        <f t="array" aca="1" ref="U163" ca="1">ROUND(IF($Q163="Y",VLOOKUP($P163, INDIRECT($Q$3),U$8,0)*INDIRECT($P$2),VLOOKUP($P163, INDIRECT($Q$3),U$8,0)),IF($E163="E",0,3))</f>
        <v>109714</v>
      </c>
      <c r="V163" s="186" cm="1">
        <f t="array" aca="1" ref="V163" ca="1">ROUND(IF($Q163="Y",VLOOKUP($P163, INDIRECT($Q$3),V$8,0)*INDIRECT($P$2),VLOOKUP($P163, INDIRECT($Q$3),V$8,0)),IF($E163="E",0,3))</f>
        <v>114105</v>
      </c>
      <c r="W163" s="186" cm="1">
        <f t="array" aca="1" ref="W163" ca="1">ROUND(IF($Q163="Y",VLOOKUP($P163, INDIRECT($Q$3),W$8,0)*INDIRECT($P$2),VLOOKUP($P163, INDIRECT($Q$3),W$8,0)),IF($E163="E",0,3))</f>
        <v>118668</v>
      </c>
      <c r="X163" s="186" cm="1">
        <f t="array" aca="1" ref="X163" ca="1">ROUND(IF($Q163="Y",VLOOKUP($P163, INDIRECT($Q$3),X$8,0)*INDIRECT($P$2),VLOOKUP($P163, INDIRECT($Q$3),X$8,0)),IF($E163="E",0,3))</f>
        <v>123415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59210C</v>
      </c>
      <c r="AC163" s="130" t="str">
        <f t="shared" si="106"/>
        <v>Manager Small Business Program</v>
      </c>
      <c r="AD163" s="284" t="str">
        <f t="shared" si="107"/>
        <v>104</v>
      </c>
      <c r="AE163" s="282">
        <f t="shared" ca="1" si="99"/>
        <v>50.72</v>
      </c>
      <c r="AF163" s="282">
        <f t="shared" ca="1" si="99"/>
        <v>52.747999999999998</v>
      </c>
      <c r="AG163" s="282">
        <f t="shared" ca="1" si="99"/>
        <v>54.858999999999995</v>
      </c>
      <c r="AH163" s="282">
        <f t="shared" ca="1" si="99"/>
        <v>57.052</v>
      </c>
      <c r="AI163" s="282">
        <f t="shared" ca="1" si="99"/>
        <v>59.335000000000001</v>
      </c>
      <c r="AJ163" s="282" t="str">
        <f t="shared" ca="1" si="99"/>
        <v/>
      </c>
      <c r="AK163" s="282" t="str">
        <f t="shared" ca="1" si="99"/>
        <v/>
      </c>
    </row>
    <row r="164" spans="1:37" x14ac:dyDescent="0.3">
      <c r="A164" s="75" t="s">
        <v>984</v>
      </c>
      <c r="B164" s="75">
        <v>12</v>
      </c>
      <c r="C164" s="70" t="s">
        <v>574</v>
      </c>
      <c r="D164" s="75">
        <v>545</v>
      </c>
      <c r="E164" s="75" t="s">
        <v>17</v>
      </c>
      <c r="F164" s="73" t="s">
        <v>985</v>
      </c>
      <c r="G164" s="74">
        <f t="shared" ca="1" si="98"/>
        <v>114665</v>
      </c>
      <c r="H164" s="74">
        <f t="shared" ca="1" si="98"/>
        <v>119256</v>
      </c>
      <c r="I164" s="74">
        <f t="shared" ca="1" si="98"/>
        <v>124030</v>
      </c>
      <c r="J164" s="74">
        <f t="shared" ca="1" si="98"/>
        <v>128996</v>
      </c>
      <c r="K164" s="74">
        <f t="shared" ca="1" si="98"/>
        <v>134163</v>
      </c>
      <c r="L164" s="74">
        <f t="shared" ca="1" si="98"/>
        <v>0</v>
      </c>
      <c r="M164" s="74">
        <f t="shared" ca="1" si="98"/>
        <v>0</v>
      </c>
      <c r="N164" s="72"/>
      <c r="P164" s="187" t="str">
        <f t="shared" si="102"/>
        <v>53059C</v>
      </c>
      <c r="Q164" s="191" t="s">
        <v>600</v>
      </c>
      <c r="R164" s="188" t="str">
        <f t="shared" si="105"/>
        <v>Manager Small Business Team</v>
      </c>
      <c r="S164" s="189" t="str">
        <f t="shared" si="104"/>
        <v>044</v>
      </c>
      <c r="T164" s="186" cm="1">
        <f t="array" aca="1" ref="T164" ca="1">ROUND(IF($Q164="Y",VLOOKUP($P164, INDIRECT($Q$3),T$8,0)*INDIRECT($P$2),VLOOKUP($P164, INDIRECT($Q$3),T$8,0)),IF($E164="E",0,3))</f>
        <v>114665</v>
      </c>
      <c r="U164" s="186" cm="1">
        <f t="array" aca="1" ref="U164" ca="1">ROUND(IF($Q164="Y",VLOOKUP($P164, INDIRECT($Q$3),U$8,0)*INDIRECT($P$2),VLOOKUP($P164, INDIRECT($Q$3),U$8,0)),IF($E164="E",0,3))</f>
        <v>119256</v>
      </c>
      <c r="V164" s="186" cm="1">
        <f t="array" aca="1" ref="V164" ca="1">ROUND(IF($Q164="Y",VLOOKUP($P164, INDIRECT($Q$3),V$8,0)*INDIRECT($P$2),VLOOKUP($P164, INDIRECT($Q$3),V$8,0)),IF($E164="E",0,3))</f>
        <v>124030</v>
      </c>
      <c r="W164" s="186" cm="1">
        <f t="array" aca="1" ref="W164" ca="1">ROUND(IF($Q164="Y",VLOOKUP($P164, INDIRECT($Q$3),W$8,0)*INDIRECT($P$2),VLOOKUP($P164, INDIRECT($Q$3),W$8,0)),IF($E164="E",0,3))</f>
        <v>128996</v>
      </c>
      <c r="X164" s="186" cm="1">
        <f t="array" aca="1" ref="X164" ca="1">ROUND(IF($Q164="Y",VLOOKUP($P164, INDIRECT($Q$3),X$8,0)*INDIRECT($P$2),VLOOKUP($P164, INDIRECT($Q$3),X$8,0)),IF($E164="E",0,3))</f>
        <v>134163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53059C</v>
      </c>
      <c r="AC164" s="130" t="str">
        <f t="shared" si="106"/>
        <v>Manager Small Business Team</v>
      </c>
      <c r="AD164" s="284" t="str">
        <f t="shared" si="107"/>
        <v>044</v>
      </c>
      <c r="AE164" s="282">
        <f t="shared" ca="1" si="99"/>
        <v>55.128</v>
      </c>
      <c r="AF164" s="282">
        <f t="shared" ca="1" si="99"/>
        <v>57.335000000000001</v>
      </c>
      <c r="AG164" s="282">
        <f t="shared" ca="1" si="99"/>
        <v>59.629999999999995</v>
      </c>
      <c r="AH164" s="282">
        <f t="shared" ca="1" si="99"/>
        <v>62.018000000000001</v>
      </c>
      <c r="AI164" s="282">
        <f t="shared" ca="1" si="99"/>
        <v>64.50200000000001</v>
      </c>
      <c r="AJ164" s="282" t="str">
        <f t="shared" ca="1" si="99"/>
        <v/>
      </c>
      <c r="AK164" s="282" t="str">
        <f t="shared" ca="1" si="99"/>
        <v/>
      </c>
    </row>
    <row r="165" spans="1:37" x14ac:dyDescent="0.3">
      <c r="A165" s="75" t="s">
        <v>172</v>
      </c>
      <c r="B165" s="75">
        <v>12</v>
      </c>
      <c r="C165" s="70" t="s">
        <v>171</v>
      </c>
      <c r="D165" s="75">
        <v>543</v>
      </c>
      <c r="E165" s="75" t="s">
        <v>17</v>
      </c>
      <c r="F165" s="73" t="s">
        <v>404</v>
      </c>
      <c r="G165" s="74">
        <f t="shared" si="98"/>
        <v>114665</v>
      </c>
      <c r="H165" s="74">
        <f t="shared" si="98"/>
        <v>119256</v>
      </c>
      <c r="I165" s="74">
        <f t="shared" si="98"/>
        <v>124030</v>
      </c>
      <c r="J165" s="74">
        <f t="shared" si="98"/>
        <v>128996</v>
      </c>
      <c r="K165" s="74">
        <f t="shared" si="98"/>
        <v>134163</v>
      </c>
      <c r="L165" s="74">
        <f t="shared" ca="1" si="98"/>
        <v>0</v>
      </c>
      <c r="M165" s="74">
        <f t="shared" ca="1" si="98"/>
        <v>0</v>
      </c>
      <c r="N165" s="72"/>
      <c r="P165" s="187" t="str">
        <f t="shared" si="102"/>
        <v>06963C</v>
      </c>
      <c r="Q165" s="191" t="s">
        <v>600</v>
      </c>
      <c r="R165" s="188" t="str">
        <f t="shared" si="105"/>
        <v>Manager Special Projects &amp; Business Specialist</v>
      </c>
      <c r="S165" s="189" t="str">
        <f t="shared" si="104"/>
        <v>96</v>
      </c>
      <c r="T165" s="325">
        <v>114665</v>
      </c>
      <c r="U165" s="325">
        <v>119256</v>
      </c>
      <c r="V165" s="325">
        <v>124030</v>
      </c>
      <c r="W165" s="325">
        <v>128996</v>
      </c>
      <c r="X165" s="325">
        <v>134163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06963C</v>
      </c>
      <c r="AC165" s="130" t="str">
        <f t="shared" si="106"/>
        <v>Manager Special Projects &amp; Business Specialist</v>
      </c>
      <c r="AD165" s="284" t="str">
        <f t="shared" si="107"/>
        <v>96</v>
      </c>
      <c r="AE165" s="282">
        <f t="shared" si="99"/>
        <v>55.128</v>
      </c>
      <c r="AF165" s="282">
        <f t="shared" si="99"/>
        <v>57.335000000000001</v>
      </c>
      <c r="AG165" s="282">
        <f t="shared" si="99"/>
        <v>59.629999999999995</v>
      </c>
      <c r="AH165" s="282">
        <f t="shared" si="99"/>
        <v>62.018000000000001</v>
      </c>
      <c r="AI165" s="282">
        <f t="shared" si="99"/>
        <v>64.50200000000001</v>
      </c>
      <c r="AJ165" s="282" t="str">
        <f t="shared" ca="1" si="99"/>
        <v/>
      </c>
      <c r="AK165" s="282" t="str">
        <f t="shared" ca="1" si="99"/>
        <v/>
      </c>
    </row>
    <row r="166" spans="1:37" x14ac:dyDescent="0.3">
      <c r="A166" s="75" t="s">
        <v>173</v>
      </c>
      <c r="B166" s="75">
        <v>9</v>
      </c>
      <c r="C166" s="70" t="s">
        <v>24</v>
      </c>
      <c r="D166" s="75">
        <v>423</v>
      </c>
      <c r="E166" s="75" t="s">
        <v>17</v>
      </c>
      <c r="F166" s="73" t="s">
        <v>405</v>
      </c>
      <c r="G166" s="74">
        <f t="shared" ca="1" si="98"/>
        <v>82117</v>
      </c>
      <c r="H166" s="74">
        <f t="shared" ca="1" si="98"/>
        <v>86436</v>
      </c>
      <c r="I166" s="74">
        <f t="shared" ca="1" si="98"/>
        <v>90985</v>
      </c>
      <c r="J166" s="74">
        <f t="shared" ca="1" si="98"/>
        <v>95776</v>
      </c>
      <c r="K166" s="74">
        <f t="shared" ca="1" si="98"/>
        <v>98460</v>
      </c>
      <c r="L166" s="74">
        <f t="shared" ca="1" si="98"/>
        <v>101216</v>
      </c>
      <c r="M166" s="74">
        <f t="shared" ca="1" si="98"/>
        <v>104101</v>
      </c>
      <c r="N166" s="72"/>
      <c r="P166" s="187" t="str">
        <f t="shared" si="102"/>
        <v>06608C</v>
      </c>
      <c r="Q166" s="191" t="s">
        <v>600</v>
      </c>
      <c r="R166" s="188" t="str">
        <f t="shared" si="105"/>
        <v>Manager Stores &amp; Central Requistions</v>
      </c>
      <c r="S166" s="189" t="str">
        <f t="shared" si="104"/>
        <v>86</v>
      </c>
      <c r="T166" s="186" cm="1">
        <f t="array" aca="1" ref="T166" ca="1">ROUND(IF($Q166="Y",VLOOKUP($P166, INDIRECT($Q$3),T$8,0)*INDIRECT($P$2),VLOOKUP($P166, INDIRECT($Q$3),T$8,0)),IF($E166="E",0,3))</f>
        <v>82117</v>
      </c>
      <c r="U166" s="186" cm="1">
        <f t="array" aca="1" ref="U166" ca="1">ROUND(IF($Q166="Y",VLOOKUP($P166, INDIRECT($Q$3),U$8,0)*INDIRECT($P$2),VLOOKUP($P166, INDIRECT($Q$3),U$8,0)),IF($E166="E",0,3))</f>
        <v>86436</v>
      </c>
      <c r="V166" s="186" cm="1">
        <f t="array" aca="1" ref="V166" ca="1">ROUND(IF($Q166="Y",VLOOKUP($P166, INDIRECT($Q$3),V$8,0)*INDIRECT($P$2),VLOOKUP($P166, INDIRECT($Q$3),V$8,0)),IF($E166="E",0,3))</f>
        <v>90985</v>
      </c>
      <c r="W166" s="186" cm="1">
        <f t="array" aca="1" ref="W166" ca="1">ROUND(IF($Q166="Y",VLOOKUP($P166, INDIRECT($Q$3),W$8,0)*INDIRECT($P$2),VLOOKUP($P166, INDIRECT($Q$3),W$8,0)),IF($E166="E",0,3))</f>
        <v>95776</v>
      </c>
      <c r="X166" s="186" cm="1">
        <f t="array" aca="1" ref="X166" ca="1">ROUND(IF($Q166="Y",VLOOKUP($P166, INDIRECT($Q$3),X$8,0)*INDIRECT($P$2),VLOOKUP($P166, INDIRECT($Q$3),X$8,0)),IF($E166="E",0,3))</f>
        <v>98460</v>
      </c>
      <c r="Y166" s="186" cm="1">
        <f t="array" aca="1" ref="Y166" ca="1">ROUND(IF($Q166="Y",VLOOKUP($P166, INDIRECT($Q$3),Y$8,0)*INDIRECT($P$2),VLOOKUP($P166, INDIRECT($Q$3),Y$8,0)),IF($E166="E",0,3))</f>
        <v>101216</v>
      </c>
      <c r="Z166" s="186" cm="1">
        <f t="array" aca="1" ref="Z166" ca="1">ROUND(IF($Q166="Y",VLOOKUP($P166, INDIRECT($Q$3),Z$8,0)*INDIRECT($P$2),VLOOKUP($P166, INDIRECT($Q$3),Z$8,0)),IF($E166="E",0,3))</f>
        <v>104101</v>
      </c>
      <c r="AA166" s="186"/>
      <c r="AB166" s="282" t="str">
        <f t="shared" si="103"/>
        <v>06608C</v>
      </c>
      <c r="AC166" s="130" t="str">
        <f t="shared" si="106"/>
        <v>Manager Stores &amp; Central Requistions</v>
      </c>
      <c r="AD166" s="284" t="str">
        <f t="shared" si="107"/>
        <v>86</v>
      </c>
      <c r="AE166" s="282">
        <f t="shared" ca="1" si="99"/>
        <v>39.479999999999997</v>
      </c>
      <c r="AF166" s="282">
        <f t="shared" ca="1" si="99"/>
        <v>41.555999999999997</v>
      </c>
      <c r="AG166" s="282">
        <f t="shared" ca="1" si="99"/>
        <v>43.742999999999995</v>
      </c>
      <c r="AH166" s="282">
        <f t="shared" ca="1" si="99"/>
        <v>46.046999999999997</v>
      </c>
      <c r="AI166" s="282">
        <f t="shared" ca="1" si="99"/>
        <v>47.336999999999996</v>
      </c>
      <c r="AJ166" s="282">
        <f t="shared" ca="1" si="99"/>
        <v>48.661999999999999</v>
      </c>
      <c r="AK166" s="282">
        <f t="shared" ca="1" si="99"/>
        <v>50.048999999999999</v>
      </c>
    </row>
    <row r="167" spans="1:37" x14ac:dyDescent="0.3">
      <c r="A167" s="75" t="s">
        <v>153</v>
      </c>
      <c r="B167" s="75">
        <v>12</v>
      </c>
      <c r="C167" s="70" t="s">
        <v>152</v>
      </c>
      <c r="D167" s="75">
        <v>543</v>
      </c>
      <c r="E167" s="75" t="s">
        <v>17</v>
      </c>
      <c r="F167" s="73" t="s">
        <v>406</v>
      </c>
      <c r="G167" s="74">
        <f t="shared" ca="1" si="98"/>
        <v>114680</v>
      </c>
      <c r="H167" s="74">
        <f t="shared" ca="1" si="98"/>
        <v>119269</v>
      </c>
      <c r="I167" s="74">
        <f t="shared" ca="1" si="98"/>
        <v>124041</v>
      </c>
      <c r="J167" s="74">
        <f t="shared" ca="1" si="98"/>
        <v>129001</v>
      </c>
      <c r="K167" s="74">
        <f t="shared" ca="1" si="98"/>
        <v>134161</v>
      </c>
      <c r="L167" s="74">
        <f t="shared" ca="1" si="98"/>
        <v>0</v>
      </c>
      <c r="M167" s="74">
        <f t="shared" ca="1" si="98"/>
        <v>0</v>
      </c>
      <c r="N167" s="72"/>
      <c r="P167" s="187" t="str">
        <f t="shared" si="102"/>
        <v>06670C</v>
      </c>
      <c r="Q167" s="191" t="s">
        <v>600</v>
      </c>
      <c r="R167" s="188" t="str">
        <f t="shared" si="105"/>
        <v>Manager Sustainability</v>
      </c>
      <c r="S167" s="189" t="str">
        <f t="shared" si="104"/>
        <v>44G</v>
      </c>
      <c r="T167" s="186" cm="1">
        <f t="array" aca="1" ref="T167" ca="1">ROUND(IF($Q167="Y",VLOOKUP($P167, INDIRECT($Q$3),T$8,0)*INDIRECT($P$2),VLOOKUP($P167, INDIRECT($Q$3),T$8,0)),IF($E167="E",0,3))</f>
        <v>114680</v>
      </c>
      <c r="U167" s="186" cm="1">
        <f t="array" aca="1" ref="U167" ca="1">ROUND(IF($Q167="Y",VLOOKUP($P167, INDIRECT($Q$3),U$8,0)*INDIRECT($P$2),VLOOKUP($P167, INDIRECT($Q$3),U$8,0)),IF($E167="E",0,3))</f>
        <v>119269</v>
      </c>
      <c r="V167" s="186" cm="1">
        <f t="array" aca="1" ref="V167" ca="1">ROUND(IF($Q167="Y",VLOOKUP($P167, INDIRECT($Q$3),V$8,0)*INDIRECT($P$2),VLOOKUP($P167, INDIRECT($Q$3),V$8,0)),IF($E167="E",0,3))</f>
        <v>124041</v>
      </c>
      <c r="W167" s="186" cm="1">
        <f t="array" aca="1" ref="W167" ca="1">ROUND(IF($Q167="Y",VLOOKUP($P167, INDIRECT($Q$3),W$8,0)*INDIRECT($P$2),VLOOKUP($P167, INDIRECT($Q$3),W$8,0)),IF($E167="E",0,3))</f>
        <v>129001</v>
      </c>
      <c r="X167" s="186" cm="1">
        <f t="array" aca="1" ref="X167" ca="1">ROUND(IF($Q167="Y",VLOOKUP($P167, INDIRECT($Q$3),X$8,0)*INDIRECT($P$2),VLOOKUP($P167, INDIRECT($Q$3),X$8,0)),IF($E167="E",0,3))</f>
        <v>134161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3"/>
        <v>06670C</v>
      </c>
      <c r="AC167" s="130" t="str">
        <f t="shared" si="106"/>
        <v>Manager Sustainability</v>
      </c>
      <c r="AD167" s="284" t="str">
        <f t="shared" si="107"/>
        <v>44G</v>
      </c>
      <c r="AE167" s="282">
        <f t="shared" ca="1" si="99"/>
        <v>55.134999999999998</v>
      </c>
      <c r="AF167" s="282">
        <f t="shared" ca="1" si="99"/>
        <v>57.341000000000001</v>
      </c>
      <c r="AG167" s="282">
        <f t="shared" ca="1" si="99"/>
        <v>59.635999999999996</v>
      </c>
      <c r="AH167" s="282">
        <f t="shared" ca="1" si="99"/>
        <v>62.019999999999996</v>
      </c>
      <c r="AI167" s="282">
        <f t="shared" ca="1" si="99"/>
        <v>64.501000000000005</v>
      </c>
      <c r="AJ167" s="282" t="str">
        <f t="shared" ca="1" si="99"/>
        <v/>
      </c>
      <c r="AK167" s="282" t="str">
        <f t="shared" ca="1" si="99"/>
        <v/>
      </c>
    </row>
    <row r="168" spans="1:37" x14ac:dyDescent="0.3">
      <c r="A168" s="75" t="s">
        <v>154</v>
      </c>
      <c r="B168" s="75">
        <v>12</v>
      </c>
      <c r="C168" s="70" t="s">
        <v>120</v>
      </c>
      <c r="D168" s="75">
        <v>548</v>
      </c>
      <c r="E168" s="75" t="s">
        <v>17</v>
      </c>
      <c r="F168" s="73" t="s">
        <v>407</v>
      </c>
      <c r="G168" s="74">
        <f t="shared" ca="1" si="98"/>
        <v>103898</v>
      </c>
      <c r="H168" s="74">
        <f t="shared" ca="1" si="98"/>
        <v>109093</v>
      </c>
      <c r="I168" s="74">
        <f t="shared" ca="1" si="98"/>
        <v>114546</v>
      </c>
      <c r="J168" s="74">
        <f t="shared" ca="1" si="98"/>
        <v>122028</v>
      </c>
      <c r="K168" s="74">
        <f t="shared" ca="1" si="98"/>
        <v>125447</v>
      </c>
      <c r="L168" s="74">
        <f t="shared" ca="1" si="98"/>
        <v>128962</v>
      </c>
      <c r="M168" s="74">
        <f t="shared" ca="1" si="98"/>
        <v>132635</v>
      </c>
      <c r="N168" s="72"/>
      <c r="P168" s="187" t="str">
        <f t="shared" si="102"/>
        <v>00850C</v>
      </c>
      <c r="Q168" s="191" t="s">
        <v>600</v>
      </c>
      <c r="R168" s="188" t="str">
        <f t="shared" si="105"/>
        <v>Manager Treasury Operations</v>
      </c>
      <c r="S168" s="189" t="str">
        <f t="shared" si="104"/>
        <v>50</v>
      </c>
      <c r="T168" s="186" cm="1">
        <f t="array" aca="1" ref="T168" ca="1">ROUND(IF($Q168="Y",VLOOKUP($P168, INDIRECT($Q$3),T$8,0)*INDIRECT($P$2),VLOOKUP($P168, INDIRECT($Q$3),T$8,0)),IF($E168="E",0,3))</f>
        <v>103898</v>
      </c>
      <c r="U168" s="186" cm="1">
        <f t="array" aca="1" ref="U168" ca="1">ROUND(IF($Q168="Y",VLOOKUP($P168, INDIRECT($Q$3),U$8,0)*INDIRECT($P$2),VLOOKUP($P168, INDIRECT($Q$3),U$8,0)),IF($E168="E",0,3))</f>
        <v>109093</v>
      </c>
      <c r="V168" s="186" cm="1">
        <f t="array" aca="1" ref="V168" ca="1">ROUND(IF($Q168="Y",VLOOKUP($P168, INDIRECT($Q$3),V$8,0)*INDIRECT($P$2),VLOOKUP($P168, INDIRECT($Q$3),V$8,0)),IF($E168="E",0,3))</f>
        <v>114546</v>
      </c>
      <c r="W168" s="186" cm="1">
        <f t="array" aca="1" ref="W168" ca="1">ROUND(IF($Q168="Y",VLOOKUP($P168, INDIRECT($Q$3),W$8,0)*INDIRECT($P$2),VLOOKUP($P168, INDIRECT($Q$3),W$8,0)),IF($E168="E",0,3))</f>
        <v>122028</v>
      </c>
      <c r="X168" s="186" cm="1">
        <f t="array" aca="1" ref="X168" ca="1">ROUND(IF($Q168="Y",VLOOKUP($P168, INDIRECT($Q$3),X$8,0)*INDIRECT($P$2),VLOOKUP($P168, INDIRECT($Q$3),X$8,0)),IF($E168="E",0,3))</f>
        <v>125447</v>
      </c>
      <c r="Y168" s="186" cm="1">
        <f t="array" aca="1" ref="Y168" ca="1">ROUND(IF($Q168="Y",VLOOKUP($P168, INDIRECT($Q$3),Y$8,0)*INDIRECT($P$2),VLOOKUP($P168, INDIRECT($Q$3),Y$8,0)),IF($E168="E",0,3))</f>
        <v>128962</v>
      </c>
      <c r="Z168" s="186" cm="1">
        <f t="array" aca="1" ref="Z168" ca="1">ROUND(IF($Q168="Y",VLOOKUP($P168, INDIRECT($Q$3),Z$8,0)*INDIRECT($P$2),VLOOKUP($P168, INDIRECT($Q$3),Z$8,0)),IF($E168="E",0,3))</f>
        <v>132635</v>
      </c>
      <c r="AA168" s="186"/>
      <c r="AB168" s="282" t="str">
        <f t="shared" si="103"/>
        <v>00850C</v>
      </c>
      <c r="AC168" s="130" t="str">
        <f t="shared" si="106"/>
        <v>Manager Treasury Operations</v>
      </c>
      <c r="AD168" s="284" t="str">
        <f t="shared" si="107"/>
        <v>50</v>
      </c>
      <c r="AE168" s="282">
        <f t="shared" ca="1" si="99"/>
        <v>49.951000000000001</v>
      </c>
      <c r="AF168" s="282">
        <f t="shared" ca="1" si="99"/>
        <v>52.448999999999998</v>
      </c>
      <c r="AG168" s="282">
        <f t="shared" ca="1" si="99"/>
        <v>55.070999999999998</v>
      </c>
      <c r="AH168" s="282">
        <f t="shared" ca="1" si="99"/>
        <v>58.667999999999999</v>
      </c>
      <c r="AI168" s="282">
        <f t="shared" ca="1" si="99"/>
        <v>60.311999999999998</v>
      </c>
      <c r="AJ168" s="282">
        <f t="shared" ca="1" si="99"/>
        <v>62.000999999999998</v>
      </c>
      <c r="AK168" s="282">
        <f t="shared" ca="1" si="99"/>
        <v>63.766999999999996</v>
      </c>
    </row>
    <row r="169" spans="1:37" x14ac:dyDescent="0.3">
      <c r="A169" s="75" t="s">
        <v>961</v>
      </c>
      <c r="B169" s="75">
        <v>10</v>
      </c>
      <c r="C169" s="70" t="s">
        <v>580</v>
      </c>
      <c r="D169" s="75">
        <v>465</v>
      </c>
      <c r="E169" s="75" t="s">
        <v>17</v>
      </c>
      <c r="F169" s="73" t="s">
        <v>408</v>
      </c>
      <c r="G169" s="74">
        <f t="shared" ca="1" si="98"/>
        <v>96597</v>
      </c>
      <c r="H169" s="74">
        <f t="shared" ca="1" si="98"/>
        <v>100466</v>
      </c>
      <c r="I169" s="74">
        <f t="shared" ca="1" si="98"/>
        <v>104488</v>
      </c>
      <c r="J169" s="74">
        <f t="shared" ca="1" si="98"/>
        <v>108673</v>
      </c>
      <c r="K169" s="74">
        <f t="shared" ca="1" si="98"/>
        <v>113024</v>
      </c>
      <c r="L169" s="74">
        <f t="shared" ca="1" si="98"/>
        <v>0</v>
      </c>
      <c r="M169" s="74">
        <f t="shared" ca="1" si="98"/>
        <v>0</v>
      </c>
      <c r="N169" s="72"/>
      <c r="P169" s="187" t="str">
        <f t="shared" si="102"/>
        <v>59447C</v>
      </c>
      <c r="Q169" s="191" t="s">
        <v>600</v>
      </c>
      <c r="R169" s="188" t="str">
        <f t="shared" si="105"/>
        <v>Manager Utilities Billing</v>
      </c>
      <c r="S169" s="189" t="str">
        <f t="shared" si="104"/>
        <v>034</v>
      </c>
      <c r="T169" s="186" cm="1">
        <f t="array" aca="1" ref="T169" ca="1">ROUND(IF($Q169="Y",VLOOKUP($P169, INDIRECT($Q$3),T$8,0)*INDIRECT($P$2),VLOOKUP($P169, INDIRECT($Q$3),T$8,0)),IF($E169="E",0,3))</f>
        <v>96597</v>
      </c>
      <c r="U169" s="186" cm="1">
        <f t="array" aca="1" ref="U169" ca="1">ROUND(IF($Q169="Y",VLOOKUP($P169, INDIRECT($Q$3),U$8,0)*INDIRECT($P$2),VLOOKUP($P169, INDIRECT($Q$3),U$8,0)),IF($E169="E",0,3))</f>
        <v>100466</v>
      </c>
      <c r="V169" s="186" cm="1">
        <f t="array" aca="1" ref="V169" ca="1">ROUND(IF($Q169="Y",VLOOKUP($P169, INDIRECT($Q$3),V$8,0)*INDIRECT($P$2),VLOOKUP($P169, INDIRECT($Q$3),V$8,0)),IF($E169="E",0,3))</f>
        <v>104488</v>
      </c>
      <c r="W169" s="186" cm="1">
        <f t="array" aca="1" ref="W169" ca="1">ROUND(IF($Q169="Y",VLOOKUP($P169, INDIRECT($Q$3),W$8,0)*INDIRECT($P$2),VLOOKUP($P169, INDIRECT($Q$3),W$8,0)),IF($E169="E",0,3))</f>
        <v>108673</v>
      </c>
      <c r="X169" s="186" cm="1">
        <f t="array" aca="1" ref="X169" ca="1">ROUND(IF($Q169="Y",VLOOKUP($P169, INDIRECT($Q$3),X$8,0)*INDIRECT($P$2),VLOOKUP($P169, INDIRECT($Q$3),X$8,0)),IF($E169="E",0,3))</f>
        <v>113024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103"/>
        <v>59447C</v>
      </c>
      <c r="AC169" s="130" t="str">
        <f t="shared" si="106"/>
        <v>Manager Utilities Billing</v>
      </c>
      <c r="AD169" s="284" t="str">
        <f t="shared" si="107"/>
        <v>034</v>
      </c>
      <c r="AE169" s="282">
        <f t="shared" ca="1" si="99"/>
        <v>46.440999999999995</v>
      </c>
      <c r="AF169" s="282">
        <f t="shared" ca="1" si="99"/>
        <v>48.300999999999995</v>
      </c>
      <c r="AG169" s="282">
        <f t="shared" ca="1" si="99"/>
        <v>50.234999999999999</v>
      </c>
      <c r="AH169" s="282">
        <f t="shared" ca="1" si="99"/>
        <v>52.247</v>
      </c>
      <c r="AI169" s="282">
        <f t="shared" ca="1" si="99"/>
        <v>54.338999999999999</v>
      </c>
      <c r="AJ169" s="282" t="str">
        <f t="shared" ca="1" si="99"/>
        <v/>
      </c>
      <c r="AK169" s="282" t="str">
        <f t="shared" ca="1" si="99"/>
        <v/>
      </c>
    </row>
    <row r="170" spans="1:37" x14ac:dyDescent="0.3">
      <c r="A170" s="75" t="s">
        <v>1109</v>
      </c>
      <c r="B170" s="75">
        <v>11</v>
      </c>
      <c r="C170" s="70" t="s">
        <v>124</v>
      </c>
      <c r="D170" s="75">
        <v>501</v>
      </c>
      <c r="E170" s="75" t="s">
        <v>17</v>
      </c>
      <c r="F170" s="73" t="s">
        <v>1110</v>
      </c>
      <c r="G170" s="74">
        <f t="shared" ref="G170" si="108">IF(E170="E",ROUND(T170,0),ROUND(T170,3))</f>
        <v>105497</v>
      </c>
      <c r="H170" s="74">
        <f t="shared" ref="H170" si="109">IF(F170="E",ROUND(U170,0),ROUND(U170,3))</f>
        <v>109714</v>
      </c>
      <c r="I170" s="74">
        <f t="shared" ref="I170" si="110">IF(G170="E",ROUND(V170,0),ROUND(V170,3))</f>
        <v>114105</v>
      </c>
      <c r="J170" s="74">
        <f t="shared" ref="J170" si="111">IF(H170="E",ROUND(W170,0),ROUND(W170,3))</f>
        <v>118668</v>
      </c>
      <c r="K170" s="74">
        <f t="shared" ref="K170" si="112">IF(I170="E",ROUND(X170,0),ROUND(X170,3))</f>
        <v>123415</v>
      </c>
      <c r="L170" s="74">
        <f t="shared" ref="L170" si="113">IF(J170="E",ROUND(Y170,0),ROUND(Y170,3))</f>
        <v>0</v>
      </c>
      <c r="M170" s="74">
        <f t="shared" ref="M170" si="114">IF(K170="E",ROUND(Z170,0),ROUND(Z170,3))</f>
        <v>0</v>
      </c>
      <c r="N170" s="72"/>
      <c r="P170" s="187" t="str">
        <f t="shared" si="102"/>
        <v>53103C</v>
      </c>
      <c r="Q170" s="191" t="s">
        <v>600</v>
      </c>
      <c r="R170" s="188" t="str">
        <f t="shared" si="105"/>
        <v>Manager Utility Finance &amp; Regulatory Programs</v>
      </c>
      <c r="S170" s="189" t="str">
        <f t="shared" si="104"/>
        <v>104</v>
      </c>
      <c r="T170" s="338">
        <v>105497</v>
      </c>
      <c r="U170" s="338">
        <v>109714</v>
      </c>
      <c r="V170" s="338">
        <v>114105</v>
      </c>
      <c r="W170" s="338">
        <v>118668</v>
      </c>
      <c r="X170" s="338">
        <v>123415</v>
      </c>
      <c r="AA170" s="186"/>
      <c r="AB170" s="282" t="str">
        <f t="shared" si="103"/>
        <v>53103C</v>
      </c>
      <c r="AC170" s="130" t="str">
        <f t="shared" si="106"/>
        <v>Manager Utility Finance &amp; Regulatory Programs</v>
      </c>
      <c r="AD170" s="284" t="str">
        <f t="shared" si="107"/>
        <v>104</v>
      </c>
      <c r="AE170" s="282">
        <f t="shared" ref="AE170" si="115">IF(T170=0,"",IF($E170="E",ROUNDUP(T170/2080,3),T170))</f>
        <v>50.72</v>
      </c>
      <c r="AF170" s="282">
        <f t="shared" ref="AF170" si="116">IF(U170=0,"",IF($E170="E",ROUNDUP(U170/2080,3),U170))</f>
        <v>52.747999999999998</v>
      </c>
      <c r="AG170" s="282">
        <f t="shared" ref="AG170" si="117">IF(V170=0,"",IF($E170="E",ROUNDUP(V170/2080,3),V170))</f>
        <v>54.858999999999995</v>
      </c>
      <c r="AH170" s="282">
        <f t="shared" ref="AH170" si="118">IF(W170=0,"",IF($E170="E",ROUNDUP(W170/2080,3),W170))</f>
        <v>57.052</v>
      </c>
      <c r="AI170" s="282">
        <f t="shared" ref="AI170" si="119">IF(X170=0,"",IF($E170="E",ROUNDUP(X170/2080,3),X170))</f>
        <v>59.335000000000001</v>
      </c>
      <c r="AJ170" s="282" t="str">
        <f t="shared" ref="AJ170" si="120">IF(Y170=0,"",IF($E170="E",ROUNDUP(Y170/2080,3),Y170))</f>
        <v/>
      </c>
      <c r="AK170" s="282" t="str">
        <f t="shared" ref="AK170" si="121">IF(Z170=0,"",IF($E170="E",ROUNDUP(Z170/2080,3),Z170))</f>
        <v/>
      </c>
    </row>
    <row r="171" spans="1:37" x14ac:dyDescent="0.3">
      <c r="A171" s="75" t="s">
        <v>159</v>
      </c>
      <c r="B171" s="75">
        <v>9</v>
      </c>
      <c r="C171" s="70" t="s">
        <v>93</v>
      </c>
      <c r="D171" s="75">
        <v>448</v>
      </c>
      <c r="E171" s="75" t="s">
        <v>17</v>
      </c>
      <c r="F171" s="73" t="s">
        <v>410</v>
      </c>
      <c r="G171" s="74">
        <f t="shared" ca="1" si="98"/>
        <v>83682</v>
      </c>
      <c r="H171" s="74">
        <f t="shared" ca="1" si="98"/>
        <v>88085</v>
      </c>
      <c r="I171" s="74">
        <f t="shared" ca="1" si="98"/>
        <v>93424</v>
      </c>
      <c r="J171" s="74">
        <f t="shared" ca="1" si="98"/>
        <v>98768</v>
      </c>
      <c r="K171" s="74">
        <f t="shared" ca="1" si="98"/>
        <v>101530</v>
      </c>
      <c r="L171" s="74">
        <f t="shared" ca="1" si="98"/>
        <v>104374</v>
      </c>
      <c r="M171" s="74">
        <f t="shared" ca="1" si="98"/>
        <v>107351</v>
      </c>
      <c r="N171" s="72"/>
      <c r="P171" s="187" t="str">
        <f t="shared" si="102"/>
        <v>42300C</v>
      </c>
      <c r="Q171" s="191" t="s">
        <v>600</v>
      </c>
      <c r="R171" s="188" t="str">
        <f t="shared" si="105"/>
        <v>Marketing &amp; Communication Manager</v>
      </c>
      <c r="S171" s="189" t="str">
        <f t="shared" si="104"/>
        <v>35</v>
      </c>
      <c r="T171" s="186" cm="1">
        <f t="array" aca="1" ref="T171" ca="1">ROUND(IF($Q171="Y",VLOOKUP($P171, INDIRECT($Q$3),T$8,0)*INDIRECT($P$2),VLOOKUP($P171, INDIRECT($Q$3),T$8,0)),IF($E171="E",0,3))</f>
        <v>83682</v>
      </c>
      <c r="U171" s="186" cm="1">
        <f t="array" aca="1" ref="U171" ca="1">ROUND(IF($Q171="Y",VLOOKUP($P171, INDIRECT($Q$3),U$8,0)*INDIRECT($P$2),VLOOKUP($P171, INDIRECT($Q$3),U$8,0)),IF($E171="E",0,3))</f>
        <v>88085</v>
      </c>
      <c r="V171" s="186" cm="1">
        <f t="array" aca="1" ref="V171" ca="1">ROUND(IF($Q171="Y",VLOOKUP($P171, INDIRECT($Q$3),V$8,0)*INDIRECT($P$2),VLOOKUP($P171, INDIRECT($Q$3),V$8,0)),IF($E171="E",0,3))</f>
        <v>93424</v>
      </c>
      <c r="W171" s="186" cm="1">
        <f t="array" aca="1" ref="W171" ca="1">ROUND(IF($Q171="Y",VLOOKUP($P171, INDIRECT($Q$3),W$8,0)*INDIRECT($P$2),VLOOKUP($P171, INDIRECT($Q$3),W$8,0)),IF($E171="E",0,3))</f>
        <v>98768</v>
      </c>
      <c r="X171" s="186" cm="1">
        <f t="array" aca="1" ref="X171" ca="1">ROUND(IF($Q171="Y",VLOOKUP($P171, INDIRECT($Q$3),X$8,0)*INDIRECT($P$2),VLOOKUP($P171, INDIRECT($Q$3),X$8,0)),IF($E171="E",0,3))</f>
        <v>101530</v>
      </c>
      <c r="Y171" s="186" cm="1">
        <f t="array" aca="1" ref="Y171" ca="1">ROUND(IF($Q171="Y",VLOOKUP($P171, INDIRECT($Q$3),Y$8,0)*INDIRECT($P$2),VLOOKUP($P171, INDIRECT($Q$3),Y$8,0)),IF($E171="E",0,3))</f>
        <v>104374</v>
      </c>
      <c r="Z171" s="186" cm="1">
        <f t="array" aca="1" ref="Z171" ca="1">ROUND(IF($Q171="Y",VLOOKUP($P171, INDIRECT($Q$3),Z$8,0)*INDIRECT($P$2),VLOOKUP($P171, INDIRECT($Q$3),Z$8,0)),IF($E171="E",0,3))</f>
        <v>107351</v>
      </c>
      <c r="AA171" s="186"/>
      <c r="AB171" s="282" t="str">
        <f t="shared" si="103"/>
        <v>42300C</v>
      </c>
      <c r="AC171" s="130" t="str">
        <f t="shared" si="106"/>
        <v>Marketing &amp; Communication Manager</v>
      </c>
      <c r="AD171" s="284" t="str">
        <f t="shared" si="107"/>
        <v>35</v>
      </c>
      <c r="AE171" s="282">
        <f t="shared" ca="1" si="99"/>
        <v>40.231999999999999</v>
      </c>
      <c r="AF171" s="282">
        <f t="shared" ca="1" si="99"/>
        <v>42.348999999999997</v>
      </c>
      <c r="AG171" s="282">
        <f t="shared" ca="1" si="99"/>
        <v>44.915999999999997</v>
      </c>
      <c r="AH171" s="282">
        <f t="shared" ca="1" si="99"/>
        <v>47.484999999999999</v>
      </c>
      <c r="AI171" s="282">
        <f t="shared" ca="1" si="99"/>
        <v>48.812999999999995</v>
      </c>
      <c r="AJ171" s="282">
        <f t="shared" ca="1" si="99"/>
        <v>50.18</v>
      </c>
      <c r="AK171" s="282">
        <f t="shared" ca="1" si="99"/>
        <v>51.611999999999995</v>
      </c>
    </row>
    <row r="172" spans="1:37" x14ac:dyDescent="0.3">
      <c r="A172" s="75" t="s">
        <v>639</v>
      </c>
      <c r="B172" s="75">
        <v>7</v>
      </c>
      <c r="C172" s="70" t="s">
        <v>638</v>
      </c>
      <c r="D172" s="75">
        <v>360</v>
      </c>
      <c r="E172" s="75" t="s">
        <v>17</v>
      </c>
      <c r="F172" s="73" t="s">
        <v>637</v>
      </c>
      <c r="G172" s="74">
        <f t="shared" ca="1" si="98"/>
        <v>75310</v>
      </c>
      <c r="H172" s="74">
        <f t="shared" ca="1" si="98"/>
        <v>78324</v>
      </c>
      <c r="I172" s="74">
        <f t="shared" ca="1" si="98"/>
        <v>81461</v>
      </c>
      <c r="J172" s="74">
        <f t="shared" ca="1" si="98"/>
        <v>84724</v>
      </c>
      <c r="K172" s="74">
        <f t="shared" ca="1" si="98"/>
        <v>88116</v>
      </c>
      <c r="L172" s="74">
        <f t="shared" ca="1" si="98"/>
        <v>0</v>
      </c>
      <c r="M172" s="74">
        <f t="shared" ca="1" si="98"/>
        <v>0</v>
      </c>
      <c r="N172" s="72"/>
      <c r="P172" s="187" t="str">
        <f t="shared" si="102"/>
        <v>52985C</v>
      </c>
      <c r="Q172" s="191" t="s">
        <v>600</v>
      </c>
      <c r="R172" s="188" t="str">
        <f t="shared" si="105"/>
        <v>Medical Assistant Program Supervisor</v>
      </c>
      <c r="S172" s="189" t="str">
        <f t="shared" si="104"/>
        <v>070</v>
      </c>
      <c r="T172" s="186" cm="1">
        <f t="array" aca="1" ref="T172" ca="1">ROUND(IF($Q172="Y",VLOOKUP($P172, INDIRECT($Q$3),T$8,0)*INDIRECT($P$2),VLOOKUP($P172, INDIRECT($Q$3),T$8,0)),IF($E172="E",0,3))</f>
        <v>75310</v>
      </c>
      <c r="U172" s="186" cm="1">
        <f t="array" aca="1" ref="U172" ca="1">ROUND(IF($Q172="Y",VLOOKUP($P172, INDIRECT($Q$3),U$8,0)*INDIRECT($P$2),VLOOKUP($P172, INDIRECT($Q$3),U$8,0)),IF($E172="E",0,3))</f>
        <v>78324</v>
      </c>
      <c r="V172" s="186" cm="1">
        <f t="array" aca="1" ref="V172" ca="1">ROUND(IF($Q172="Y",VLOOKUP($P172, INDIRECT($Q$3),V$8,0)*INDIRECT($P$2),VLOOKUP($P172, INDIRECT($Q$3),V$8,0)),IF($E172="E",0,3))</f>
        <v>81461</v>
      </c>
      <c r="W172" s="186" cm="1">
        <f t="array" aca="1" ref="W172" ca="1">ROUND(IF($Q172="Y",VLOOKUP($P172, INDIRECT($Q$3),W$8,0)*INDIRECT($P$2),VLOOKUP($P172, INDIRECT($Q$3),W$8,0)),IF($E172="E",0,3))</f>
        <v>84724</v>
      </c>
      <c r="X172" s="186" cm="1">
        <f t="array" aca="1" ref="X172" ca="1">ROUND(IF($Q172="Y",VLOOKUP($P172, INDIRECT($Q$3),X$8,0)*INDIRECT($P$2),VLOOKUP($P172, INDIRECT($Q$3),X$8,0)),IF($E172="E",0,3))</f>
        <v>88116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3"/>
        <v>52985C</v>
      </c>
      <c r="AC172" s="130" t="str">
        <f t="shared" si="106"/>
        <v>Medical Assistant Program Supervisor</v>
      </c>
      <c r="AD172" s="284" t="str">
        <f t="shared" si="107"/>
        <v>070</v>
      </c>
      <c r="AE172" s="282">
        <f t="shared" ca="1" si="99"/>
        <v>36.207000000000001</v>
      </c>
      <c r="AF172" s="282">
        <f t="shared" ca="1" si="99"/>
        <v>37.655999999999999</v>
      </c>
      <c r="AG172" s="282">
        <f t="shared" ca="1" si="99"/>
        <v>39.163999999999994</v>
      </c>
      <c r="AH172" s="282">
        <f t="shared" ca="1" si="99"/>
        <v>40.732999999999997</v>
      </c>
      <c r="AI172" s="282">
        <f t="shared" ca="1" si="99"/>
        <v>42.363999999999997</v>
      </c>
      <c r="AJ172" s="282" t="str">
        <f t="shared" ca="1" si="99"/>
        <v/>
      </c>
      <c r="AK172" s="282" t="str">
        <f t="shared" ca="1" si="99"/>
        <v/>
      </c>
    </row>
    <row r="173" spans="1:37" x14ac:dyDescent="0.3">
      <c r="A173" s="75" t="s">
        <v>161</v>
      </c>
      <c r="B173" s="75">
        <v>10</v>
      </c>
      <c r="C173" s="70" t="s">
        <v>38</v>
      </c>
      <c r="D173" s="75">
        <v>458</v>
      </c>
      <c r="E173" s="75" t="s">
        <v>17</v>
      </c>
      <c r="F173" s="73" t="s">
        <v>412</v>
      </c>
      <c r="G173" s="74">
        <f t="shared" ca="1" si="98"/>
        <v>82333</v>
      </c>
      <c r="H173" s="74">
        <f t="shared" ca="1" si="98"/>
        <v>86471</v>
      </c>
      <c r="I173" s="74">
        <f t="shared" ca="1" si="98"/>
        <v>91144</v>
      </c>
      <c r="J173" s="74">
        <f t="shared" ca="1" si="98"/>
        <v>98756</v>
      </c>
      <c r="K173" s="74">
        <f t="shared" ca="1" si="98"/>
        <v>101524</v>
      </c>
      <c r="L173" s="74">
        <f t="shared" ca="1" si="98"/>
        <v>106841</v>
      </c>
      <c r="M173" s="74">
        <f t="shared" ca="1" si="98"/>
        <v>112968</v>
      </c>
      <c r="N173" s="72"/>
      <c r="P173" s="187" t="str">
        <f t="shared" si="102"/>
        <v>08855C</v>
      </c>
      <c r="Q173" s="191" t="s">
        <v>600</v>
      </c>
      <c r="R173" s="188" t="str">
        <f t="shared" si="105"/>
        <v>MFD Interagency Coordinator</v>
      </c>
      <c r="S173" s="189" t="str">
        <f t="shared" si="104"/>
        <v>65</v>
      </c>
      <c r="T173" s="186" cm="1">
        <f t="array" aca="1" ref="T173" ca="1">ROUND(IF($Q173="Y",VLOOKUP($P173, INDIRECT($Q$3),T$8,0)*INDIRECT($P$2),VLOOKUP($P173, INDIRECT($Q$3),T$8,0)),IF($E173="E",0,3))</f>
        <v>82333</v>
      </c>
      <c r="U173" s="186" cm="1">
        <f t="array" aca="1" ref="U173" ca="1">ROUND(IF($Q173="Y",VLOOKUP($P173, INDIRECT($Q$3),U$8,0)*INDIRECT($P$2),VLOOKUP($P173, INDIRECT($Q$3),U$8,0)),IF($E173="E",0,3))</f>
        <v>86471</v>
      </c>
      <c r="V173" s="186" cm="1">
        <f t="array" aca="1" ref="V173" ca="1">ROUND(IF($Q173="Y",VLOOKUP($P173, INDIRECT($Q$3),V$8,0)*INDIRECT($P$2),VLOOKUP($P173, INDIRECT($Q$3),V$8,0)),IF($E173="E",0,3))</f>
        <v>91144</v>
      </c>
      <c r="W173" s="186" cm="1">
        <f t="array" aca="1" ref="W173" ca="1">ROUND(IF($Q173="Y",VLOOKUP($P173, INDIRECT($Q$3),W$8,0)*INDIRECT($P$2),VLOOKUP($P173, INDIRECT($Q$3),W$8,0)),IF($E173="E",0,3))</f>
        <v>98756</v>
      </c>
      <c r="X173" s="186" cm="1">
        <f t="array" aca="1" ref="X173" ca="1">ROUND(IF($Q173="Y",VLOOKUP($P173, INDIRECT($Q$3),X$8,0)*INDIRECT($P$2),VLOOKUP($P173, INDIRECT($Q$3),X$8,0)),IF($E173="E",0,3))</f>
        <v>101524</v>
      </c>
      <c r="Y173" s="186" cm="1">
        <f t="array" aca="1" ref="Y173" ca="1">ROUND(IF($Q173="Y",VLOOKUP($P173, INDIRECT($Q$3),Y$8,0)*INDIRECT($P$2),VLOOKUP($P173, INDIRECT($Q$3),Y$8,0)),IF($E173="E",0,3))</f>
        <v>106841</v>
      </c>
      <c r="Z173" s="186" cm="1">
        <f t="array" aca="1" ref="Z173" ca="1">ROUND(IF($Q173="Y",VLOOKUP($P173, INDIRECT($Q$3),Z$8,0)*INDIRECT($P$2),VLOOKUP($P173, INDIRECT($Q$3),Z$8,0)),IF($E173="E",0,3))</f>
        <v>112968</v>
      </c>
      <c r="AA173" s="186"/>
      <c r="AB173" s="282" t="str">
        <f t="shared" si="103"/>
        <v>08855C</v>
      </c>
      <c r="AC173" s="130" t="str">
        <f t="shared" si="106"/>
        <v>MFD Interagency Coordinator</v>
      </c>
      <c r="AD173" s="284" t="str">
        <f t="shared" si="107"/>
        <v>65</v>
      </c>
      <c r="AE173" s="282">
        <f t="shared" ca="1" si="99"/>
        <v>39.583999999999996</v>
      </c>
      <c r="AF173" s="282">
        <f t="shared" ca="1" si="99"/>
        <v>41.573</v>
      </c>
      <c r="AG173" s="282">
        <f t="shared" ca="1" si="99"/>
        <v>43.82</v>
      </c>
      <c r="AH173" s="282">
        <f t="shared" ca="1" si="99"/>
        <v>47.478999999999999</v>
      </c>
      <c r="AI173" s="282">
        <f t="shared" ca="1" si="99"/>
        <v>48.809999999999995</v>
      </c>
      <c r="AJ173" s="282">
        <f t="shared" ca="1" si="99"/>
        <v>51.366</v>
      </c>
      <c r="AK173" s="282">
        <f t="shared" ca="1" si="99"/>
        <v>54.311999999999998</v>
      </c>
    </row>
    <row r="174" spans="1:37" x14ac:dyDescent="0.3">
      <c r="A174" s="75" t="s">
        <v>1011</v>
      </c>
      <c r="B174" s="75">
        <v>10</v>
      </c>
      <c r="C174" s="70" t="s">
        <v>1012</v>
      </c>
      <c r="D174" s="75">
        <v>455</v>
      </c>
      <c r="E174" s="75" t="s">
        <v>17</v>
      </c>
      <c r="F174" s="73" t="s">
        <v>1013</v>
      </c>
      <c r="G174" s="74">
        <f t="shared" ca="1" si="98"/>
        <v>95316</v>
      </c>
      <c r="H174" s="74">
        <f t="shared" ca="1" si="98"/>
        <v>99133</v>
      </c>
      <c r="I174" s="74">
        <f t="shared" ca="1" si="98"/>
        <v>103102</v>
      </c>
      <c r="J174" s="74">
        <f t="shared" ca="1" si="98"/>
        <v>107230</v>
      </c>
      <c r="K174" s="74">
        <f t="shared" ca="1" si="98"/>
        <v>111524</v>
      </c>
      <c r="L174" s="74">
        <f t="shared" ca="1" si="98"/>
        <v>0</v>
      </c>
      <c r="M174" s="74">
        <f t="shared" ca="1" si="98"/>
        <v>0</v>
      </c>
      <c r="N174" s="72"/>
      <c r="P174" s="187" t="str">
        <f t="shared" si="102"/>
        <v>53061C</v>
      </c>
      <c r="Q174" s="191" t="s">
        <v>600</v>
      </c>
      <c r="R174" s="188" t="str">
        <f t="shared" si="105"/>
        <v>MPD Compliance Specialist Supervisor</v>
      </c>
      <c r="S174" s="189" t="str">
        <f t="shared" si="104"/>
        <v>141</v>
      </c>
      <c r="T174" s="186" cm="1">
        <f t="array" aca="1" ref="T174" ca="1">ROUND(IF($Q174="Y",VLOOKUP($P174, INDIRECT($Q$3),T$8,0)*INDIRECT($P$2),VLOOKUP($P174, INDIRECT($Q$3),T$8,0)),IF($E174="E",0,3))</f>
        <v>95316</v>
      </c>
      <c r="U174" s="186" cm="1">
        <f t="array" aca="1" ref="U174" ca="1">ROUND(IF($Q174="Y",VLOOKUP($P174, INDIRECT($Q$3),U$8,0)*INDIRECT($P$2),VLOOKUP($P174, INDIRECT($Q$3),U$8,0)),IF($E174="E",0,3))</f>
        <v>99133</v>
      </c>
      <c r="V174" s="186" cm="1">
        <f t="array" aca="1" ref="V174" ca="1">ROUND(IF($Q174="Y",VLOOKUP($P174, INDIRECT($Q$3),V$8,0)*INDIRECT($P$2),VLOOKUP($P174, INDIRECT($Q$3),V$8,0)),IF($E174="E",0,3))</f>
        <v>103102</v>
      </c>
      <c r="W174" s="186" cm="1">
        <f t="array" aca="1" ref="W174" ca="1">ROUND(IF($Q174="Y",VLOOKUP($P174, INDIRECT($Q$3),W$8,0)*INDIRECT($P$2),VLOOKUP($P174, INDIRECT($Q$3),W$8,0)),IF($E174="E",0,3))</f>
        <v>107230</v>
      </c>
      <c r="X174" s="186" cm="1">
        <f t="array" aca="1" ref="X174" ca="1">ROUND(IF($Q174="Y",VLOOKUP($P174, INDIRECT($Q$3),X$8,0)*INDIRECT($P$2),VLOOKUP($P174, INDIRECT($Q$3),X$8,0)),IF($E174="E",0,3))</f>
        <v>111524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03"/>
        <v>53061C</v>
      </c>
      <c r="AC174" s="130" t="str">
        <f t="shared" si="106"/>
        <v>MPD Compliance Specialist Supervisor</v>
      </c>
      <c r="AD174" s="284" t="str">
        <f t="shared" si="107"/>
        <v>141</v>
      </c>
      <c r="AE174" s="282">
        <f t="shared" ca="1" si="99"/>
        <v>45.825000000000003</v>
      </c>
      <c r="AF174" s="282">
        <f t="shared" ca="1" si="99"/>
        <v>47.660999999999994</v>
      </c>
      <c r="AG174" s="282">
        <f t="shared" ca="1" si="99"/>
        <v>49.568999999999996</v>
      </c>
      <c r="AH174" s="282">
        <f t="shared" ca="1" si="99"/>
        <v>51.552999999999997</v>
      </c>
      <c r="AI174" s="282">
        <f t="shared" ca="1" si="99"/>
        <v>53.617999999999995</v>
      </c>
      <c r="AJ174" s="282" t="str">
        <f t="shared" ca="1" si="99"/>
        <v/>
      </c>
      <c r="AK174" s="282" t="str">
        <f t="shared" ca="1" si="99"/>
        <v/>
      </c>
    </row>
    <row r="175" spans="1:37" x14ac:dyDescent="0.3">
      <c r="A175" s="75" t="s">
        <v>854</v>
      </c>
      <c r="B175" s="75">
        <v>11</v>
      </c>
      <c r="C175" s="70" t="s">
        <v>124</v>
      </c>
      <c r="D175" s="75">
        <v>506</v>
      </c>
      <c r="E175" s="75" t="s">
        <v>17</v>
      </c>
      <c r="F175" s="73" t="s">
        <v>1010</v>
      </c>
      <c r="G175" s="74">
        <f t="shared" ca="1" si="98"/>
        <v>105497</v>
      </c>
      <c r="H175" s="74">
        <f t="shared" ca="1" si="98"/>
        <v>109714</v>
      </c>
      <c r="I175" s="74">
        <f t="shared" ca="1" si="98"/>
        <v>114105</v>
      </c>
      <c r="J175" s="74">
        <f t="shared" ca="1" si="98"/>
        <v>118668</v>
      </c>
      <c r="K175" s="74">
        <f t="shared" ca="1" si="98"/>
        <v>123415</v>
      </c>
      <c r="L175" s="74">
        <f t="shared" ca="1" si="98"/>
        <v>0</v>
      </c>
      <c r="M175" s="74">
        <f t="shared" ca="1" si="98"/>
        <v>0</v>
      </c>
      <c r="N175" s="72"/>
      <c r="P175" s="187" t="str">
        <f t="shared" si="102"/>
        <v>53021C</v>
      </c>
      <c r="Q175" s="191" t="s">
        <v>600</v>
      </c>
      <c r="R175" s="188" t="str">
        <f t="shared" si="105"/>
        <v>MPD Health &amp; Wellness Manager</v>
      </c>
      <c r="S175" s="189" t="str">
        <f t="shared" si="104"/>
        <v>104</v>
      </c>
      <c r="T175" s="186" cm="1">
        <f t="array" aca="1" ref="T175" ca="1">ROUND(IF($Q175="Y",VLOOKUP($P175, INDIRECT($Q$3),T$8,0)*INDIRECT($P$2),VLOOKUP($P175, INDIRECT($Q$3),T$8,0)),IF($E175="E",0,3))</f>
        <v>105497</v>
      </c>
      <c r="U175" s="186" cm="1">
        <f t="array" aca="1" ref="U175" ca="1">ROUND(IF($Q175="Y",VLOOKUP($P175, INDIRECT($Q$3),U$8,0)*INDIRECT($P$2),VLOOKUP($P175, INDIRECT($Q$3),U$8,0)),IF($E175="E",0,3))</f>
        <v>109714</v>
      </c>
      <c r="V175" s="186" cm="1">
        <f t="array" aca="1" ref="V175" ca="1">ROUND(IF($Q175="Y",VLOOKUP($P175, INDIRECT($Q$3),V$8,0)*INDIRECT($P$2),VLOOKUP($P175, INDIRECT($Q$3),V$8,0)),IF($E175="E",0,3))</f>
        <v>114105</v>
      </c>
      <c r="W175" s="186" cm="1">
        <f t="array" aca="1" ref="W175" ca="1">ROUND(IF($Q175="Y",VLOOKUP($P175, INDIRECT($Q$3),W$8,0)*INDIRECT($P$2),VLOOKUP($P175, INDIRECT($Q$3),W$8,0)),IF($E175="E",0,3))</f>
        <v>118668</v>
      </c>
      <c r="X175" s="186" cm="1">
        <f t="array" aca="1" ref="X175" ca="1">ROUND(IF($Q175="Y",VLOOKUP($P175, INDIRECT($Q$3),X$8,0)*INDIRECT($P$2),VLOOKUP($P175, INDIRECT($Q$3),X$8,0)),IF($E175="E",0,3))</f>
        <v>123415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3"/>
        <v>53021C</v>
      </c>
      <c r="AC175" s="130" t="str">
        <f t="shared" si="106"/>
        <v>MPD Health &amp; Wellness Manager</v>
      </c>
      <c r="AD175" s="284" t="str">
        <f t="shared" si="107"/>
        <v>104</v>
      </c>
      <c r="AE175" s="282">
        <f t="shared" ca="1" si="99"/>
        <v>50.72</v>
      </c>
      <c r="AF175" s="282">
        <f t="shared" ca="1" si="99"/>
        <v>52.747999999999998</v>
      </c>
      <c r="AG175" s="282">
        <f t="shared" ca="1" si="99"/>
        <v>54.858999999999995</v>
      </c>
      <c r="AH175" s="282">
        <f t="shared" ca="1" si="99"/>
        <v>57.052</v>
      </c>
      <c r="AI175" s="282">
        <f t="shared" ca="1" si="99"/>
        <v>59.335000000000001</v>
      </c>
      <c r="AJ175" s="282" t="str">
        <f t="shared" ca="1" si="99"/>
        <v/>
      </c>
      <c r="AK175" s="282" t="str">
        <f t="shared" ca="1" si="99"/>
        <v/>
      </c>
    </row>
    <row r="176" spans="1:37" x14ac:dyDescent="0.3">
      <c r="A176" s="75" t="s">
        <v>176</v>
      </c>
      <c r="B176" s="75">
        <v>12</v>
      </c>
      <c r="C176" s="70" t="s">
        <v>32</v>
      </c>
      <c r="D176" s="75">
        <v>573</v>
      </c>
      <c r="E176" s="75" t="s">
        <v>17</v>
      </c>
      <c r="F176" s="73" t="s">
        <v>414</v>
      </c>
      <c r="G176" s="74">
        <f t="shared" ca="1" si="98"/>
        <v>118343</v>
      </c>
      <c r="H176" s="74">
        <f t="shared" ca="1" si="98"/>
        <v>123076</v>
      </c>
      <c r="I176" s="74">
        <f t="shared" ca="1" si="98"/>
        <v>127998</v>
      </c>
      <c r="J176" s="74">
        <f t="shared" ca="1" si="98"/>
        <v>133118</v>
      </c>
      <c r="K176" s="74">
        <f t="shared" ca="1" si="98"/>
        <v>138442</v>
      </c>
      <c r="L176" s="74">
        <f t="shared" ca="1" si="98"/>
        <v>0</v>
      </c>
      <c r="M176" s="74">
        <f t="shared" ca="1" si="98"/>
        <v>0</v>
      </c>
      <c r="N176" s="72"/>
      <c r="P176" s="187" t="str">
        <f t="shared" si="102"/>
        <v>07455C</v>
      </c>
      <c r="Q176" s="191" t="s">
        <v>600</v>
      </c>
      <c r="R176" s="188" t="str">
        <f t="shared" si="105"/>
        <v xml:space="preserve">Parking System Manager </v>
      </c>
      <c r="S176" s="189" t="str">
        <f t="shared" si="104"/>
        <v>105</v>
      </c>
      <c r="T176" s="186" cm="1">
        <f t="array" aca="1" ref="T176" ca="1">ROUND(IF($Q176="Y",VLOOKUP($P176, INDIRECT($Q$3),T$8,0)*INDIRECT($P$2),VLOOKUP($P176, INDIRECT($Q$3),T$8,0)),IF($E176="E",0,3))</f>
        <v>118343</v>
      </c>
      <c r="U176" s="186" cm="1">
        <f t="array" aca="1" ref="U176" ca="1">ROUND(IF($Q176="Y",VLOOKUP($P176, INDIRECT($Q$3),U$8,0)*INDIRECT($P$2),VLOOKUP($P176, INDIRECT($Q$3),U$8,0)),IF($E176="E",0,3))</f>
        <v>123076</v>
      </c>
      <c r="V176" s="186" cm="1">
        <f t="array" aca="1" ref="V176" ca="1">ROUND(IF($Q176="Y",VLOOKUP($P176, INDIRECT($Q$3),V$8,0)*INDIRECT($P$2),VLOOKUP($P176, INDIRECT($Q$3),V$8,0)),IF($E176="E",0,3))</f>
        <v>127998</v>
      </c>
      <c r="W176" s="186" cm="1">
        <f t="array" aca="1" ref="W176" ca="1">ROUND(IF($Q176="Y",VLOOKUP($P176, INDIRECT($Q$3),W$8,0)*INDIRECT($P$2),VLOOKUP($P176, INDIRECT($Q$3),W$8,0)),IF($E176="E",0,3))</f>
        <v>133118</v>
      </c>
      <c r="X176" s="186" cm="1">
        <f t="array" aca="1" ref="X176" ca="1">ROUND(IF($Q176="Y",VLOOKUP($P176, INDIRECT($Q$3),X$8,0)*INDIRECT($P$2),VLOOKUP($P176, INDIRECT($Q$3),X$8,0)),IF($E176="E",0,3))</f>
        <v>138442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3"/>
        <v>07455C</v>
      </c>
      <c r="AC176" s="130" t="str">
        <f t="shared" si="106"/>
        <v xml:space="preserve">Parking System Manager </v>
      </c>
      <c r="AD176" s="284" t="str">
        <f t="shared" si="107"/>
        <v>105</v>
      </c>
      <c r="AE176" s="282">
        <f t="shared" ca="1" si="99"/>
        <v>56.896000000000001</v>
      </c>
      <c r="AF176" s="282">
        <f t="shared" ca="1" si="99"/>
        <v>59.171999999999997</v>
      </c>
      <c r="AG176" s="282">
        <f t="shared" ca="1" si="99"/>
        <v>61.537999999999997</v>
      </c>
      <c r="AH176" s="282">
        <f t="shared" ca="1" si="99"/>
        <v>64</v>
      </c>
      <c r="AI176" s="282">
        <f t="shared" ca="1" si="99"/>
        <v>66.559000000000012</v>
      </c>
      <c r="AJ176" s="282" t="str">
        <f t="shared" ca="1" si="99"/>
        <v/>
      </c>
      <c r="AK176" s="282" t="str">
        <f t="shared" ca="1" si="99"/>
        <v/>
      </c>
    </row>
    <row r="177" spans="1:38" x14ac:dyDescent="0.3">
      <c r="A177" s="75" t="s">
        <v>678</v>
      </c>
      <c r="B177" s="75">
        <v>8</v>
      </c>
      <c r="C177" s="70" t="s">
        <v>679</v>
      </c>
      <c r="D177" s="75">
        <v>403</v>
      </c>
      <c r="E177" s="75" t="s">
        <v>21</v>
      </c>
      <c r="F177" s="73" t="s">
        <v>677</v>
      </c>
      <c r="G177" s="74">
        <f t="shared" ca="1" si="98"/>
        <v>44.686</v>
      </c>
      <c r="H177" s="74">
        <f t="shared" ca="1" si="98"/>
        <v>45.938000000000002</v>
      </c>
      <c r="I177" s="74">
        <f t="shared" ca="1" si="98"/>
        <v>47.223999999999997</v>
      </c>
      <c r="J177" s="74">
        <f t="shared" ca="1" si="98"/>
        <v>48.570999999999998</v>
      </c>
      <c r="K177" s="74">
        <f t="shared" ca="1" si="98"/>
        <v>49.567999999999998</v>
      </c>
      <c r="L177" s="74">
        <f t="shared" ca="1" si="98"/>
        <v>0</v>
      </c>
      <c r="M177" s="74">
        <f t="shared" ca="1" si="98"/>
        <v>0</v>
      </c>
      <c r="N177" s="72"/>
      <c r="P177" s="187" t="str">
        <f t="shared" si="102"/>
        <v>52995C</v>
      </c>
      <c r="Q177" s="191" t="s">
        <v>600</v>
      </c>
      <c r="R177" s="188" t="str">
        <f t="shared" si="105"/>
        <v>Payroll Supervisor</v>
      </c>
      <c r="S177" s="189" t="str">
        <f t="shared" si="104"/>
        <v>080</v>
      </c>
      <c r="T177" s="186" cm="1">
        <f t="array" aca="1" ref="T177" ca="1">ROUND(IF($Q177="Y",VLOOKUP($P177, INDIRECT($Q$3),T$8,0)*INDIRECT($P$2),VLOOKUP($P177, INDIRECT($Q$3),T$8,0)),IF($E177="E",0,3))</f>
        <v>44.686</v>
      </c>
      <c r="U177" s="186" cm="1">
        <f t="array" aca="1" ref="U177" ca="1">ROUND(IF($Q177="Y",VLOOKUP($P177, INDIRECT($Q$3),U$8,0)*INDIRECT($P$2),VLOOKUP($P177, INDIRECT($Q$3),U$8,0)),IF($E177="E",0,3))</f>
        <v>45.938000000000002</v>
      </c>
      <c r="V177" s="186" cm="1">
        <f t="array" aca="1" ref="V177" ca="1">ROUND(IF($Q177="Y",VLOOKUP($P177, INDIRECT($Q$3),V$8,0)*INDIRECT($P$2),VLOOKUP($P177, INDIRECT($Q$3),V$8,0)),IF($E177="E",0,3))</f>
        <v>47.223999999999997</v>
      </c>
      <c r="W177" s="186" cm="1">
        <f t="array" aca="1" ref="W177" ca="1">ROUND(IF($Q177="Y",VLOOKUP($P177, INDIRECT($Q$3),W$8,0)*INDIRECT($P$2),VLOOKUP($P177, INDIRECT($Q$3),W$8,0)),IF($E177="E",0,3))</f>
        <v>48.570999999999998</v>
      </c>
      <c r="X177" s="186" cm="1">
        <f t="array" aca="1" ref="X177" ca="1">ROUND(IF($Q177="Y",VLOOKUP($P177, INDIRECT($Q$3),X$8,0)*INDIRECT($P$2),VLOOKUP($P177, INDIRECT($Q$3),X$8,0)),IF($E177="E",0,3))</f>
        <v>49.567999999999998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3"/>
        <v>52995C</v>
      </c>
      <c r="AC177" s="130" t="str">
        <f t="shared" si="106"/>
        <v>Payroll Supervisor</v>
      </c>
      <c r="AD177" s="284" t="str">
        <f t="shared" si="107"/>
        <v>080</v>
      </c>
      <c r="AE177" s="282">
        <f t="shared" ca="1" si="99"/>
        <v>44.686</v>
      </c>
      <c r="AF177" s="282">
        <f t="shared" ca="1" si="99"/>
        <v>45.938000000000002</v>
      </c>
      <c r="AG177" s="282">
        <f t="shared" ca="1" si="99"/>
        <v>47.223999999999997</v>
      </c>
      <c r="AH177" s="282">
        <f t="shared" ca="1" si="99"/>
        <v>48.570999999999998</v>
      </c>
      <c r="AI177" s="282">
        <f t="shared" ca="1" si="99"/>
        <v>49.567999999999998</v>
      </c>
      <c r="AJ177" s="282" t="str">
        <f t="shared" ca="1" si="99"/>
        <v/>
      </c>
      <c r="AK177" s="282" t="str">
        <f t="shared" ca="1" si="99"/>
        <v/>
      </c>
    </row>
    <row r="178" spans="1:38" x14ac:dyDescent="0.3">
      <c r="A178" s="75" t="s">
        <v>1069</v>
      </c>
      <c r="B178" s="75">
        <v>9</v>
      </c>
      <c r="C178" s="70" t="s">
        <v>958</v>
      </c>
      <c r="D178" s="75">
        <v>440</v>
      </c>
      <c r="E178" s="75" t="s">
        <v>17</v>
      </c>
      <c r="F178" s="73" t="s">
        <v>1084</v>
      </c>
      <c r="G178" s="74">
        <f t="shared" ref="G178" ca="1" si="122">IF(E178="E",ROUND(T178,0),ROUND(T178,3))</f>
        <v>91750</v>
      </c>
      <c r="H178" s="74">
        <f t="shared" ref="H178" ca="1" si="123">IF(F178="E",ROUND(U178,0),ROUND(U178,3))</f>
        <v>95425</v>
      </c>
      <c r="I178" s="74">
        <f t="shared" ref="I178" ca="1" si="124">IF(G178="E",ROUND(V178,0),ROUND(V178,3))</f>
        <v>99243</v>
      </c>
      <c r="J178" s="74">
        <f t="shared" ref="J178" ca="1" si="125">IF(H178="E",ROUND(W178,0),ROUND(W178,3))</f>
        <v>103217</v>
      </c>
      <c r="K178" s="74">
        <f t="shared" ref="K178" ca="1" si="126">IF(I178="E",ROUND(X178,0),ROUND(X178,3))</f>
        <v>107351</v>
      </c>
      <c r="L178" s="74">
        <f t="shared" ref="L178" ca="1" si="127">IF(J178="E",ROUND(Y178,0),ROUND(Y178,3))</f>
        <v>0</v>
      </c>
      <c r="M178" s="74">
        <f t="shared" ref="M178" ca="1" si="128">IF(K178="E",ROUND(Z178,0),ROUND(Z178,3))</f>
        <v>0</v>
      </c>
      <c r="N178" s="72"/>
      <c r="P178" s="187" t="str">
        <f t="shared" ref="P178" si="129">A178</f>
        <v>53088C</v>
      </c>
      <c r="Q178" s="191" t="s">
        <v>600</v>
      </c>
      <c r="R178" s="188" t="str">
        <f t="shared" si="105"/>
        <v>Policy &amp; Research Coordinator - OPCR</v>
      </c>
      <c r="S178" s="189" t="str">
        <f t="shared" si="104"/>
        <v>127</v>
      </c>
      <c r="T178" s="186" cm="1">
        <f t="array" aca="1" ref="T178" ca="1">ROUND(IF($Q178="Y",VLOOKUP($P178, INDIRECT($Q$3),T$8,0)*INDIRECT($P$2),VLOOKUP($P178, INDIRECT($Q$3),T$8,0)),IF($E178="E",0,3))</f>
        <v>91750</v>
      </c>
      <c r="U178" s="186" cm="1">
        <f t="array" aca="1" ref="U178" ca="1">ROUND(IF($Q178="Y",VLOOKUP($P178, INDIRECT($Q$3),U$8,0)*INDIRECT($P$2),VLOOKUP($P178, INDIRECT($Q$3),U$8,0)),IF($E178="E",0,3))</f>
        <v>95425</v>
      </c>
      <c r="V178" s="186" cm="1">
        <f t="array" aca="1" ref="V178" ca="1">ROUND(IF($Q178="Y",VLOOKUP($P178, INDIRECT($Q$3),V$8,0)*INDIRECT($P$2),VLOOKUP($P178, INDIRECT($Q$3),V$8,0)),IF($E178="E",0,3))</f>
        <v>99243</v>
      </c>
      <c r="W178" s="186" cm="1">
        <f t="array" aca="1" ref="W178" ca="1">ROUND(IF($Q178="Y",VLOOKUP($P178, INDIRECT($Q$3),W$8,0)*INDIRECT($P$2),VLOOKUP($P178, INDIRECT($Q$3),W$8,0)),IF($E178="E",0,3))</f>
        <v>103217</v>
      </c>
      <c r="X178" s="186" cm="1">
        <f t="array" aca="1" ref="X178" ca="1">ROUND(IF($Q178="Y",VLOOKUP($P178, INDIRECT($Q$3),X$8,0)*INDIRECT($P$2),VLOOKUP($P178, INDIRECT($Q$3),X$8,0)),IF($E178="E",0,3))</f>
        <v>107351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103"/>
        <v>53088C</v>
      </c>
      <c r="AC178" s="130" t="str">
        <f t="shared" si="106"/>
        <v>Policy &amp; Research Coordinator - OPCR</v>
      </c>
      <c r="AD178" s="284" t="str">
        <f t="shared" si="107"/>
        <v>127</v>
      </c>
      <c r="AE178" s="282">
        <f t="shared" ref="AE178" ca="1" si="130">IF(T178=0,"",IF($E178="E",ROUNDUP(T178/2080,3),T178))</f>
        <v>44.110999999999997</v>
      </c>
      <c r="AF178" s="282">
        <f t="shared" ref="AF178" ca="1" si="131">IF(U178=0,"",IF($E178="E",ROUNDUP(U178/2080,3),U178))</f>
        <v>45.878</v>
      </c>
      <c r="AG178" s="282">
        <f t="shared" ref="AG178" ca="1" si="132">IF(V178=0,"",IF($E178="E",ROUNDUP(V178/2080,3),V178))</f>
        <v>47.713000000000001</v>
      </c>
      <c r="AH178" s="282">
        <f t="shared" ref="AH178" ca="1" si="133">IF(W178=0,"",IF($E178="E",ROUNDUP(W178/2080,3),W178))</f>
        <v>49.623999999999995</v>
      </c>
      <c r="AI178" s="282">
        <f t="shared" ref="AI178" ca="1" si="134">IF(X178=0,"",IF($E178="E",ROUNDUP(X178/2080,3),X178))</f>
        <v>51.611999999999995</v>
      </c>
      <c r="AJ178" s="282" t="str">
        <f t="shared" ref="AJ178" ca="1" si="135">IF(Y178=0,"",IF($E178="E",ROUNDUP(Y178/2080,3),Y178))</f>
        <v/>
      </c>
      <c r="AK178" s="282" t="str">
        <f t="shared" ref="AK178" ca="1" si="136">IF(Z178=0,"",IF($E178="E",ROUNDUP(Z178/2080,3),Z178))</f>
        <v/>
      </c>
    </row>
    <row r="179" spans="1:38" x14ac:dyDescent="0.3">
      <c r="A179" s="75" t="s">
        <v>151</v>
      </c>
      <c r="B179" s="75">
        <v>12</v>
      </c>
      <c r="C179" s="70" t="s">
        <v>150</v>
      </c>
      <c r="D179" s="75">
        <v>565</v>
      </c>
      <c r="E179" s="75" t="s">
        <v>17</v>
      </c>
      <c r="F179" s="73" t="s">
        <v>645</v>
      </c>
      <c r="G179" s="74">
        <f t="shared" ca="1" si="98"/>
        <v>127351</v>
      </c>
      <c r="H179" s="74">
        <f t="shared" ca="1" si="98"/>
        <v>130915</v>
      </c>
      <c r="I179" s="74">
        <f t="shared" ca="1" si="98"/>
        <v>134583</v>
      </c>
      <c r="J179" s="74">
        <f t="shared" ca="1" si="98"/>
        <v>138417</v>
      </c>
      <c r="K179" s="74">
        <f t="shared" ca="1" si="98"/>
        <v>0</v>
      </c>
      <c r="L179" s="74">
        <f t="shared" ca="1" si="98"/>
        <v>0</v>
      </c>
      <c r="M179" s="74">
        <f t="shared" ca="1" si="98"/>
        <v>0</v>
      </c>
      <c r="N179" s="72"/>
      <c r="P179" s="187" t="str">
        <f t="shared" si="102"/>
        <v>06965C</v>
      </c>
      <c r="Q179" s="191" t="s">
        <v>600</v>
      </c>
      <c r="R179" s="188" t="str">
        <f t="shared" si="105"/>
        <v>Policy, Research and Outreach Manager</v>
      </c>
      <c r="S179" s="189" t="str">
        <f t="shared" si="104"/>
        <v>54</v>
      </c>
      <c r="T179" s="186" cm="1">
        <f t="array" aca="1" ref="T179" ca="1">ROUND(IF($Q179="Y",VLOOKUP($P179, INDIRECT($Q$3),T$8,0)*INDIRECT($P$2),VLOOKUP($P179, INDIRECT($Q$3),T$8,0)),IF($E179="E",0,3))</f>
        <v>127351</v>
      </c>
      <c r="U179" s="186" cm="1">
        <f t="array" aca="1" ref="U179" ca="1">ROUND(IF($Q179="Y",VLOOKUP($P179, INDIRECT($Q$3),U$8,0)*INDIRECT($P$2),VLOOKUP($P179, INDIRECT($Q$3),U$8,0)),IF($E179="E",0,3))</f>
        <v>130915</v>
      </c>
      <c r="V179" s="186" cm="1">
        <f t="array" aca="1" ref="V179" ca="1">ROUND(IF($Q179="Y",VLOOKUP($P179, INDIRECT($Q$3),V$8,0)*INDIRECT($P$2),VLOOKUP($P179, INDIRECT($Q$3),V$8,0)),IF($E179="E",0,3))</f>
        <v>134583</v>
      </c>
      <c r="W179" s="186" cm="1">
        <f t="array" aca="1" ref="W179" ca="1">ROUND(IF($Q179="Y",VLOOKUP($P179, INDIRECT($Q$3),W$8,0)*INDIRECT($P$2),VLOOKUP($P179, INDIRECT($Q$3),W$8,0)),IF($E179="E",0,3))</f>
        <v>138417</v>
      </c>
      <c r="X179" s="186" cm="1">
        <f t="array" aca="1" ref="X179" ca="1">ROUND(IF($Q179="Y",VLOOKUP($P179, INDIRECT($Q$3),X$8,0)*INDIRECT($P$2),VLOOKUP($P179, INDIRECT($Q$3),X$8,0)),IF($E179="E",0,3))</f>
        <v>0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03"/>
        <v>06965C</v>
      </c>
      <c r="AC179" s="130" t="str">
        <f t="shared" si="106"/>
        <v>Policy, Research and Outreach Manager</v>
      </c>
      <c r="AD179" s="284" t="str">
        <f t="shared" si="107"/>
        <v>54</v>
      </c>
      <c r="AE179" s="282">
        <f t="shared" ca="1" si="99"/>
        <v>61.226999999999997</v>
      </c>
      <c r="AF179" s="282">
        <f t="shared" ca="1" si="99"/>
        <v>62.94</v>
      </c>
      <c r="AG179" s="282">
        <f t="shared" ca="1" si="99"/>
        <v>64.704000000000008</v>
      </c>
      <c r="AH179" s="282">
        <f t="shared" ca="1" si="99"/>
        <v>66.547000000000011</v>
      </c>
      <c r="AI179" s="282" t="str">
        <f t="shared" ca="1" si="99"/>
        <v/>
      </c>
      <c r="AJ179" s="282" t="str">
        <f t="shared" ca="1" si="99"/>
        <v/>
      </c>
      <c r="AK179" s="282" t="str">
        <f t="shared" ca="1" si="99"/>
        <v/>
      </c>
    </row>
    <row r="180" spans="1:38" x14ac:dyDescent="0.3">
      <c r="A180" s="75" t="s">
        <v>473</v>
      </c>
      <c r="B180" s="75">
        <v>11</v>
      </c>
      <c r="C180" s="70" t="s">
        <v>65</v>
      </c>
      <c r="D180" s="75">
        <v>508</v>
      </c>
      <c r="E180" s="75" t="s">
        <v>17</v>
      </c>
      <c r="F180" s="73" t="s">
        <v>467</v>
      </c>
      <c r="G180" s="74">
        <f t="shared" ref="G180:M212" ca="1" si="137">IF(E180="E",ROUND(T180,0),ROUND(T180,3))</f>
        <v>95950</v>
      </c>
      <c r="H180" s="74">
        <f t="shared" ca="1" si="137"/>
        <v>101002</v>
      </c>
      <c r="I180" s="74">
        <f t="shared" ca="1" si="137"/>
        <v>106315</v>
      </c>
      <c r="J180" s="74">
        <f t="shared" ca="1" si="137"/>
        <v>113545</v>
      </c>
      <c r="K180" s="74">
        <f t="shared" ca="1" si="137"/>
        <v>116726</v>
      </c>
      <c r="L180" s="74">
        <f t="shared" ca="1" si="137"/>
        <v>119996</v>
      </c>
      <c r="M180" s="74">
        <f t="shared" ca="1" si="137"/>
        <v>123415</v>
      </c>
      <c r="N180" s="72"/>
      <c r="P180" s="187" t="str">
        <f t="shared" si="102"/>
        <v>52937C</v>
      </c>
      <c r="Q180" s="191" t="s">
        <v>600</v>
      </c>
      <c r="R180" s="188" t="str">
        <f t="shared" si="105"/>
        <v>Principal Budget and Evaluation Analyst</v>
      </c>
      <c r="S180" s="189" t="str">
        <f t="shared" si="104"/>
        <v>41C</v>
      </c>
      <c r="T180" s="186" cm="1">
        <f t="array" aca="1" ref="T180" ca="1">ROUND(IF($Q180="Y",VLOOKUP($P180, INDIRECT($Q$3),T$8,0)*INDIRECT($P$2),VLOOKUP($P180, INDIRECT($Q$3),T$8,0)),IF($E180="E",0,3))</f>
        <v>95950</v>
      </c>
      <c r="U180" s="186" cm="1">
        <f t="array" aca="1" ref="U180" ca="1">ROUND(IF($Q180="Y",VLOOKUP($P180, INDIRECT($Q$3),U$8,0)*INDIRECT($P$2),VLOOKUP($P180, INDIRECT($Q$3),U$8,0)),IF($E180="E",0,3))</f>
        <v>101002</v>
      </c>
      <c r="V180" s="186" cm="1">
        <f t="array" aca="1" ref="V180" ca="1">ROUND(IF($Q180="Y",VLOOKUP($P180, INDIRECT($Q$3),V$8,0)*INDIRECT($P$2),VLOOKUP($P180, INDIRECT($Q$3),V$8,0)),IF($E180="E",0,3))</f>
        <v>106315</v>
      </c>
      <c r="W180" s="186" cm="1">
        <f t="array" aca="1" ref="W180" ca="1">ROUND(IF($Q180="Y",VLOOKUP($P180, INDIRECT($Q$3),W$8,0)*INDIRECT($P$2),VLOOKUP($P180, INDIRECT($Q$3),W$8,0)),IF($E180="E",0,3))</f>
        <v>113545</v>
      </c>
      <c r="X180" s="186" cm="1">
        <f t="array" aca="1" ref="X180" ca="1">ROUND(IF($Q180="Y",VLOOKUP($P180, INDIRECT($Q$3),X$8,0)*INDIRECT($P$2),VLOOKUP($P180, INDIRECT($Q$3),X$8,0)),IF($E180="E",0,3))</f>
        <v>116726</v>
      </c>
      <c r="Y180" s="186" cm="1">
        <f t="array" aca="1" ref="Y180" ca="1">ROUND(IF($Q180="Y",VLOOKUP($P180, INDIRECT($Q$3),Y$8,0)*INDIRECT($P$2),VLOOKUP($P180, INDIRECT($Q$3),Y$8,0)),IF($E180="E",0,3))</f>
        <v>119996</v>
      </c>
      <c r="Z180" s="186" cm="1">
        <f t="array" aca="1" ref="Z180" ca="1">ROUND(IF($Q180="Y",VLOOKUP($P180, INDIRECT($Q$3),Z$8,0)*INDIRECT($P$2),VLOOKUP($P180, INDIRECT($Q$3),Z$8,0)),IF($E180="E",0,3))</f>
        <v>123415</v>
      </c>
      <c r="AA180" s="186"/>
      <c r="AB180" s="282" t="str">
        <f t="shared" si="103"/>
        <v>52937C</v>
      </c>
      <c r="AC180" s="130" t="str">
        <f t="shared" si="106"/>
        <v>Principal Budget and Evaluation Analyst</v>
      </c>
      <c r="AD180" s="284" t="str">
        <f t="shared" si="107"/>
        <v>41C</v>
      </c>
      <c r="AE180" s="282">
        <f t="shared" ref="AE180:AK212" ca="1" si="138">IF(T180=0,"",IF($E180="E",ROUNDUP(T180/2080,3),T180))</f>
        <v>46.129999999999995</v>
      </c>
      <c r="AF180" s="282">
        <f t="shared" ca="1" si="138"/>
        <v>48.558999999999997</v>
      </c>
      <c r="AG180" s="282">
        <f t="shared" ca="1" si="138"/>
        <v>51.113</v>
      </c>
      <c r="AH180" s="282">
        <f t="shared" ca="1" si="138"/>
        <v>54.588999999999999</v>
      </c>
      <c r="AI180" s="282">
        <f t="shared" ca="1" si="138"/>
        <v>56.119</v>
      </c>
      <c r="AJ180" s="282">
        <f t="shared" ca="1" si="138"/>
        <v>57.690999999999995</v>
      </c>
      <c r="AK180" s="282">
        <f t="shared" ca="1" si="138"/>
        <v>59.335000000000001</v>
      </c>
    </row>
    <row r="181" spans="1:38" x14ac:dyDescent="0.3">
      <c r="A181" s="75" t="s">
        <v>177</v>
      </c>
      <c r="B181" s="75">
        <v>7</v>
      </c>
      <c r="C181" s="70" t="s">
        <v>81</v>
      </c>
      <c r="D181" s="75">
        <v>325</v>
      </c>
      <c r="E181" s="75" t="s">
        <v>21</v>
      </c>
      <c r="F181" s="73" t="s">
        <v>415</v>
      </c>
      <c r="G181" s="74">
        <f t="shared" ca="1" si="137"/>
        <v>31.265999999999998</v>
      </c>
      <c r="H181" s="74">
        <f t="shared" ca="1" si="137"/>
        <v>32.911999999999999</v>
      </c>
      <c r="I181" s="74">
        <f t="shared" ca="1" si="137"/>
        <v>34.642000000000003</v>
      </c>
      <c r="J181" s="74">
        <f t="shared" ca="1" si="137"/>
        <v>37.005000000000003</v>
      </c>
      <c r="K181" s="74">
        <f t="shared" ca="1" si="137"/>
        <v>38.042000000000002</v>
      </c>
      <c r="L181" s="74">
        <f t="shared" ca="1" si="137"/>
        <v>39.104999999999997</v>
      </c>
      <c r="M181" s="74">
        <f t="shared" ca="1" si="137"/>
        <v>40.22</v>
      </c>
      <c r="N181" s="72"/>
      <c r="P181" s="187" t="str">
        <f t="shared" si="102"/>
        <v>08360C</v>
      </c>
      <c r="Q181" s="191" t="s">
        <v>600</v>
      </c>
      <c r="R181" s="188" t="str">
        <f t="shared" si="105"/>
        <v>Program Assistant</v>
      </c>
      <c r="S181" s="189" t="str">
        <f t="shared" si="104"/>
        <v>08</v>
      </c>
      <c r="T181" s="186" cm="1">
        <f t="array" aca="1" ref="T181" ca="1">ROUND(IF($Q181="Y",VLOOKUP($P181, INDIRECT($Q$3),T$8,0)*INDIRECT($P$2),VLOOKUP($P181, INDIRECT($Q$3),T$8,0)),IF($E181="E",0,3))</f>
        <v>31.265999999999998</v>
      </c>
      <c r="U181" s="186" cm="1">
        <f t="array" aca="1" ref="U181" ca="1">ROUND(IF($Q181="Y",VLOOKUP($P181, INDIRECT($Q$3),U$8,0)*INDIRECT($P$2),VLOOKUP($P181, INDIRECT($Q$3),U$8,0)),IF($E181="E",0,3))</f>
        <v>32.911999999999999</v>
      </c>
      <c r="V181" s="186" cm="1">
        <f t="array" aca="1" ref="V181" ca="1">ROUND(IF($Q181="Y",VLOOKUP($P181, INDIRECT($Q$3),V$8,0)*INDIRECT($P$2),VLOOKUP($P181, INDIRECT($Q$3),V$8,0)),IF($E181="E",0,3))</f>
        <v>34.642000000000003</v>
      </c>
      <c r="W181" s="186" cm="1">
        <f t="array" aca="1" ref="W181" ca="1">ROUND(IF($Q181="Y",VLOOKUP($P181, INDIRECT($Q$3),W$8,0)*INDIRECT($P$2),VLOOKUP($P181, INDIRECT($Q$3),W$8,0)),IF($E181="E",0,3))</f>
        <v>37.005000000000003</v>
      </c>
      <c r="X181" s="186" cm="1">
        <f t="array" aca="1" ref="X181" ca="1">ROUND(IF($Q181="Y",VLOOKUP($P181, INDIRECT($Q$3),X$8,0)*INDIRECT($P$2),VLOOKUP($P181, INDIRECT($Q$3),X$8,0)),IF($E181="E",0,3))</f>
        <v>38.042000000000002</v>
      </c>
      <c r="Y181" s="186" cm="1">
        <f t="array" aca="1" ref="Y181" ca="1">ROUND(IF($Q181="Y",VLOOKUP($P181, INDIRECT($Q$3),Y$8,0)*INDIRECT($P$2),VLOOKUP($P181, INDIRECT($Q$3),Y$8,0)),IF($E181="E",0,3))</f>
        <v>39.104999999999997</v>
      </c>
      <c r="Z181" s="186" cm="1">
        <f t="array" aca="1" ref="Z181" ca="1">ROUND(IF($Q181="Y",VLOOKUP($P181, INDIRECT($Q$3),Z$8,0)*INDIRECT($P$2),VLOOKUP($P181, INDIRECT($Q$3),Z$8,0)),IF($E181="E",0,3))</f>
        <v>40.22</v>
      </c>
      <c r="AA181" s="186"/>
      <c r="AB181" s="282" t="str">
        <f t="shared" si="103"/>
        <v>08360C</v>
      </c>
      <c r="AC181" s="130" t="str">
        <f t="shared" si="106"/>
        <v>Program Assistant</v>
      </c>
      <c r="AD181" s="284" t="str">
        <f t="shared" si="107"/>
        <v>08</v>
      </c>
      <c r="AE181" s="282">
        <f t="shared" ca="1" si="138"/>
        <v>31.265999999999998</v>
      </c>
      <c r="AF181" s="282">
        <f t="shared" ca="1" si="138"/>
        <v>32.911999999999999</v>
      </c>
      <c r="AG181" s="282">
        <f t="shared" ca="1" si="138"/>
        <v>34.642000000000003</v>
      </c>
      <c r="AH181" s="282">
        <f t="shared" ca="1" si="138"/>
        <v>37.005000000000003</v>
      </c>
      <c r="AI181" s="282">
        <f t="shared" ca="1" si="138"/>
        <v>38.042000000000002</v>
      </c>
      <c r="AJ181" s="282">
        <f t="shared" ca="1" si="138"/>
        <v>39.104999999999997</v>
      </c>
      <c r="AK181" s="282">
        <f t="shared" ca="1" si="138"/>
        <v>40.22</v>
      </c>
    </row>
    <row r="182" spans="1:38" x14ac:dyDescent="0.3">
      <c r="A182" s="75" t="s">
        <v>940</v>
      </c>
      <c r="B182" s="75">
        <v>9</v>
      </c>
      <c r="C182" s="70" t="s">
        <v>941</v>
      </c>
      <c r="D182" s="75">
        <v>415</v>
      </c>
      <c r="E182" s="75" t="s">
        <v>17</v>
      </c>
      <c r="F182" s="73" t="s">
        <v>942</v>
      </c>
      <c r="G182" s="74">
        <f t="shared" ca="1" si="137"/>
        <v>86887</v>
      </c>
      <c r="H182" s="74">
        <f t="shared" ca="1" si="137"/>
        <v>97985</v>
      </c>
      <c r="I182" s="74">
        <f t="shared" ca="1" si="137"/>
        <v>101909</v>
      </c>
      <c r="J182" s="74">
        <f t="shared" ca="1" si="137"/>
        <v>105987</v>
      </c>
      <c r="K182" s="74">
        <f t="shared" ca="1" si="137"/>
        <v>110231</v>
      </c>
      <c r="L182" s="74">
        <f t="shared" ca="1" si="137"/>
        <v>0</v>
      </c>
      <c r="M182" s="74">
        <f t="shared" ca="1" si="137"/>
        <v>0</v>
      </c>
      <c r="N182" s="72"/>
      <c r="P182" s="187" t="str">
        <f t="shared" si="102"/>
        <v>59441C</v>
      </c>
      <c r="Q182" s="191" t="s">
        <v>600</v>
      </c>
      <c r="R182" s="188" t="str">
        <f t="shared" si="105"/>
        <v xml:space="preserve">Project Coordinator - HR Confidential </v>
      </c>
      <c r="S182" s="189" t="str">
        <f t="shared" si="104"/>
        <v>118</v>
      </c>
      <c r="T182" s="186" cm="1">
        <f t="array" aca="1" ref="T182" ca="1">ROUND(IF($Q182="Y",VLOOKUP($P182, INDIRECT($Q$3),T$8,0)*INDIRECT($P$2),VLOOKUP($P182, INDIRECT($Q$3),T$8,0)),IF($E182="E",0,3))</f>
        <v>86887</v>
      </c>
      <c r="U182" s="186" cm="1">
        <f t="array" aca="1" ref="U182" ca="1">ROUND(IF($Q182="Y",VLOOKUP($P182, INDIRECT($Q$3),U$8,0)*INDIRECT($P$2),VLOOKUP($P182, INDIRECT($Q$3),U$8,0)),IF($E182="E",0,3))</f>
        <v>97985</v>
      </c>
      <c r="V182" s="186" cm="1">
        <f t="array" aca="1" ref="V182" ca="1">ROUND(IF($Q182="Y",VLOOKUP($P182, INDIRECT($Q$3),V$8,0)*INDIRECT($P$2),VLOOKUP($P182, INDIRECT($Q$3),V$8,0)),IF($E182="E",0,3))</f>
        <v>101909</v>
      </c>
      <c r="W182" s="186" cm="1">
        <f t="array" aca="1" ref="W182" ca="1">ROUND(IF($Q182="Y",VLOOKUP($P182, INDIRECT($Q$3),W$8,0)*INDIRECT($P$2),VLOOKUP($P182, INDIRECT($Q$3),W$8,0)),IF($E182="E",0,3))</f>
        <v>105987</v>
      </c>
      <c r="X182" s="186" cm="1">
        <f t="array" aca="1" ref="X182" ca="1">ROUND(IF($Q182="Y",VLOOKUP($P182, INDIRECT($Q$3),X$8,0)*INDIRECT($P$2),VLOOKUP($P182, INDIRECT($Q$3),X$8,0)),IF($E182="E",0,3))</f>
        <v>110231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03"/>
        <v>59441C</v>
      </c>
      <c r="AC182" s="130" t="str">
        <f t="shared" si="106"/>
        <v xml:space="preserve">Project Coordinator - HR Confidential </v>
      </c>
      <c r="AD182" s="284" t="str">
        <f t="shared" si="107"/>
        <v>118</v>
      </c>
      <c r="AE182" s="282">
        <f t="shared" ca="1" si="138"/>
        <v>41.772999999999996</v>
      </c>
      <c r="AF182" s="282">
        <f t="shared" ca="1" si="138"/>
        <v>47.108999999999995</v>
      </c>
      <c r="AG182" s="282">
        <f t="shared" ca="1" si="138"/>
        <v>48.994999999999997</v>
      </c>
      <c r="AH182" s="282">
        <f t="shared" ca="1" si="138"/>
        <v>50.955999999999996</v>
      </c>
      <c r="AI182" s="282">
        <f t="shared" ca="1" si="138"/>
        <v>52.995999999999995</v>
      </c>
      <c r="AJ182" s="282" t="str">
        <f t="shared" ca="1" si="138"/>
        <v/>
      </c>
      <c r="AK182" s="282" t="str">
        <f t="shared" ca="1" si="138"/>
        <v/>
      </c>
    </row>
    <row r="183" spans="1:38" x14ac:dyDescent="0.3">
      <c r="A183" s="75" t="s">
        <v>179</v>
      </c>
      <c r="B183" s="75">
        <v>9</v>
      </c>
      <c r="C183" s="70" t="s">
        <v>178</v>
      </c>
      <c r="D183" s="75">
        <v>425</v>
      </c>
      <c r="E183" s="75" t="s">
        <v>17</v>
      </c>
      <c r="F183" s="73" t="s">
        <v>416</v>
      </c>
      <c r="G183" s="74">
        <f t="shared" ca="1" si="137"/>
        <v>89585</v>
      </c>
      <c r="H183" s="74">
        <f t="shared" ca="1" si="137"/>
        <v>95577</v>
      </c>
      <c r="I183" s="74">
        <f t="shared" ca="1" si="137"/>
        <v>98254</v>
      </c>
      <c r="J183" s="74">
        <f t="shared" ca="1" si="137"/>
        <v>101006</v>
      </c>
      <c r="K183" s="74">
        <f t="shared" ca="1" si="137"/>
        <v>103887</v>
      </c>
      <c r="L183" s="74">
        <f t="shared" ca="1" si="137"/>
        <v>0</v>
      </c>
      <c r="M183" s="74">
        <f t="shared" ca="1" si="137"/>
        <v>0</v>
      </c>
      <c r="N183" s="72"/>
      <c r="P183" s="187" t="str">
        <f t="shared" si="102"/>
        <v>08433C</v>
      </c>
      <c r="Q183" s="191" t="s">
        <v>600</v>
      </c>
      <c r="R183" s="188" t="str">
        <f t="shared" si="105"/>
        <v>Project Coordinator (Supervisory)</v>
      </c>
      <c r="S183" s="189" t="str">
        <f t="shared" si="104"/>
        <v>36</v>
      </c>
      <c r="T183" s="186" cm="1">
        <f t="array" aca="1" ref="T183" ca="1">ROUND(IF($Q183="Y",VLOOKUP($P183, INDIRECT($Q$3),T$8,0)*INDIRECT($P$2),VLOOKUP($P183, INDIRECT($Q$3),T$8,0)),IF($E183="E",0,3))</f>
        <v>89585</v>
      </c>
      <c r="U183" s="186" cm="1">
        <f t="array" aca="1" ref="U183" ca="1">ROUND(IF($Q183="Y",VLOOKUP($P183, INDIRECT($Q$3),U$8,0)*INDIRECT($P$2),VLOOKUP($P183, INDIRECT($Q$3),U$8,0)),IF($E183="E",0,3))</f>
        <v>95577</v>
      </c>
      <c r="V183" s="186" cm="1">
        <f t="array" aca="1" ref="V183" ca="1">ROUND(IF($Q183="Y",VLOOKUP($P183, INDIRECT($Q$3),V$8,0)*INDIRECT($P$2),VLOOKUP($P183, INDIRECT($Q$3),V$8,0)),IF($E183="E",0,3))</f>
        <v>98254</v>
      </c>
      <c r="W183" s="186" cm="1">
        <f t="array" aca="1" ref="W183" ca="1">ROUND(IF($Q183="Y",VLOOKUP($P183, INDIRECT($Q$3),W$8,0)*INDIRECT($P$2),VLOOKUP($P183, INDIRECT($Q$3),W$8,0)),IF($E183="E",0,3))</f>
        <v>101006</v>
      </c>
      <c r="X183" s="186" cm="1">
        <f t="array" aca="1" ref="X183" ca="1">ROUND(IF($Q183="Y",VLOOKUP($P183, INDIRECT($Q$3),X$8,0)*INDIRECT($P$2),VLOOKUP($P183, INDIRECT($Q$3),X$8,0)),IF($E183="E",0,3))</f>
        <v>103887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03"/>
        <v>08433C</v>
      </c>
      <c r="AC183" s="130" t="str">
        <f t="shared" si="106"/>
        <v>Project Coordinator (Supervisory)</v>
      </c>
      <c r="AD183" s="284" t="str">
        <f t="shared" si="107"/>
        <v>36</v>
      </c>
      <c r="AE183" s="282">
        <f t="shared" ca="1" si="138"/>
        <v>43.07</v>
      </c>
      <c r="AF183" s="282">
        <f t="shared" ca="1" si="138"/>
        <v>45.951000000000001</v>
      </c>
      <c r="AG183" s="282">
        <f t="shared" ca="1" si="138"/>
        <v>47.238</v>
      </c>
      <c r="AH183" s="282">
        <f t="shared" ca="1" si="138"/>
        <v>48.561</v>
      </c>
      <c r="AI183" s="282">
        <f t="shared" ca="1" si="138"/>
        <v>49.945999999999998</v>
      </c>
      <c r="AJ183" s="282" t="str">
        <f t="shared" ca="1" si="138"/>
        <v/>
      </c>
      <c r="AK183" s="282" t="str">
        <f t="shared" ca="1" si="138"/>
        <v/>
      </c>
    </row>
    <row r="184" spans="1:38" x14ac:dyDescent="0.3">
      <c r="A184" s="75" t="s">
        <v>229</v>
      </c>
      <c r="B184" s="75">
        <v>10</v>
      </c>
      <c r="C184" s="70" t="s">
        <v>44</v>
      </c>
      <c r="D184" s="75">
        <v>460</v>
      </c>
      <c r="E184" s="75" t="s">
        <v>17</v>
      </c>
      <c r="F184" s="73" t="s">
        <v>642</v>
      </c>
      <c r="G184" s="74">
        <f t="shared" ca="1" si="137"/>
        <v>86949</v>
      </c>
      <c r="H184" s="74">
        <f t="shared" ca="1" si="137"/>
        <v>91439</v>
      </c>
      <c r="I184" s="74">
        <f t="shared" ca="1" si="137"/>
        <v>96099</v>
      </c>
      <c r="J184" s="74">
        <f t="shared" ca="1" si="137"/>
        <v>102604</v>
      </c>
      <c r="K184" s="74">
        <f t="shared" ca="1" si="137"/>
        <v>105478</v>
      </c>
      <c r="L184" s="74">
        <f t="shared" ca="1" si="137"/>
        <v>108431</v>
      </c>
      <c r="M184" s="74">
        <f t="shared" ca="1" si="137"/>
        <v>111524</v>
      </c>
      <c r="N184" s="72"/>
      <c r="P184" s="187" t="str">
        <f t="shared" si="102"/>
        <v>10207C</v>
      </c>
      <c r="Q184" s="191" t="s">
        <v>600</v>
      </c>
      <c r="R184" s="188" t="str">
        <f t="shared" si="105"/>
        <v>Property and Evidence Manager</v>
      </c>
      <c r="S184" s="189" t="str">
        <f t="shared" si="104"/>
        <v>34D</v>
      </c>
      <c r="T184" s="186" cm="1">
        <f t="array" aca="1" ref="T184" ca="1">ROUND(IF($Q184="Y",VLOOKUP($P184, INDIRECT($Q$3),T$8,0)*INDIRECT($P$2),VLOOKUP($P184, INDIRECT($Q$3),T$8,0)),IF($E184="E",0,3))</f>
        <v>86949</v>
      </c>
      <c r="U184" s="186" cm="1">
        <f t="array" aca="1" ref="U184" ca="1">ROUND(IF($Q184="Y",VLOOKUP($P184, INDIRECT($Q$3),U$8,0)*INDIRECT($P$2),VLOOKUP($P184, INDIRECT($Q$3),U$8,0)),IF($E184="E",0,3))</f>
        <v>91439</v>
      </c>
      <c r="V184" s="186" cm="1">
        <f t="array" aca="1" ref="V184" ca="1">ROUND(IF($Q184="Y",VLOOKUP($P184, INDIRECT($Q$3),V$8,0)*INDIRECT($P$2),VLOOKUP($P184, INDIRECT($Q$3),V$8,0)),IF($E184="E",0,3))</f>
        <v>96099</v>
      </c>
      <c r="W184" s="186" cm="1">
        <f t="array" aca="1" ref="W184" ca="1">ROUND(IF($Q184="Y",VLOOKUP($P184, INDIRECT($Q$3),W$8,0)*INDIRECT($P$2),VLOOKUP($P184, INDIRECT($Q$3),W$8,0)),IF($E184="E",0,3))</f>
        <v>102604</v>
      </c>
      <c r="X184" s="186" cm="1">
        <f t="array" aca="1" ref="X184" ca="1">ROUND(IF($Q184="Y",VLOOKUP($P184, INDIRECT($Q$3),X$8,0)*INDIRECT($P$2),VLOOKUP($P184, INDIRECT($Q$3),X$8,0)),IF($E184="E",0,3))</f>
        <v>105478</v>
      </c>
      <c r="Y184" s="186" cm="1">
        <f t="array" aca="1" ref="Y184" ca="1">ROUND(IF($Q184="Y",VLOOKUP($P184, INDIRECT($Q$3),Y$8,0)*INDIRECT($P$2),VLOOKUP($P184, INDIRECT($Q$3),Y$8,0)),IF($E184="E",0,3))</f>
        <v>108431</v>
      </c>
      <c r="Z184" s="186" cm="1">
        <f t="array" aca="1" ref="Z184" ca="1">ROUND(IF($Q184="Y",VLOOKUP($P184, INDIRECT($Q$3),Z$8,0)*INDIRECT($P$2),VLOOKUP($P184, INDIRECT($Q$3),Z$8,0)),IF($E184="E",0,3))</f>
        <v>111524</v>
      </c>
      <c r="AA184" s="186"/>
      <c r="AB184" s="282" t="str">
        <f t="shared" si="103"/>
        <v>10207C</v>
      </c>
      <c r="AC184" s="130" t="str">
        <f t="shared" si="106"/>
        <v>Property and Evidence Manager</v>
      </c>
      <c r="AD184" s="284" t="str">
        <f t="shared" si="107"/>
        <v>34D</v>
      </c>
      <c r="AE184" s="282">
        <f t="shared" ca="1" si="138"/>
        <v>41.802999999999997</v>
      </c>
      <c r="AF184" s="282">
        <f t="shared" ca="1" si="138"/>
        <v>43.961999999999996</v>
      </c>
      <c r="AG184" s="282">
        <f t="shared" ca="1" si="138"/>
        <v>46.201999999999998</v>
      </c>
      <c r="AH184" s="282">
        <f t="shared" ca="1" si="138"/>
        <v>49.329000000000001</v>
      </c>
      <c r="AI184" s="282">
        <f t="shared" ca="1" si="138"/>
        <v>50.710999999999999</v>
      </c>
      <c r="AJ184" s="282">
        <f t="shared" ca="1" si="138"/>
        <v>52.131</v>
      </c>
      <c r="AK184" s="282">
        <f t="shared" ca="1" si="138"/>
        <v>53.617999999999995</v>
      </c>
    </row>
    <row r="185" spans="1:38" x14ac:dyDescent="0.3">
      <c r="A185" s="75" t="s">
        <v>181</v>
      </c>
      <c r="B185" s="75">
        <v>9</v>
      </c>
      <c r="C185" s="70" t="s">
        <v>180</v>
      </c>
      <c r="D185" s="75">
        <v>410</v>
      </c>
      <c r="E185" s="75" t="s">
        <v>17</v>
      </c>
      <c r="F185" s="73" t="s">
        <v>417</v>
      </c>
      <c r="G185" s="74">
        <f t="shared" ca="1" si="137"/>
        <v>73551</v>
      </c>
      <c r="H185" s="74">
        <f t="shared" ca="1" si="137"/>
        <v>77425</v>
      </c>
      <c r="I185" s="74">
        <f t="shared" ca="1" si="137"/>
        <v>81501</v>
      </c>
      <c r="J185" s="74">
        <f t="shared" ca="1" si="137"/>
        <v>87040</v>
      </c>
      <c r="K185" s="74">
        <f t="shared" ca="1" si="137"/>
        <v>89477</v>
      </c>
      <c r="L185" s="74">
        <f t="shared" ca="1" si="137"/>
        <v>91983</v>
      </c>
      <c r="M185" s="74">
        <f t="shared" ca="1" si="137"/>
        <v>94603</v>
      </c>
      <c r="N185" s="72"/>
      <c r="P185" s="187" t="str">
        <f t="shared" si="102"/>
        <v>08445C</v>
      </c>
      <c r="Q185" s="191" t="s">
        <v>600</v>
      </c>
      <c r="R185" s="188" t="str">
        <f t="shared" si="105"/>
        <v>Property Services Project Coordinator</v>
      </c>
      <c r="S185" s="189" t="str">
        <f t="shared" si="104"/>
        <v>74</v>
      </c>
      <c r="T185" s="186" cm="1">
        <f t="array" aca="1" ref="T185" ca="1">ROUND(IF($Q185="Y",VLOOKUP($P185, INDIRECT($Q$3),T$8,0)*INDIRECT($P$2),VLOOKUP($P185, INDIRECT($Q$3),T$8,0)),IF($E185="E",0,3))</f>
        <v>73551</v>
      </c>
      <c r="U185" s="186" cm="1">
        <f t="array" aca="1" ref="U185" ca="1">ROUND(IF($Q185="Y",VLOOKUP($P185, INDIRECT($Q$3),U$8,0)*INDIRECT($P$2),VLOOKUP($P185, INDIRECT($Q$3),U$8,0)),IF($E185="E",0,3))</f>
        <v>77425</v>
      </c>
      <c r="V185" s="186" cm="1">
        <f t="array" aca="1" ref="V185" ca="1">ROUND(IF($Q185="Y",VLOOKUP($P185, INDIRECT($Q$3),V$8,0)*INDIRECT($P$2),VLOOKUP($P185, INDIRECT($Q$3),V$8,0)),IF($E185="E",0,3))</f>
        <v>81501</v>
      </c>
      <c r="W185" s="186" cm="1">
        <f t="array" aca="1" ref="W185" ca="1">ROUND(IF($Q185="Y",VLOOKUP($P185, INDIRECT($Q$3),W$8,0)*INDIRECT($P$2),VLOOKUP($P185, INDIRECT($Q$3),W$8,0)),IF($E185="E",0,3))</f>
        <v>87040</v>
      </c>
      <c r="X185" s="186" cm="1">
        <f t="array" aca="1" ref="X185" ca="1">ROUND(IF($Q185="Y",VLOOKUP($P185, INDIRECT($Q$3),X$8,0)*INDIRECT($P$2),VLOOKUP($P185, INDIRECT($Q$3),X$8,0)),IF($E185="E",0,3))</f>
        <v>89477</v>
      </c>
      <c r="Y185" s="186" cm="1">
        <f t="array" aca="1" ref="Y185" ca="1">ROUND(IF($Q185="Y",VLOOKUP($P185, INDIRECT($Q$3),Y$8,0)*INDIRECT($P$2),VLOOKUP($P185, INDIRECT($Q$3),Y$8,0)),IF($E185="E",0,3))</f>
        <v>91983</v>
      </c>
      <c r="Z185" s="186" cm="1">
        <f t="array" aca="1" ref="Z185" ca="1">ROUND(IF($Q185="Y",VLOOKUP($P185, INDIRECT($Q$3),Z$8,0)*INDIRECT($P$2),VLOOKUP($P185, INDIRECT($Q$3),Z$8,0)),IF($E185="E",0,3))</f>
        <v>94603</v>
      </c>
      <c r="AA185" s="186"/>
      <c r="AB185" s="282" t="str">
        <f t="shared" si="103"/>
        <v>08445C</v>
      </c>
      <c r="AC185" s="130" t="str">
        <f t="shared" si="106"/>
        <v>Property Services Project Coordinator</v>
      </c>
      <c r="AD185" s="284" t="str">
        <f t="shared" si="107"/>
        <v>74</v>
      </c>
      <c r="AE185" s="282">
        <f t="shared" ca="1" si="138"/>
        <v>35.361999999999995</v>
      </c>
      <c r="AF185" s="282">
        <f t="shared" ca="1" si="138"/>
        <v>37.223999999999997</v>
      </c>
      <c r="AG185" s="282">
        <f t="shared" ca="1" si="138"/>
        <v>39.183999999999997</v>
      </c>
      <c r="AH185" s="282">
        <f t="shared" ca="1" si="138"/>
        <v>41.846999999999994</v>
      </c>
      <c r="AI185" s="282">
        <f t="shared" ca="1" si="138"/>
        <v>43.018000000000001</v>
      </c>
      <c r="AJ185" s="282">
        <f t="shared" ca="1" si="138"/>
        <v>44.222999999999999</v>
      </c>
      <c r="AK185" s="282">
        <f t="shared" ca="1" si="138"/>
        <v>45.482999999999997</v>
      </c>
    </row>
    <row r="186" spans="1:38" x14ac:dyDescent="0.3">
      <c r="A186" s="75" t="s">
        <v>182</v>
      </c>
      <c r="B186" s="75">
        <v>10</v>
      </c>
      <c r="C186" s="70" t="s">
        <v>162</v>
      </c>
      <c r="D186" s="75">
        <v>493</v>
      </c>
      <c r="E186" s="75" t="s">
        <v>17</v>
      </c>
      <c r="F186" s="73" t="s">
        <v>418</v>
      </c>
      <c r="G186" s="74">
        <f t="shared" ca="1" si="137"/>
        <v>99868</v>
      </c>
      <c r="H186" s="74">
        <f t="shared" ca="1" si="137"/>
        <v>103863</v>
      </c>
      <c r="I186" s="74">
        <f t="shared" ca="1" si="137"/>
        <v>108016</v>
      </c>
      <c r="J186" s="74">
        <f t="shared" ca="1" si="137"/>
        <v>112336</v>
      </c>
      <c r="K186" s="74">
        <f t="shared" ca="1" si="137"/>
        <v>116832</v>
      </c>
      <c r="L186" s="74">
        <f t="shared" ca="1" si="137"/>
        <v>0</v>
      </c>
      <c r="M186" s="74">
        <f t="shared" ca="1" si="137"/>
        <v>0</v>
      </c>
      <c r="N186" s="72"/>
      <c r="P186" s="187" t="str">
        <f t="shared" si="102"/>
        <v>08447C</v>
      </c>
      <c r="Q186" s="191" t="s">
        <v>600</v>
      </c>
      <c r="R186" s="188" t="str">
        <f t="shared" si="105"/>
        <v>Public Arts Administrator</v>
      </c>
      <c r="S186" s="189" t="str">
        <f t="shared" si="104"/>
        <v>10</v>
      </c>
      <c r="T186" s="186" cm="1">
        <f t="array" aca="1" ref="T186" ca="1">ROUND(IF($Q186="Y",VLOOKUP($P186, INDIRECT($Q$3),T$8,0)*INDIRECT($P$2),VLOOKUP($P186, INDIRECT($Q$3),T$8,0)),IF($E186="E",0,3))</f>
        <v>99868</v>
      </c>
      <c r="U186" s="186" cm="1">
        <f t="array" aca="1" ref="U186" ca="1">ROUND(IF($Q186="Y",VLOOKUP($P186, INDIRECT($Q$3),U$8,0)*INDIRECT($P$2),VLOOKUP($P186, INDIRECT($Q$3),U$8,0)),IF($E186="E",0,3))</f>
        <v>103863</v>
      </c>
      <c r="V186" s="186" cm="1">
        <f t="array" aca="1" ref="V186" ca="1">ROUND(IF($Q186="Y",VLOOKUP($P186, INDIRECT($Q$3),V$8,0)*INDIRECT($P$2),VLOOKUP($P186, INDIRECT($Q$3),V$8,0)),IF($E186="E",0,3))</f>
        <v>108016</v>
      </c>
      <c r="W186" s="186" cm="1">
        <f t="array" aca="1" ref="W186" ca="1">ROUND(IF($Q186="Y",VLOOKUP($P186, INDIRECT($Q$3),W$8,0)*INDIRECT($P$2),VLOOKUP($P186, INDIRECT($Q$3),W$8,0)),IF($E186="E",0,3))</f>
        <v>112336</v>
      </c>
      <c r="X186" s="186" cm="1">
        <f t="array" aca="1" ref="X186" ca="1">ROUND(IF($Q186="Y",VLOOKUP($P186, INDIRECT($Q$3),X$8,0)*INDIRECT($P$2),VLOOKUP($P186, INDIRECT($Q$3),X$8,0)),IF($E186="E",0,3))</f>
        <v>116832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03"/>
        <v>08447C</v>
      </c>
      <c r="AC186" s="130" t="str">
        <f t="shared" si="106"/>
        <v>Public Arts Administrator</v>
      </c>
      <c r="AD186" s="284" t="str">
        <f t="shared" si="107"/>
        <v>10</v>
      </c>
      <c r="AE186" s="282">
        <f t="shared" ca="1" si="138"/>
        <v>48.013999999999996</v>
      </c>
      <c r="AF186" s="282">
        <f t="shared" ca="1" si="138"/>
        <v>49.934999999999995</v>
      </c>
      <c r="AG186" s="282">
        <f t="shared" ca="1" si="138"/>
        <v>51.930999999999997</v>
      </c>
      <c r="AH186" s="282">
        <f t="shared" ca="1" si="138"/>
        <v>54.007999999999996</v>
      </c>
      <c r="AI186" s="282">
        <f t="shared" ca="1" si="138"/>
        <v>56.169999999999995</v>
      </c>
      <c r="AJ186" s="282" t="str">
        <f t="shared" ca="1" si="138"/>
        <v/>
      </c>
      <c r="AK186" s="282" t="str">
        <f t="shared" ca="1" si="138"/>
        <v/>
      </c>
    </row>
    <row r="187" spans="1:38" x14ac:dyDescent="0.3">
      <c r="A187" s="75" t="s">
        <v>858</v>
      </c>
      <c r="B187" s="75">
        <v>10</v>
      </c>
      <c r="C187" s="70" t="s">
        <v>859</v>
      </c>
      <c r="D187" s="75">
        <v>460</v>
      </c>
      <c r="E187" s="75" t="s">
        <v>17</v>
      </c>
      <c r="F187" s="73" t="s">
        <v>857</v>
      </c>
      <c r="G187" s="74">
        <f t="shared" ca="1" si="137"/>
        <v>96597</v>
      </c>
      <c r="H187" s="74">
        <f t="shared" ca="1" si="137"/>
        <v>100466</v>
      </c>
      <c r="I187" s="74">
        <f t="shared" ca="1" si="137"/>
        <v>104488</v>
      </c>
      <c r="J187" s="74">
        <f t="shared" ca="1" si="137"/>
        <v>108673</v>
      </c>
      <c r="K187" s="74">
        <f t="shared" ca="1" si="137"/>
        <v>113024</v>
      </c>
      <c r="L187" s="74">
        <f t="shared" ca="1" si="137"/>
        <v>0</v>
      </c>
      <c r="M187" s="74">
        <f t="shared" ca="1" si="137"/>
        <v>0</v>
      </c>
      <c r="N187" s="72"/>
      <c r="P187" s="187" t="str">
        <f t="shared" si="102"/>
        <v>59425C</v>
      </c>
      <c r="Q187" s="191" t="s">
        <v>600</v>
      </c>
      <c r="R187" s="188" t="str">
        <f t="shared" si="105"/>
        <v>Public Health Administrative Services Program Manager</v>
      </c>
      <c r="S187" s="189" t="str">
        <f t="shared" si="104"/>
        <v>114</v>
      </c>
      <c r="T187" s="186" cm="1">
        <f t="array" aca="1" ref="T187" ca="1">ROUND(IF($Q187="Y",VLOOKUP($P187, INDIRECT($Q$3),T$8,0)*INDIRECT($P$2),VLOOKUP($P187, INDIRECT($Q$3),T$8,0)),IF($E187="E",0,3))</f>
        <v>96597</v>
      </c>
      <c r="U187" s="186" cm="1">
        <f t="array" aca="1" ref="U187" ca="1">ROUND(IF($Q187="Y",VLOOKUP($P187, INDIRECT($Q$3),U$8,0)*INDIRECT($P$2),VLOOKUP($P187, INDIRECT($Q$3),U$8,0)),IF($E187="E",0,3))</f>
        <v>100466</v>
      </c>
      <c r="V187" s="186" cm="1">
        <f t="array" aca="1" ref="V187" ca="1">ROUND(IF($Q187="Y",VLOOKUP($P187, INDIRECT($Q$3),V$8,0)*INDIRECT($P$2),VLOOKUP($P187, INDIRECT($Q$3),V$8,0)),IF($E187="E",0,3))</f>
        <v>104488</v>
      </c>
      <c r="W187" s="186" cm="1">
        <f t="array" aca="1" ref="W187" ca="1">ROUND(IF($Q187="Y",VLOOKUP($P187, INDIRECT($Q$3),W$8,0)*INDIRECT($P$2),VLOOKUP($P187, INDIRECT($Q$3),W$8,0)),IF($E187="E",0,3))</f>
        <v>108673</v>
      </c>
      <c r="X187" s="186" cm="1">
        <f t="array" aca="1" ref="X187" ca="1">ROUND(IF($Q187="Y",VLOOKUP($P187, INDIRECT($Q$3),X$8,0)*INDIRECT($P$2),VLOOKUP($P187, INDIRECT($Q$3),X$8,0)),IF($E187="E",0,3))</f>
        <v>113024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03"/>
        <v>59425C</v>
      </c>
      <c r="AC187" s="130" t="str">
        <f t="shared" si="106"/>
        <v>Public Health Administrative Services Program Manager</v>
      </c>
      <c r="AD187" s="284" t="str">
        <f t="shared" si="107"/>
        <v>114</v>
      </c>
      <c r="AE187" s="282">
        <f t="shared" ca="1" si="138"/>
        <v>46.440999999999995</v>
      </c>
      <c r="AF187" s="282">
        <f t="shared" ca="1" si="138"/>
        <v>48.300999999999995</v>
      </c>
      <c r="AG187" s="282">
        <f t="shared" ca="1" si="138"/>
        <v>50.234999999999999</v>
      </c>
      <c r="AH187" s="282">
        <f t="shared" ca="1" si="138"/>
        <v>52.247</v>
      </c>
      <c r="AI187" s="282">
        <f t="shared" ca="1" si="138"/>
        <v>54.338999999999999</v>
      </c>
      <c r="AJ187" s="282" t="str">
        <f t="shared" ca="1" si="138"/>
        <v/>
      </c>
      <c r="AK187" s="282" t="str">
        <f t="shared" ca="1" si="138"/>
        <v/>
      </c>
    </row>
    <row r="188" spans="1:38" x14ac:dyDescent="0.3">
      <c r="A188" s="75" t="s">
        <v>183</v>
      </c>
      <c r="B188" s="75">
        <v>10</v>
      </c>
      <c r="C188" s="70" t="s">
        <v>583</v>
      </c>
      <c r="D188" s="75">
        <v>485</v>
      </c>
      <c r="E188" s="75" t="s">
        <v>17</v>
      </c>
      <c r="F188" s="73" t="s">
        <v>419</v>
      </c>
      <c r="G188" s="74">
        <f t="shared" ca="1" si="137"/>
        <v>99851</v>
      </c>
      <c r="H188" s="74">
        <f t="shared" ca="1" si="137"/>
        <v>103851</v>
      </c>
      <c r="I188" s="74">
        <f t="shared" ca="1" si="137"/>
        <v>108009</v>
      </c>
      <c r="J188" s="74">
        <f t="shared" ca="1" si="137"/>
        <v>112334</v>
      </c>
      <c r="K188" s="74">
        <f t="shared" ca="1" si="137"/>
        <v>116833</v>
      </c>
      <c r="L188" s="74">
        <f t="shared" ca="1" si="137"/>
        <v>0</v>
      </c>
      <c r="M188" s="74">
        <f t="shared" ca="1" si="137"/>
        <v>0</v>
      </c>
      <c r="N188" s="72"/>
      <c r="P188" s="187" t="str">
        <f t="shared" si="102"/>
        <v>08487C</v>
      </c>
      <c r="Q188" s="191" t="s">
        <v>600</v>
      </c>
      <c r="R188" s="188" t="str">
        <f t="shared" si="105"/>
        <v>Public Health Mental Health Counselor</v>
      </c>
      <c r="S188" s="189" t="str">
        <f t="shared" si="104"/>
        <v>083</v>
      </c>
      <c r="T188" s="186" cm="1">
        <f t="array" aca="1" ref="T188" ca="1">ROUND(IF($Q188="Y",VLOOKUP($P188, INDIRECT($Q$3),T$8,0)*INDIRECT($P$2),VLOOKUP($P188, INDIRECT($Q$3),T$8,0)),IF($E188="E",0,3))</f>
        <v>99851</v>
      </c>
      <c r="U188" s="186" cm="1">
        <f t="array" aca="1" ref="U188" ca="1">ROUND(IF($Q188="Y",VLOOKUP($P188, INDIRECT($Q$3),U$8,0)*INDIRECT($P$2),VLOOKUP($P188, INDIRECT($Q$3),U$8,0)),IF($E188="E",0,3))</f>
        <v>103851</v>
      </c>
      <c r="V188" s="186" cm="1">
        <f t="array" aca="1" ref="V188" ca="1">ROUND(IF($Q188="Y",VLOOKUP($P188, INDIRECT($Q$3),V$8,0)*INDIRECT($P$2),VLOOKUP($P188, INDIRECT($Q$3),V$8,0)),IF($E188="E",0,3))</f>
        <v>108009</v>
      </c>
      <c r="W188" s="186" cm="1">
        <f t="array" aca="1" ref="W188" ca="1">ROUND(IF($Q188="Y",VLOOKUP($P188, INDIRECT($Q$3),W$8,0)*INDIRECT($P$2),VLOOKUP($P188, INDIRECT($Q$3),W$8,0)),IF($E188="E",0,3))</f>
        <v>112334</v>
      </c>
      <c r="X188" s="186" cm="1">
        <f t="array" aca="1" ref="X188" ca="1">ROUND(IF($Q188="Y",VLOOKUP($P188, INDIRECT($Q$3),X$8,0)*INDIRECT($P$2),VLOOKUP($P188, INDIRECT($Q$3),X$8,0)),IF($E188="E",0,3))</f>
        <v>116833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3"/>
        <v>08487C</v>
      </c>
      <c r="AC188" s="130" t="str">
        <f t="shared" si="106"/>
        <v>Public Health Mental Health Counselor</v>
      </c>
      <c r="AD188" s="284" t="str">
        <f t="shared" si="107"/>
        <v>083</v>
      </c>
      <c r="AE188" s="282">
        <f t="shared" ca="1" si="138"/>
        <v>48.006</v>
      </c>
      <c r="AF188" s="282">
        <f t="shared" ca="1" si="138"/>
        <v>49.928999999999995</v>
      </c>
      <c r="AG188" s="282">
        <f t="shared" ca="1" si="138"/>
        <v>51.927999999999997</v>
      </c>
      <c r="AH188" s="282">
        <f t="shared" ca="1" si="138"/>
        <v>54.006999999999998</v>
      </c>
      <c r="AI188" s="282">
        <f t="shared" ca="1" si="138"/>
        <v>56.169999999999995</v>
      </c>
      <c r="AJ188" s="282" t="str">
        <f t="shared" ca="1" si="138"/>
        <v/>
      </c>
      <c r="AK188" s="282" t="str">
        <f t="shared" ca="1" si="138"/>
        <v/>
      </c>
    </row>
    <row r="189" spans="1:38" x14ac:dyDescent="0.3">
      <c r="A189" s="75" t="s">
        <v>665</v>
      </c>
      <c r="B189" s="75">
        <v>10</v>
      </c>
      <c r="C189" s="70" t="s">
        <v>44</v>
      </c>
      <c r="D189" s="75">
        <v>478</v>
      </c>
      <c r="E189" s="75" t="s">
        <v>17</v>
      </c>
      <c r="F189" s="73" t="s">
        <v>664</v>
      </c>
      <c r="G189" s="74">
        <f t="shared" ca="1" si="137"/>
        <v>86949</v>
      </c>
      <c r="H189" s="74">
        <f t="shared" ca="1" si="137"/>
        <v>91439</v>
      </c>
      <c r="I189" s="74">
        <f t="shared" ca="1" si="137"/>
        <v>96100</v>
      </c>
      <c r="J189" s="74">
        <f t="shared" ca="1" si="137"/>
        <v>102604</v>
      </c>
      <c r="K189" s="74">
        <f t="shared" ca="1" si="137"/>
        <v>105478</v>
      </c>
      <c r="L189" s="74">
        <f t="shared" ca="1" si="137"/>
        <v>108431</v>
      </c>
      <c r="M189" s="74">
        <f t="shared" ca="1" si="137"/>
        <v>111524</v>
      </c>
      <c r="N189" s="60"/>
      <c r="O189" s="73"/>
      <c r="P189" s="187" t="str">
        <f t="shared" si="102"/>
        <v>52990C</v>
      </c>
      <c r="Q189" s="191" t="s">
        <v>600</v>
      </c>
      <c r="R189" s="188" t="str">
        <f t="shared" si="105"/>
        <v>Public Health Supervisor - Emergency Response</v>
      </c>
      <c r="S189" s="189" t="str">
        <f t="shared" si="104"/>
        <v>34D</v>
      </c>
      <c r="T189" s="186" cm="1">
        <f t="array" aca="1" ref="T189" ca="1">ROUND(IF($Q189="Y",VLOOKUP($P189, INDIRECT($Q$3),T$8,0)*INDIRECT($P$2),VLOOKUP($P189, INDIRECT($Q$3),T$8,0)),IF($E189="E",0,3))</f>
        <v>86949</v>
      </c>
      <c r="U189" s="186" cm="1">
        <f t="array" aca="1" ref="U189" ca="1">ROUND(IF($Q189="Y",VLOOKUP($P189, INDIRECT($Q$3),U$8,0)*INDIRECT($P$2),VLOOKUP($P189, INDIRECT($Q$3),U$8,0)),IF($E189="E",0,3))</f>
        <v>91439</v>
      </c>
      <c r="V189" s="186" cm="1">
        <f t="array" aca="1" ref="V189" ca="1">ROUND(IF($Q189="Y",VLOOKUP($P189, INDIRECT($Q$3),V$8,0)*INDIRECT($P$2),VLOOKUP($P189, INDIRECT($Q$3),V$8,0)),IF($E189="E",0,3))</f>
        <v>96100</v>
      </c>
      <c r="W189" s="186" cm="1">
        <f t="array" aca="1" ref="W189" ca="1">ROUND(IF($Q189="Y",VLOOKUP($P189, INDIRECT($Q$3),W$8,0)*INDIRECT($P$2),VLOOKUP($P189, INDIRECT($Q$3),W$8,0)),IF($E189="E",0,3))</f>
        <v>102604</v>
      </c>
      <c r="X189" s="186" cm="1">
        <f t="array" aca="1" ref="X189" ca="1">ROUND(IF($Q189="Y",VLOOKUP($P189, INDIRECT($Q$3),X$8,0)*INDIRECT($P$2),VLOOKUP($P189, INDIRECT($Q$3),X$8,0)),IF($E189="E",0,3))</f>
        <v>105478</v>
      </c>
      <c r="Y189" s="186" cm="1">
        <f t="array" aca="1" ref="Y189" ca="1">ROUND(IF($Q189="Y",VLOOKUP($P189, INDIRECT($Q$3),Y$8,0)*INDIRECT($P$2),VLOOKUP($P189, INDIRECT($Q$3),Y$8,0)),IF($E189="E",0,3))</f>
        <v>108431</v>
      </c>
      <c r="Z189" s="186" cm="1">
        <f t="array" aca="1" ref="Z189" ca="1">ROUND(IF($Q189="Y",VLOOKUP($P189, INDIRECT($Q$3),Z$8,0)*INDIRECT($P$2),VLOOKUP($P189, INDIRECT($Q$3),Z$8,0)),IF($E189="E",0,3))</f>
        <v>111524</v>
      </c>
      <c r="AA189" s="186"/>
      <c r="AB189" s="282" t="str">
        <f t="shared" si="103"/>
        <v>52990C</v>
      </c>
      <c r="AC189" s="130" t="str">
        <f t="shared" si="106"/>
        <v>Public Health Supervisor - Emergency Response</v>
      </c>
      <c r="AD189" s="284" t="str">
        <f t="shared" si="107"/>
        <v>34D</v>
      </c>
      <c r="AE189" s="282">
        <f t="shared" ca="1" si="138"/>
        <v>41.802999999999997</v>
      </c>
      <c r="AF189" s="282">
        <f t="shared" ca="1" si="138"/>
        <v>43.961999999999996</v>
      </c>
      <c r="AG189" s="282">
        <f t="shared" ca="1" si="138"/>
        <v>46.201999999999998</v>
      </c>
      <c r="AH189" s="282">
        <f t="shared" ca="1" si="138"/>
        <v>49.329000000000001</v>
      </c>
      <c r="AI189" s="282">
        <f t="shared" ca="1" si="138"/>
        <v>50.710999999999999</v>
      </c>
      <c r="AJ189" s="282">
        <f t="shared" ca="1" si="138"/>
        <v>52.131</v>
      </c>
      <c r="AK189" s="282">
        <f t="shared" ca="1" si="138"/>
        <v>53.617999999999995</v>
      </c>
    </row>
    <row r="190" spans="1:38" x14ac:dyDescent="0.3">
      <c r="A190" s="75" t="s">
        <v>549</v>
      </c>
      <c r="B190" s="69">
        <v>8</v>
      </c>
      <c r="C190" s="70" t="s">
        <v>686</v>
      </c>
      <c r="D190" s="75">
        <v>403</v>
      </c>
      <c r="E190" s="75" t="s">
        <v>17</v>
      </c>
      <c r="F190" s="73" t="s">
        <v>550</v>
      </c>
      <c r="G190" s="74">
        <f t="shared" ca="1" si="137"/>
        <v>74806</v>
      </c>
      <c r="H190" s="74">
        <f t="shared" ca="1" si="137"/>
        <v>78848</v>
      </c>
      <c r="I190" s="74">
        <f t="shared" ca="1" si="137"/>
        <v>83745</v>
      </c>
      <c r="J190" s="74">
        <f t="shared" ca="1" si="137"/>
        <v>88641</v>
      </c>
      <c r="K190" s="74">
        <f t="shared" ca="1" si="137"/>
        <v>91124</v>
      </c>
      <c r="L190" s="74">
        <f t="shared" ca="1" si="137"/>
        <v>93676</v>
      </c>
      <c r="M190" s="74">
        <f t="shared" ca="1" si="137"/>
        <v>96346</v>
      </c>
      <c r="N190" s="60"/>
      <c r="O190" s="73"/>
      <c r="P190" s="187" t="str">
        <f t="shared" si="102"/>
        <v>52977C</v>
      </c>
      <c r="Q190" s="191" t="s">
        <v>600</v>
      </c>
      <c r="R190" s="188" t="str">
        <f t="shared" si="105"/>
        <v>Public Service Area Supervisor</v>
      </c>
      <c r="S190" s="189" t="str">
        <f t="shared" si="104"/>
        <v>111</v>
      </c>
      <c r="T190" s="186" cm="1">
        <f t="array" aca="1" ref="T190" ca="1">ROUND(IF($Q190="Y",VLOOKUP($P190, INDIRECT($Q$3),T$8,0)*INDIRECT($P$2),VLOOKUP($P190, INDIRECT($Q$3),T$8,0)),IF($E190="E",0,3))</f>
        <v>74806</v>
      </c>
      <c r="U190" s="186" cm="1">
        <f t="array" aca="1" ref="U190" ca="1">ROUND(IF($Q190="Y",VLOOKUP($P190, INDIRECT($Q$3),U$8,0)*INDIRECT($P$2),VLOOKUP($P190, INDIRECT($Q$3),U$8,0)),IF($E190="E",0,3))</f>
        <v>78848</v>
      </c>
      <c r="V190" s="186" cm="1">
        <f t="array" aca="1" ref="V190" ca="1">ROUND(IF($Q190="Y",VLOOKUP($P190, INDIRECT($Q$3),V$8,0)*INDIRECT($P$2),VLOOKUP($P190, INDIRECT($Q$3),V$8,0)),IF($E190="E",0,3))</f>
        <v>83745</v>
      </c>
      <c r="W190" s="186" cm="1">
        <f t="array" aca="1" ref="W190" ca="1">ROUND(IF($Q190="Y",VLOOKUP($P190, INDIRECT($Q$3),W$8,0)*INDIRECT($P$2),VLOOKUP($P190, INDIRECT($Q$3),W$8,0)),IF($E190="E",0,3))</f>
        <v>88641</v>
      </c>
      <c r="X190" s="186" cm="1">
        <f t="array" aca="1" ref="X190" ca="1">ROUND(IF($Q190="Y",VLOOKUP($P190, INDIRECT($Q$3),X$8,0)*INDIRECT($P$2),VLOOKUP($P190, INDIRECT($Q$3),X$8,0)),IF($E190="E",0,3))</f>
        <v>91124</v>
      </c>
      <c r="Y190" s="186" cm="1">
        <f t="array" aca="1" ref="Y190" ca="1">ROUND(IF($Q190="Y",VLOOKUP($P190, INDIRECT($Q$3),Y$8,0)*INDIRECT($P$2),VLOOKUP($P190, INDIRECT($Q$3),Y$8,0)),IF($E190="E",0,3))</f>
        <v>93676</v>
      </c>
      <c r="Z190" s="186" cm="1">
        <f t="array" aca="1" ref="Z190" ca="1">ROUND(IF($Q190="Y",VLOOKUP($P190, INDIRECT($Q$3),Z$8,0)*INDIRECT($P$2),VLOOKUP($P190, INDIRECT($Q$3),Z$8,0)),IF($E190="E",0,3))</f>
        <v>96346</v>
      </c>
      <c r="AA190" s="186"/>
      <c r="AB190" s="282" t="str">
        <f t="shared" si="103"/>
        <v>52977C</v>
      </c>
      <c r="AC190" s="130" t="str">
        <f t="shared" si="106"/>
        <v>Public Service Area Supervisor</v>
      </c>
      <c r="AD190" s="284" t="str">
        <f t="shared" si="107"/>
        <v>111</v>
      </c>
      <c r="AE190" s="282">
        <f t="shared" ca="1" si="138"/>
        <v>35.964999999999996</v>
      </c>
      <c r="AF190" s="282">
        <f t="shared" ca="1" si="138"/>
        <v>37.907999999999994</v>
      </c>
      <c r="AG190" s="282">
        <f t="shared" ca="1" si="138"/>
        <v>40.262999999999998</v>
      </c>
      <c r="AH190" s="282">
        <f t="shared" ca="1" si="138"/>
        <v>42.616</v>
      </c>
      <c r="AI190" s="282">
        <f t="shared" ca="1" si="138"/>
        <v>43.809999999999995</v>
      </c>
      <c r="AJ190" s="282">
        <f t="shared" ca="1" si="138"/>
        <v>45.036999999999999</v>
      </c>
      <c r="AK190" s="282">
        <f t="shared" ca="1" si="138"/>
        <v>46.320999999999998</v>
      </c>
    </row>
    <row r="191" spans="1:38" s="73" customFormat="1" x14ac:dyDescent="0.3">
      <c r="A191" s="75" t="s">
        <v>184</v>
      </c>
      <c r="B191" s="75">
        <v>10</v>
      </c>
      <c r="C191" s="70" t="s">
        <v>38</v>
      </c>
      <c r="D191" s="75">
        <v>458</v>
      </c>
      <c r="E191" s="75" t="s">
        <v>17</v>
      </c>
      <c r="F191" s="73" t="s">
        <v>420</v>
      </c>
      <c r="G191" s="74">
        <f t="shared" ca="1" si="137"/>
        <v>82333</v>
      </c>
      <c r="H191" s="74">
        <f t="shared" ca="1" si="137"/>
        <v>86471</v>
      </c>
      <c r="I191" s="74">
        <f t="shared" ca="1" si="137"/>
        <v>91144</v>
      </c>
      <c r="J191" s="74">
        <f t="shared" ca="1" si="137"/>
        <v>98756</v>
      </c>
      <c r="K191" s="74">
        <f t="shared" ca="1" si="137"/>
        <v>101524</v>
      </c>
      <c r="L191" s="74">
        <f t="shared" ca="1" si="137"/>
        <v>106841</v>
      </c>
      <c r="M191" s="74">
        <f t="shared" ca="1" si="137"/>
        <v>112968</v>
      </c>
      <c r="N191" s="72"/>
      <c r="O191" s="71"/>
      <c r="P191" s="187" t="str">
        <f t="shared" si="102"/>
        <v>08563C</v>
      </c>
      <c r="Q191" s="191" t="s">
        <v>600</v>
      </c>
      <c r="R191" s="188" t="str">
        <f t="shared" si="105"/>
        <v>Public Works Interagency Coordinator</v>
      </c>
      <c r="S191" s="189" t="str">
        <f t="shared" si="104"/>
        <v>65</v>
      </c>
      <c r="T191" s="186" cm="1">
        <f t="array" aca="1" ref="T191" ca="1">ROUND(IF($Q191="Y",VLOOKUP($P191, INDIRECT($Q$3),T$8,0)*INDIRECT($P$2),VLOOKUP($P191, INDIRECT($Q$3),T$8,0)),IF($E191="E",0,3))</f>
        <v>82333</v>
      </c>
      <c r="U191" s="186" cm="1">
        <f t="array" aca="1" ref="U191" ca="1">ROUND(IF($Q191="Y",VLOOKUP($P191, INDIRECT($Q$3),U$8,0)*INDIRECT($P$2),VLOOKUP($P191, INDIRECT($Q$3),U$8,0)),IF($E191="E",0,3))</f>
        <v>86471</v>
      </c>
      <c r="V191" s="186" cm="1">
        <f t="array" aca="1" ref="V191" ca="1">ROUND(IF($Q191="Y",VLOOKUP($P191, INDIRECT($Q$3),V$8,0)*INDIRECT($P$2),VLOOKUP($P191, INDIRECT($Q$3),V$8,0)),IF($E191="E",0,3))</f>
        <v>91144</v>
      </c>
      <c r="W191" s="186" cm="1">
        <f t="array" aca="1" ref="W191" ca="1">ROUND(IF($Q191="Y",VLOOKUP($P191, INDIRECT($Q$3),W$8,0)*INDIRECT($P$2),VLOOKUP($P191, INDIRECT($Q$3),W$8,0)),IF($E191="E",0,3))</f>
        <v>98756</v>
      </c>
      <c r="X191" s="186" cm="1">
        <f t="array" aca="1" ref="X191" ca="1">ROUND(IF($Q191="Y",VLOOKUP($P191, INDIRECT($Q$3),X$8,0)*INDIRECT($P$2),VLOOKUP($P191, INDIRECT($Q$3),X$8,0)),IF($E191="E",0,3))</f>
        <v>101524</v>
      </c>
      <c r="Y191" s="186" cm="1">
        <f t="array" aca="1" ref="Y191" ca="1">ROUND(IF($Q191="Y",VLOOKUP($P191, INDIRECT($Q$3),Y$8,0)*INDIRECT($P$2),VLOOKUP($P191, INDIRECT($Q$3),Y$8,0)),IF($E191="E",0,3))</f>
        <v>106841</v>
      </c>
      <c r="Z191" s="186" cm="1">
        <f t="array" aca="1" ref="Z191" ca="1">ROUND(IF($Q191="Y",VLOOKUP($P191, INDIRECT($Q$3),Z$8,0)*INDIRECT($P$2),VLOOKUP($P191, INDIRECT($Q$3),Z$8,0)),IF($E191="E",0,3))</f>
        <v>112968</v>
      </c>
      <c r="AA191" s="186"/>
      <c r="AB191" s="282" t="str">
        <f t="shared" si="103"/>
        <v>08563C</v>
      </c>
      <c r="AC191" s="130" t="str">
        <f t="shared" si="106"/>
        <v>Public Works Interagency Coordinator</v>
      </c>
      <c r="AD191" s="284" t="str">
        <f t="shared" si="107"/>
        <v>65</v>
      </c>
      <c r="AE191" s="282">
        <f t="shared" ca="1" si="138"/>
        <v>39.583999999999996</v>
      </c>
      <c r="AF191" s="282">
        <f t="shared" ca="1" si="138"/>
        <v>41.573</v>
      </c>
      <c r="AG191" s="282">
        <f t="shared" ca="1" si="138"/>
        <v>43.82</v>
      </c>
      <c r="AH191" s="282">
        <f t="shared" ca="1" si="138"/>
        <v>47.478999999999999</v>
      </c>
      <c r="AI191" s="282">
        <f t="shared" ca="1" si="138"/>
        <v>48.809999999999995</v>
      </c>
      <c r="AJ191" s="282">
        <f t="shared" ca="1" si="138"/>
        <v>51.366</v>
      </c>
      <c r="AK191" s="282">
        <f t="shared" ca="1" si="138"/>
        <v>54.311999999999998</v>
      </c>
      <c r="AL191" s="129"/>
    </row>
    <row r="192" spans="1:38" x14ac:dyDescent="0.3">
      <c r="A192" s="75" t="s">
        <v>186</v>
      </c>
      <c r="B192" s="75">
        <v>7</v>
      </c>
      <c r="C192" s="70" t="s">
        <v>572</v>
      </c>
      <c r="D192" s="75">
        <v>355</v>
      </c>
      <c r="E192" s="75" t="s">
        <v>17</v>
      </c>
      <c r="F192" s="73" t="s">
        <v>421</v>
      </c>
      <c r="G192" s="74">
        <f t="shared" ca="1" si="137"/>
        <v>88972</v>
      </c>
      <c r="H192" s="74">
        <f t="shared" ca="1" si="137"/>
        <v>92536</v>
      </c>
      <c r="I192" s="74">
        <f t="shared" ca="1" si="137"/>
        <v>96242</v>
      </c>
      <c r="J192" s="74">
        <f t="shared" ca="1" si="137"/>
        <v>100093</v>
      </c>
      <c r="K192" s="74">
        <f t="shared" ca="1" si="137"/>
        <v>104100</v>
      </c>
      <c r="L192" s="74">
        <f t="shared" ca="1" si="137"/>
        <v>0</v>
      </c>
      <c r="M192" s="74">
        <f t="shared" ca="1" si="137"/>
        <v>0</v>
      </c>
      <c r="N192" s="72"/>
      <c r="P192" s="187" t="str">
        <f t="shared" si="102"/>
        <v>08835C</v>
      </c>
      <c r="Q192" s="191" t="s">
        <v>600</v>
      </c>
      <c r="R192" s="188" t="str">
        <f t="shared" si="105"/>
        <v xml:space="preserve">Recycling Coordinator </v>
      </c>
      <c r="S192" s="189" t="str">
        <f t="shared" si="104"/>
        <v>086</v>
      </c>
      <c r="T192" s="186" cm="1">
        <f t="array" aca="1" ref="T192" ca="1">ROUND(IF($Q192="Y",VLOOKUP($P192, INDIRECT($Q$3),T$8,0)*INDIRECT($P$2),VLOOKUP($P192, INDIRECT($Q$3),T$8,0)),IF($E192="E",0,3))</f>
        <v>88972</v>
      </c>
      <c r="U192" s="186" cm="1">
        <f t="array" aca="1" ref="U192" ca="1">ROUND(IF($Q192="Y",VLOOKUP($P192, INDIRECT($Q$3),U$8,0)*INDIRECT($P$2),VLOOKUP($P192, INDIRECT($Q$3),U$8,0)),IF($E192="E",0,3))</f>
        <v>92536</v>
      </c>
      <c r="V192" s="186" cm="1">
        <f t="array" aca="1" ref="V192" ca="1">ROUND(IF($Q192="Y",VLOOKUP($P192, INDIRECT($Q$3),V$8,0)*INDIRECT($P$2),VLOOKUP($P192, INDIRECT($Q$3),V$8,0)),IF($E192="E",0,3))</f>
        <v>96242</v>
      </c>
      <c r="W192" s="186" cm="1">
        <f t="array" aca="1" ref="W192" ca="1">ROUND(IF($Q192="Y",VLOOKUP($P192, INDIRECT($Q$3),W$8,0)*INDIRECT($P$2),VLOOKUP($P192, INDIRECT($Q$3),W$8,0)),IF($E192="E",0,3))</f>
        <v>100093</v>
      </c>
      <c r="X192" s="186" cm="1">
        <f t="array" aca="1" ref="X192" ca="1">ROUND(IF($Q192="Y",VLOOKUP($P192, INDIRECT($Q$3),X$8,0)*INDIRECT($P$2),VLOOKUP($P192, INDIRECT($Q$3),X$8,0)),IF($E192="E",0,3))</f>
        <v>104100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3"/>
        <v>08835C</v>
      </c>
      <c r="AC192" s="130" t="str">
        <f t="shared" si="106"/>
        <v xml:space="preserve">Recycling Coordinator </v>
      </c>
      <c r="AD192" s="284" t="str">
        <f t="shared" si="107"/>
        <v>086</v>
      </c>
      <c r="AE192" s="282">
        <f t="shared" ca="1" si="138"/>
        <v>42.774999999999999</v>
      </c>
      <c r="AF192" s="282">
        <f t="shared" ca="1" si="138"/>
        <v>44.488999999999997</v>
      </c>
      <c r="AG192" s="282">
        <f t="shared" ca="1" si="138"/>
        <v>46.271000000000001</v>
      </c>
      <c r="AH192" s="282">
        <f t="shared" ca="1" si="138"/>
        <v>48.122</v>
      </c>
      <c r="AI192" s="282">
        <f t="shared" ca="1" si="138"/>
        <v>50.048999999999999</v>
      </c>
      <c r="AJ192" s="282" t="str">
        <f t="shared" ca="1" si="138"/>
        <v/>
      </c>
      <c r="AK192" s="282" t="str">
        <f t="shared" ca="1" si="138"/>
        <v/>
      </c>
    </row>
    <row r="193" spans="1:37" x14ac:dyDescent="0.3">
      <c r="A193" s="75" t="s">
        <v>187</v>
      </c>
      <c r="B193" s="75">
        <v>10</v>
      </c>
      <c r="C193" s="70" t="s">
        <v>571</v>
      </c>
      <c r="D193" s="75">
        <v>458</v>
      </c>
      <c r="E193" s="75" t="s">
        <v>17</v>
      </c>
      <c r="F193" s="73" t="s">
        <v>422</v>
      </c>
      <c r="G193" s="74">
        <f t="shared" ca="1" si="137"/>
        <v>96549</v>
      </c>
      <c r="H193" s="74">
        <f t="shared" ca="1" si="137"/>
        <v>100416</v>
      </c>
      <c r="I193" s="74">
        <f t="shared" ca="1" si="137"/>
        <v>104438</v>
      </c>
      <c r="J193" s="74">
        <f t="shared" ca="1" si="137"/>
        <v>108617</v>
      </c>
      <c r="K193" s="74">
        <f t="shared" ca="1" si="137"/>
        <v>112968</v>
      </c>
      <c r="L193" s="74">
        <f t="shared" ca="1" si="137"/>
        <v>0</v>
      </c>
      <c r="M193" s="74">
        <f t="shared" ca="1" si="137"/>
        <v>0</v>
      </c>
      <c r="N193" s="72"/>
      <c r="P193" s="187" t="str">
        <f t="shared" si="102"/>
        <v>08856C</v>
      </c>
      <c r="Q193" s="191" t="s">
        <v>600</v>
      </c>
      <c r="R193" s="188" t="str">
        <f t="shared" si="105"/>
        <v>Regulatory Services Interagency Coordinator</v>
      </c>
      <c r="S193" s="189" t="str">
        <f t="shared" si="104"/>
        <v>065</v>
      </c>
      <c r="T193" s="186" cm="1">
        <f t="array" aca="1" ref="T193" ca="1">ROUND(IF($Q193="Y",VLOOKUP($P193, INDIRECT($Q$3),T$8,0)*INDIRECT($P$2),VLOOKUP($P193, INDIRECT($Q$3),T$8,0)),IF($E193="E",0,3))</f>
        <v>96549</v>
      </c>
      <c r="U193" s="186" cm="1">
        <f t="array" aca="1" ref="U193" ca="1">ROUND(IF($Q193="Y",VLOOKUP($P193, INDIRECT($Q$3),U$8,0)*INDIRECT($P$2),VLOOKUP($P193, INDIRECT($Q$3),U$8,0)),IF($E193="E",0,3))</f>
        <v>100416</v>
      </c>
      <c r="V193" s="186" cm="1">
        <f t="array" aca="1" ref="V193" ca="1">ROUND(IF($Q193="Y",VLOOKUP($P193, INDIRECT($Q$3),V$8,0)*INDIRECT($P$2),VLOOKUP($P193, INDIRECT($Q$3),V$8,0)),IF($E193="E",0,3))</f>
        <v>104438</v>
      </c>
      <c r="W193" s="186" cm="1">
        <f t="array" aca="1" ref="W193" ca="1">ROUND(IF($Q193="Y",VLOOKUP($P193, INDIRECT($Q$3),W$8,0)*INDIRECT($P$2),VLOOKUP($P193, INDIRECT($Q$3),W$8,0)),IF($E193="E",0,3))</f>
        <v>108617</v>
      </c>
      <c r="X193" s="186" cm="1">
        <f t="array" aca="1" ref="X193" ca="1">ROUND(IF($Q193="Y",VLOOKUP($P193, INDIRECT($Q$3),X$8,0)*INDIRECT($P$2),VLOOKUP($P193, INDIRECT($Q$3),X$8,0)),IF($E193="E",0,3))</f>
        <v>112968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3"/>
        <v>08856C</v>
      </c>
      <c r="AC193" s="130" t="str">
        <f t="shared" si="106"/>
        <v>Regulatory Services Interagency Coordinator</v>
      </c>
      <c r="AD193" s="284" t="str">
        <f t="shared" si="107"/>
        <v>065</v>
      </c>
      <c r="AE193" s="282">
        <f t="shared" ca="1" si="138"/>
        <v>46.417999999999999</v>
      </c>
      <c r="AF193" s="282">
        <f t="shared" ca="1" si="138"/>
        <v>48.277000000000001</v>
      </c>
      <c r="AG193" s="282">
        <f t="shared" ca="1" si="138"/>
        <v>50.210999999999999</v>
      </c>
      <c r="AH193" s="282">
        <f t="shared" ca="1" si="138"/>
        <v>52.22</v>
      </c>
      <c r="AI193" s="282">
        <f t="shared" ca="1" si="138"/>
        <v>54.311999999999998</v>
      </c>
      <c r="AJ193" s="282" t="str">
        <f t="shared" ca="1" si="138"/>
        <v/>
      </c>
      <c r="AK193" s="282" t="str">
        <f t="shared" ca="1" si="138"/>
        <v/>
      </c>
    </row>
    <row r="194" spans="1:37" x14ac:dyDescent="0.3">
      <c r="A194" s="75" t="s">
        <v>189</v>
      </c>
      <c r="B194" s="75">
        <v>11</v>
      </c>
      <c r="C194" s="70" t="s">
        <v>188</v>
      </c>
      <c r="D194" s="75">
        <v>525</v>
      </c>
      <c r="E194" s="75" t="s">
        <v>17</v>
      </c>
      <c r="F194" s="73" t="s">
        <v>423</v>
      </c>
      <c r="G194" s="74">
        <f t="shared" ca="1" si="137"/>
        <v>97581</v>
      </c>
      <c r="H194" s="74">
        <f t="shared" ca="1" si="137"/>
        <v>102446</v>
      </c>
      <c r="I194" s="74">
        <f t="shared" ca="1" si="137"/>
        <v>107600</v>
      </c>
      <c r="J194" s="74">
        <f t="shared" ca="1" si="137"/>
        <v>114651</v>
      </c>
      <c r="K194" s="74">
        <f t="shared" ca="1" si="137"/>
        <v>117862</v>
      </c>
      <c r="L194" s="74">
        <f t="shared" ca="1" si="137"/>
        <v>121161</v>
      </c>
      <c r="M194" s="74">
        <f t="shared" ca="1" si="137"/>
        <v>124614</v>
      </c>
      <c r="N194" s="72"/>
      <c r="P194" s="187" t="str">
        <f t="shared" si="102"/>
        <v>08885C</v>
      </c>
      <c r="Q194" s="191" t="s">
        <v>600</v>
      </c>
      <c r="R194" s="188" t="str">
        <f t="shared" si="105"/>
        <v>Risk Manager</v>
      </c>
      <c r="S194" s="189" t="str">
        <f t="shared" si="104"/>
        <v>41B</v>
      </c>
      <c r="T194" s="186" cm="1">
        <f t="array" aca="1" ref="T194" ca="1">ROUND(IF($Q194="Y",VLOOKUP($P194, INDIRECT($Q$3),T$8,0)*INDIRECT($P$2),VLOOKUP($P194, INDIRECT($Q$3),T$8,0)),IF($E194="E",0,3))</f>
        <v>97581</v>
      </c>
      <c r="U194" s="186" cm="1">
        <f t="array" aca="1" ref="U194" ca="1">ROUND(IF($Q194="Y",VLOOKUP($P194, INDIRECT($Q$3),U$8,0)*INDIRECT($P$2),VLOOKUP($P194, INDIRECT($Q$3),U$8,0)),IF($E194="E",0,3))</f>
        <v>102446</v>
      </c>
      <c r="V194" s="186" cm="1">
        <f t="array" aca="1" ref="V194" ca="1">ROUND(IF($Q194="Y",VLOOKUP($P194, INDIRECT($Q$3),V$8,0)*INDIRECT($P$2),VLOOKUP($P194, INDIRECT($Q$3),V$8,0)),IF($E194="E",0,3))</f>
        <v>107600</v>
      </c>
      <c r="W194" s="186" cm="1">
        <f t="array" aca="1" ref="W194" ca="1">ROUND(IF($Q194="Y",VLOOKUP($P194, INDIRECT($Q$3),W$8,0)*INDIRECT($P$2),VLOOKUP($P194, INDIRECT($Q$3),W$8,0)),IF($E194="E",0,3))</f>
        <v>114651</v>
      </c>
      <c r="X194" s="186" cm="1">
        <f t="array" aca="1" ref="X194" ca="1">ROUND(IF($Q194="Y",VLOOKUP($P194, INDIRECT($Q$3),X$8,0)*INDIRECT($P$2),VLOOKUP($P194, INDIRECT($Q$3),X$8,0)),IF($E194="E",0,3))</f>
        <v>117862</v>
      </c>
      <c r="Y194" s="186" cm="1">
        <f t="array" aca="1" ref="Y194" ca="1">ROUND(IF($Q194="Y",VLOOKUP($P194, INDIRECT($Q$3),Y$8,0)*INDIRECT($P$2),VLOOKUP($P194, INDIRECT($Q$3),Y$8,0)),IF($E194="E",0,3))</f>
        <v>121161</v>
      </c>
      <c r="Z194" s="186" cm="1">
        <f t="array" aca="1" ref="Z194" ca="1">ROUND(IF($Q194="Y",VLOOKUP($P194, INDIRECT($Q$3),Z$8,0)*INDIRECT($P$2),VLOOKUP($P194, INDIRECT($Q$3),Z$8,0)),IF($E194="E",0,3))</f>
        <v>124614</v>
      </c>
      <c r="AA194" s="186"/>
      <c r="AB194" s="282" t="str">
        <f t="shared" si="103"/>
        <v>08885C</v>
      </c>
      <c r="AC194" s="130" t="str">
        <f t="shared" si="106"/>
        <v>Risk Manager</v>
      </c>
      <c r="AD194" s="284" t="str">
        <f t="shared" si="107"/>
        <v>41B</v>
      </c>
      <c r="AE194" s="282">
        <f t="shared" ca="1" si="138"/>
        <v>46.913999999999994</v>
      </c>
      <c r="AF194" s="282">
        <f t="shared" ca="1" si="138"/>
        <v>49.253</v>
      </c>
      <c r="AG194" s="282">
        <f t="shared" ca="1" si="138"/>
        <v>51.730999999999995</v>
      </c>
      <c r="AH194" s="282">
        <f t="shared" ca="1" si="138"/>
        <v>55.120999999999995</v>
      </c>
      <c r="AI194" s="282">
        <f t="shared" ca="1" si="138"/>
        <v>56.664999999999999</v>
      </c>
      <c r="AJ194" s="282">
        <f t="shared" ca="1" si="138"/>
        <v>58.250999999999998</v>
      </c>
      <c r="AK194" s="282">
        <f t="shared" ca="1" si="138"/>
        <v>59.910999999999994</v>
      </c>
    </row>
    <row r="195" spans="1:37" x14ac:dyDescent="0.3">
      <c r="A195" s="75" t="s">
        <v>191</v>
      </c>
      <c r="B195" s="75">
        <v>6</v>
      </c>
      <c r="C195" s="70" t="s">
        <v>190</v>
      </c>
      <c r="D195" s="75">
        <v>283</v>
      </c>
      <c r="E195" s="75" t="s">
        <v>21</v>
      </c>
      <c r="F195" s="73" t="s">
        <v>424</v>
      </c>
      <c r="G195" s="74">
        <f t="shared" ca="1" si="137"/>
        <v>26.224</v>
      </c>
      <c r="H195" s="74">
        <f t="shared" ca="1" si="137"/>
        <v>28.015999999999998</v>
      </c>
      <c r="I195" s="74">
        <f t="shared" ca="1" si="137"/>
        <v>28.798999999999999</v>
      </c>
      <c r="J195" s="74">
        <f t="shared" ca="1" si="137"/>
        <v>29.62</v>
      </c>
      <c r="K195" s="74">
        <f t="shared" ca="1" si="137"/>
        <v>0</v>
      </c>
      <c r="L195" s="74">
        <f t="shared" ca="1" si="137"/>
        <v>0</v>
      </c>
      <c r="M195" s="74">
        <f t="shared" ca="1" si="137"/>
        <v>0</v>
      </c>
      <c r="N195" s="72"/>
      <c r="P195" s="187" t="str">
        <f t="shared" si="102"/>
        <v>09035C</v>
      </c>
      <c r="Q195" s="191" t="s">
        <v>600</v>
      </c>
      <c r="R195" s="188" t="str">
        <f t="shared" si="105"/>
        <v xml:space="preserve">School Patrol Agent </v>
      </c>
      <c r="S195" s="189" t="str">
        <f t="shared" si="104"/>
        <v>09</v>
      </c>
      <c r="T195" s="186" cm="1">
        <f t="array" aca="1" ref="T195" ca="1">ROUND(IF($Q195="Y",VLOOKUP($P195, INDIRECT($Q$3),T$8,0)*INDIRECT($P$2),VLOOKUP($P195, INDIRECT($Q$3),T$8,0)),IF($E195="E",0,3))</f>
        <v>26.224</v>
      </c>
      <c r="U195" s="186" cm="1">
        <f t="array" aca="1" ref="U195" ca="1">ROUND(IF($Q195="Y",VLOOKUP($P195, INDIRECT($Q$3),U$8,0)*INDIRECT($P$2),VLOOKUP($P195, INDIRECT($Q$3),U$8,0)),IF($E195="E",0,3))</f>
        <v>28.015999999999998</v>
      </c>
      <c r="V195" s="186" cm="1">
        <f t="array" aca="1" ref="V195" ca="1">ROUND(IF($Q195="Y",VLOOKUP($P195, INDIRECT($Q$3),V$8,0)*INDIRECT($P$2),VLOOKUP($P195, INDIRECT($Q$3),V$8,0)),IF($E195="E",0,3))</f>
        <v>28.798999999999999</v>
      </c>
      <c r="W195" s="186" cm="1">
        <f t="array" aca="1" ref="W195" ca="1">ROUND(IF($Q195="Y",VLOOKUP($P195, INDIRECT($Q$3),W$8,0)*INDIRECT($P$2),VLOOKUP($P195, INDIRECT($Q$3),W$8,0)),IF($E195="E",0,3))</f>
        <v>29.62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03"/>
        <v>09035C</v>
      </c>
      <c r="AC195" s="130" t="str">
        <f t="shared" si="106"/>
        <v xml:space="preserve">School Patrol Agent </v>
      </c>
      <c r="AD195" s="284" t="str">
        <f t="shared" si="107"/>
        <v>09</v>
      </c>
      <c r="AE195" s="282">
        <f t="shared" ca="1" si="138"/>
        <v>26.224</v>
      </c>
      <c r="AF195" s="282">
        <f t="shared" ca="1" si="138"/>
        <v>28.015999999999998</v>
      </c>
      <c r="AG195" s="282">
        <f t="shared" ca="1" si="138"/>
        <v>28.798999999999999</v>
      </c>
      <c r="AH195" s="282">
        <f t="shared" ca="1" si="138"/>
        <v>29.62</v>
      </c>
      <c r="AI195" s="282" t="str">
        <f t="shared" ca="1" si="138"/>
        <v/>
      </c>
      <c r="AJ195" s="282" t="str">
        <f t="shared" ca="1" si="138"/>
        <v/>
      </c>
      <c r="AK195" s="282" t="str">
        <f t="shared" ca="1" si="138"/>
        <v/>
      </c>
    </row>
    <row r="196" spans="1:37" x14ac:dyDescent="0.3">
      <c r="A196" s="75" t="s">
        <v>193</v>
      </c>
      <c r="B196" s="75">
        <v>5</v>
      </c>
      <c r="C196" s="70" t="s">
        <v>969</v>
      </c>
      <c r="D196" s="75">
        <v>243</v>
      </c>
      <c r="E196" s="75" t="s">
        <v>21</v>
      </c>
      <c r="F196" s="73" t="s">
        <v>968</v>
      </c>
      <c r="G196" s="74">
        <f t="shared" ca="1" si="137"/>
        <v>23.18</v>
      </c>
      <c r="H196" s="74">
        <f t="shared" ca="1" si="137"/>
        <v>24.106999999999999</v>
      </c>
      <c r="I196" s="74">
        <f t="shared" ca="1" si="137"/>
        <v>25.071999999999999</v>
      </c>
      <c r="J196" s="74">
        <f t="shared" ca="1" si="137"/>
        <v>26.077000000000002</v>
      </c>
      <c r="K196" s="74">
        <f t="shared" ca="1" si="137"/>
        <v>27.120999999999999</v>
      </c>
      <c r="L196" s="74">
        <f t="shared" ca="1" si="137"/>
        <v>0</v>
      </c>
      <c r="M196" s="74">
        <f t="shared" ca="1" si="137"/>
        <v>0</v>
      </c>
      <c r="N196" s="72"/>
      <c r="P196" s="187" t="str">
        <f t="shared" si="102"/>
        <v>09073C</v>
      </c>
      <c r="Q196" s="191" t="s">
        <v>600</v>
      </c>
      <c r="R196" s="188" t="str">
        <f t="shared" si="105"/>
        <v xml:space="preserve">Seasonal Elections Support Specialist </v>
      </c>
      <c r="S196" s="189" t="str">
        <f t="shared" si="104"/>
        <v>126</v>
      </c>
      <c r="T196" s="186" cm="1">
        <f t="array" aca="1" ref="T196" ca="1">ROUND(IF($Q196="Y",VLOOKUP($P196, INDIRECT($Q$3),T$8,0)*INDIRECT($P$2),VLOOKUP($P196, INDIRECT($Q$3),T$8,0)),IF($E196="E",0,3))</f>
        <v>23.18</v>
      </c>
      <c r="U196" s="186" cm="1">
        <f t="array" aca="1" ref="U196" ca="1">ROUND(IF($Q196="Y",VLOOKUP($P196, INDIRECT($Q$3),U$8,0)*INDIRECT($P$2),VLOOKUP($P196, INDIRECT($Q$3),U$8,0)),IF($E196="E",0,3))</f>
        <v>24.106999999999999</v>
      </c>
      <c r="V196" s="186" cm="1">
        <f t="array" aca="1" ref="V196" ca="1">ROUND(IF($Q196="Y",VLOOKUP($P196, INDIRECT($Q$3),V$8,0)*INDIRECT($P$2),VLOOKUP($P196, INDIRECT($Q$3),V$8,0)),IF($E196="E",0,3))</f>
        <v>25.071999999999999</v>
      </c>
      <c r="W196" s="186" cm="1">
        <f t="array" aca="1" ref="W196" ca="1">ROUND(IF($Q196="Y",VLOOKUP($P196, INDIRECT($Q$3),W$8,0)*INDIRECT($P$2),VLOOKUP($P196, INDIRECT($Q$3),W$8,0)),IF($E196="E",0,3))</f>
        <v>26.077000000000002</v>
      </c>
      <c r="X196" s="186" cm="1">
        <f t="array" aca="1" ref="X196" ca="1">ROUND(IF($Q196="Y",VLOOKUP($P196, INDIRECT($Q$3),X$8,0)*INDIRECT($P$2),VLOOKUP($P196, INDIRECT($Q$3),X$8,0)),IF($E196="E",0,3))</f>
        <v>27.120999999999999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3"/>
        <v>09073C</v>
      </c>
      <c r="AC196" s="130" t="str">
        <f t="shared" si="106"/>
        <v xml:space="preserve">Seasonal Elections Support Specialist </v>
      </c>
      <c r="AD196" s="284" t="str">
        <f t="shared" si="107"/>
        <v>126</v>
      </c>
      <c r="AE196" s="282">
        <f t="shared" ca="1" si="138"/>
        <v>23.18</v>
      </c>
      <c r="AF196" s="282">
        <f t="shared" ca="1" si="138"/>
        <v>24.106999999999999</v>
      </c>
      <c r="AG196" s="282">
        <f t="shared" ca="1" si="138"/>
        <v>25.071999999999999</v>
      </c>
      <c r="AH196" s="282">
        <f t="shared" ca="1" si="138"/>
        <v>26.077000000000002</v>
      </c>
      <c r="AI196" s="282">
        <f t="shared" ca="1" si="138"/>
        <v>27.120999999999999</v>
      </c>
      <c r="AJ196" s="282" t="str">
        <f t="shared" ca="1" si="138"/>
        <v/>
      </c>
      <c r="AK196" s="282" t="str">
        <f t="shared" ca="1" si="138"/>
        <v/>
      </c>
    </row>
    <row r="197" spans="1:37" x14ac:dyDescent="0.3">
      <c r="A197" s="75" t="s">
        <v>197</v>
      </c>
      <c r="B197" s="75">
        <v>4</v>
      </c>
      <c r="C197" s="70" t="s">
        <v>196</v>
      </c>
      <c r="D197" s="75">
        <v>213</v>
      </c>
      <c r="E197" s="75" t="s">
        <v>21</v>
      </c>
      <c r="F197" s="73" t="s">
        <v>1041</v>
      </c>
      <c r="G197" s="74">
        <f t="shared" ca="1" si="137"/>
        <v>17.388999999999999</v>
      </c>
      <c r="H197" s="74">
        <f t="shared" ca="1" si="137"/>
        <v>19.396999999999998</v>
      </c>
      <c r="I197" s="74">
        <f t="shared" ca="1" si="137"/>
        <v>20.734000000000002</v>
      </c>
      <c r="J197" s="74">
        <f t="shared" ca="1" si="137"/>
        <v>22.74</v>
      </c>
      <c r="K197" s="74">
        <f t="shared" ca="1" si="137"/>
        <v>0</v>
      </c>
      <c r="L197" s="74">
        <f t="shared" ca="1" si="137"/>
        <v>0</v>
      </c>
      <c r="M197" s="74">
        <f t="shared" ca="1" si="137"/>
        <v>0</v>
      </c>
      <c r="N197" s="72"/>
      <c r="P197" s="187" t="str">
        <f t="shared" si="102"/>
        <v>09075C</v>
      </c>
      <c r="Q197" s="191" t="s">
        <v>600</v>
      </c>
      <c r="R197" s="188" t="str">
        <f t="shared" si="105"/>
        <v>Seasonal Environmental Health Technician - Sustainability, Healthy Homes &amp; Env</v>
      </c>
      <c r="S197" s="189" t="str">
        <f t="shared" si="104"/>
        <v>01H</v>
      </c>
      <c r="T197" s="186" cm="1">
        <f t="array" aca="1" ref="T197" ca="1">ROUND(IF($Q197="Y",VLOOKUP($P197, INDIRECT($Q$3),T$8,0)*INDIRECT($P$2),VLOOKUP($P197, INDIRECT($Q$3),T$8,0)),IF($E197="E",0,3))</f>
        <v>17.388999999999999</v>
      </c>
      <c r="U197" s="186" cm="1">
        <f t="array" aca="1" ref="U197" ca="1">ROUND(IF($Q197="Y",VLOOKUP($P197, INDIRECT($Q$3),U$8,0)*INDIRECT($P$2),VLOOKUP($P197, INDIRECT($Q$3),U$8,0)),IF($E197="E",0,3))</f>
        <v>19.396999999999998</v>
      </c>
      <c r="V197" s="186" cm="1">
        <f t="array" aca="1" ref="V197" ca="1">ROUND(IF($Q197="Y",VLOOKUP($P197, INDIRECT($Q$3),V$8,0)*INDIRECT($P$2),VLOOKUP($P197, INDIRECT($Q$3),V$8,0)),IF($E197="E",0,3))</f>
        <v>20.734000000000002</v>
      </c>
      <c r="W197" s="186" cm="1">
        <f t="array" aca="1" ref="W197" ca="1">ROUND(IF($Q197="Y",VLOOKUP($P197, INDIRECT($Q$3),W$8,0)*INDIRECT($P$2),VLOOKUP($P197, INDIRECT($Q$3),W$8,0)),IF($E197="E",0,3))</f>
        <v>22.74</v>
      </c>
      <c r="X197" s="186" cm="1">
        <f t="array" aca="1" ref="X197" ca="1">ROUND(IF($Q197="Y",VLOOKUP($P197, INDIRECT($Q$3),X$8,0)*INDIRECT($P$2),VLOOKUP($P197, INDIRECT($Q$3),X$8,0)),IF($E197="E",0,3))</f>
        <v>0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3"/>
        <v>09075C</v>
      </c>
      <c r="AC197" s="130" t="str">
        <f t="shared" si="106"/>
        <v>Seasonal Environmental Health Technician - Sustainability, Healthy Homes &amp; Env</v>
      </c>
      <c r="AD197" s="284" t="str">
        <f t="shared" si="107"/>
        <v>01H</v>
      </c>
      <c r="AE197" s="282">
        <f t="shared" ca="1" si="138"/>
        <v>17.388999999999999</v>
      </c>
      <c r="AF197" s="282">
        <f t="shared" ca="1" si="138"/>
        <v>19.396999999999998</v>
      </c>
      <c r="AG197" s="282">
        <f t="shared" ca="1" si="138"/>
        <v>20.734000000000002</v>
      </c>
      <c r="AH197" s="282">
        <f t="shared" ca="1" si="138"/>
        <v>22.74</v>
      </c>
      <c r="AI197" s="282" t="str">
        <f t="shared" ca="1" si="138"/>
        <v/>
      </c>
      <c r="AJ197" s="282" t="str">
        <f t="shared" ca="1" si="138"/>
        <v/>
      </c>
      <c r="AK197" s="282" t="str">
        <f t="shared" ca="1" si="138"/>
        <v/>
      </c>
    </row>
    <row r="198" spans="1:37" x14ac:dyDescent="0.3">
      <c r="A198" s="75" t="s">
        <v>1039</v>
      </c>
      <c r="B198" s="75">
        <v>5</v>
      </c>
      <c r="C198" s="70" t="s">
        <v>1048</v>
      </c>
      <c r="D198" s="75">
        <v>233</v>
      </c>
      <c r="E198" s="75" t="s">
        <v>21</v>
      </c>
      <c r="F198" s="73" t="s">
        <v>1040</v>
      </c>
      <c r="G198" s="74">
        <f t="shared" ca="1" si="137"/>
        <v>19.579999999999998</v>
      </c>
      <c r="H198" s="74">
        <f t="shared" ca="1" si="137"/>
        <v>21.841000000000001</v>
      </c>
      <c r="I198" s="74">
        <f t="shared" ca="1" si="137"/>
        <v>23.347000000000001</v>
      </c>
      <c r="J198" s="74">
        <f t="shared" ca="1" si="137"/>
        <v>25.605</v>
      </c>
      <c r="K198" s="74">
        <f t="shared" ca="1" si="137"/>
        <v>0</v>
      </c>
      <c r="L198" s="74">
        <f t="shared" ca="1" si="137"/>
        <v>0</v>
      </c>
      <c r="M198" s="74">
        <f t="shared" ca="1" si="137"/>
        <v>0</v>
      </c>
      <c r="N198" s="72"/>
      <c r="P198" s="187" t="str">
        <f t="shared" si="102"/>
        <v>59473C</v>
      </c>
      <c r="Q198" s="191" t="s">
        <v>600</v>
      </c>
      <c r="R198" s="188" t="str">
        <f t="shared" si="105"/>
        <v>Seasonal Environmental Health Technician - Food, Lodging &amp; Pools</v>
      </c>
      <c r="S198" s="189" t="str">
        <f t="shared" si="104"/>
        <v>149</v>
      </c>
      <c r="T198" s="186" cm="1">
        <f t="array" aca="1" ref="T198" ca="1">ROUND(IF($Q198="Y",VLOOKUP($P198, INDIRECT($Q$3),T$8,0)*INDIRECT($P$2),VLOOKUP($P198, INDIRECT($Q$3),T$8,0)),IF($E198="E",0,3))</f>
        <v>19.579999999999998</v>
      </c>
      <c r="U198" s="186" cm="1">
        <f t="array" aca="1" ref="U198" ca="1">ROUND(IF($Q198="Y",VLOOKUP($P198, INDIRECT($Q$3),U$8,0)*INDIRECT($P$2),VLOOKUP($P198, INDIRECT($Q$3),U$8,0)),IF($E198="E",0,3))</f>
        <v>21.841000000000001</v>
      </c>
      <c r="V198" s="186" cm="1">
        <f t="array" aca="1" ref="V198" ca="1">ROUND(IF($Q198="Y",VLOOKUP($P198, INDIRECT($Q$3),V$8,0)*INDIRECT($P$2),VLOOKUP($P198, INDIRECT($Q$3),V$8,0)),IF($E198="E",0,3))</f>
        <v>23.347000000000001</v>
      </c>
      <c r="W198" s="186" cm="1">
        <f t="array" aca="1" ref="W198" ca="1">ROUND(IF($Q198="Y",VLOOKUP($P198, INDIRECT($Q$3),W$8,0)*INDIRECT($P$2),VLOOKUP($P198, INDIRECT($Q$3),W$8,0)),IF($E198="E",0,3))</f>
        <v>25.605</v>
      </c>
      <c r="X198" s="186" cm="1">
        <f t="array" aca="1" ref="X198" ca="1">ROUND(IF($Q198="Y",VLOOKUP($P198, INDIRECT($Q$3),X$8,0)*INDIRECT($P$2),VLOOKUP($P198, INDIRECT($Q$3),X$8,0)),IF($E198="E",0,3))</f>
        <v>0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03"/>
        <v>59473C</v>
      </c>
      <c r="AC198" s="130" t="str">
        <f t="shared" si="106"/>
        <v>Seasonal Environmental Health Technician - Food, Lodging &amp; Pools</v>
      </c>
      <c r="AD198" s="284" t="str">
        <f t="shared" si="107"/>
        <v>149</v>
      </c>
      <c r="AE198" s="282">
        <f t="shared" ca="1" si="138"/>
        <v>19.579999999999998</v>
      </c>
      <c r="AF198" s="282">
        <f t="shared" ca="1" si="138"/>
        <v>21.841000000000001</v>
      </c>
      <c r="AG198" s="282">
        <f t="shared" ca="1" si="138"/>
        <v>23.347000000000001</v>
      </c>
      <c r="AH198" s="282">
        <f t="shared" ca="1" si="138"/>
        <v>25.605</v>
      </c>
      <c r="AI198" s="282" t="str">
        <f t="shared" ca="1" si="138"/>
        <v/>
      </c>
      <c r="AJ198" s="282" t="str">
        <f t="shared" ca="1" si="138"/>
        <v/>
      </c>
      <c r="AK198" s="282" t="str">
        <f t="shared" ca="1" si="138"/>
        <v/>
      </c>
    </row>
    <row r="199" spans="1:37" x14ac:dyDescent="0.3">
      <c r="A199" s="75" t="s">
        <v>198</v>
      </c>
      <c r="B199" s="75">
        <v>4</v>
      </c>
      <c r="C199" s="70" t="s">
        <v>196</v>
      </c>
      <c r="D199" s="75">
        <v>215</v>
      </c>
      <c r="E199" s="75" t="s">
        <v>21</v>
      </c>
      <c r="F199" s="73" t="s">
        <v>199</v>
      </c>
      <c r="G199" s="74">
        <f t="shared" ca="1" si="137"/>
        <v>17.388999999999999</v>
      </c>
      <c r="H199" s="74">
        <f t="shared" ca="1" si="137"/>
        <v>19.396999999999998</v>
      </c>
      <c r="I199" s="74">
        <f t="shared" ca="1" si="137"/>
        <v>20.734000000000002</v>
      </c>
      <c r="J199" s="74">
        <f t="shared" ca="1" si="137"/>
        <v>22.74</v>
      </c>
      <c r="K199" s="74">
        <f t="shared" ca="1" si="137"/>
        <v>0</v>
      </c>
      <c r="L199" s="74">
        <f t="shared" ca="1" si="137"/>
        <v>0</v>
      </c>
      <c r="M199" s="74">
        <f t="shared" ca="1" si="137"/>
        <v>0</v>
      </c>
      <c r="N199" s="72"/>
      <c r="P199" s="187" t="str">
        <f t="shared" si="102"/>
        <v>C09078</v>
      </c>
      <c r="Q199" s="191" t="s">
        <v>600</v>
      </c>
      <c r="R199" s="188" t="str">
        <f t="shared" si="105"/>
        <v>Seasonal Legislative Aide</v>
      </c>
      <c r="S199" s="189" t="str">
        <f t="shared" si="104"/>
        <v>01H</v>
      </c>
      <c r="T199" s="186" cm="1">
        <f t="array" aca="1" ref="T199" ca="1">ROUND(IF($Q199="Y",VLOOKUP($P199, INDIRECT($Q$3),T$8,0)*INDIRECT($P$2),VLOOKUP($P199, INDIRECT($Q$3),T$8,0)),IF($E199="E",0,3))</f>
        <v>17.388999999999999</v>
      </c>
      <c r="U199" s="186" cm="1">
        <f t="array" aca="1" ref="U199" ca="1">ROUND(IF($Q199="Y",VLOOKUP($P199, INDIRECT($Q$3),U$8,0)*INDIRECT($P$2),VLOOKUP($P199, INDIRECT($Q$3),U$8,0)),IF($E199="E",0,3))</f>
        <v>19.396999999999998</v>
      </c>
      <c r="V199" s="186" cm="1">
        <f t="array" aca="1" ref="V199" ca="1">ROUND(IF($Q199="Y",VLOOKUP($P199, INDIRECT($Q$3),V$8,0)*INDIRECT($P$2),VLOOKUP($P199, INDIRECT($Q$3),V$8,0)),IF($E199="E",0,3))</f>
        <v>20.734000000000002</v>
      </c>
      <c r="W199" s="186" cm="1">
        <f t="array" aca="1" ref="W199" ca="1">ROUND(IF($Q199="Y",VLOOKUP($P199, INDIRECT($Q$3),W$8,0)*INDIRECT($P$2),VLOOKUP($P199, INDIRECT($Q$3),W$8,0)),IF($E199="E",0,3))</f>
        <v>22.74</v>
      </c>
      <c r="X199" s="186" cm="1">
        <f t="array" aca="1" ref="X199" ca="1">ROUND(IF($Q199="Y",VLOOKUP($P199, INDIRECT($Q$3),X$8,0)*INDIRECT($P$2),VLOOKUP($P199, INDIRECT($Q$3),X$8,0)),IF($E199="E",0,3))</f>
        <v>0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03"/>
        <v>C09078</v>
      </c>
      <c r="AC199" s="130" t="str">
        <f t="shared" si="106"/>
        <v>Seasonal Legislative Aide</v>
      </c>
      <c r="AD199" s="284" t="str">
        <f t="shared" si="107"/>
        <v>01H</v>
      </c>
      <c r="AE199" s="282">
        <f t="shared" ca="1" si="138"/>
        <v>17.388999999999999</v>
      </c>
      <c r="AF199" s="282">
        <f t="shared" ca="1" si="138"/>
        <v>19.396999999999998</v>
      </c>
      <c r="AG199" s="282">
        <f t="shared" ca="1" si="138"/>
        <v>20.734000000000002</v>
      </c>
      <c r="AH199" s="282">
        <f t="shared" ca="1" si="138"/>
        <v>22.74</v>
      </c>
      <c r="AI199" s="282" t="str">
        <f t="shared" ca="1" si="138"/>
        <v/>
      </c>
      <c r="AJ199" s="282" t="str">
        <f t="shared" ca="1" si="138"/>
        <v/>
      </c>
      <c r="AK199" s="282" t="str">
        <f t="shared" ca="1" si="138"/>
        <v/>
      </c>
    </row>
    <row r="200" spans="1:37" x14ac:dyDescent="0.3">
      <c r="A200" s="75" t="s">
        <v>472</v>
      </c>
      <c r="B200" s="75">
        <v>10</v>
      </c>
      <c r="C200" s="70" t="s">
        <v>70</v>
      </c>
      <c r="D200" s="75">
        <v>465</v>
      </c>
      <c r="E200" s="75" t="s">
        <v>17</v>
      </c>
      <c r="F200" s="73" t="s">
        <v>466</v>
      </c>
      <c r="G200" s="74">
        <f t="shared" ca="1" si="137"/>
        <v>88597</v>
      </c>
      <c r="H200" s="74">
        <f t="shared" ca="1" si="137"/>
        <v>93007</v>
      </c>
      <c r="I200" s="74">
        <f t="shared" ca="1" si="137"/>
        <v>97670</v>
      </c>
      <c r="J200" s="74">
        <f t="shared" ca="1" si="137"/>
        <v>103985</v>
      </c>
      <c r="K200" s="74">
        <f t="shared" ca="1" si="137"/>
        <v>106894</v>
      </c>
      <c r="L200" s="74">
        <f t="shared" ca="1" si="137"/>
        <v>109891</v>
      </c>
      <c r="M200" s="74">
        <f t="shared" ca="1" si="137"/>
        <v>113023</v>
      </c>
      <c r="N200" s="72"/>
      <c r="P200" s="187" t="str">
        <f t="shared" si="102"/>
        <v>52936C</v>
      </c>
      <c r="Q200" s="191" t="s">
        <v>600</v>
      </c>
      <c r="R200" s="188" t="str">
        <f t="shared" si="105"/>
        <v>Senior Budget and Evaluation Analyst</v>
      </c>
      <c r="S200" s="189" t="str">
        <f t="shared" si="104"/>
        <v>34M</v>
      </c>
      <c r="T200" s="186" cm="1">
        <f t="array" aca="1" ref="T200" ca="1">ROUND(IF($Q200="Y",VLOOKUP($P200, INDIRECT($Q$3),T$8,0)*INDIRECT($P$2),VLOOKUP($P200, INDIRECT($Q$3),T$8,0)),IF($E200="E",0,3))</f>
        <v>88597</v>
      </c>
      <c r="U200" s="186" cm="1">
        <f t="array" aca="1" ref="U200" ca="1">ROUND(IF($Q200="Y",VLOOKUP($P200, INDIRECT($Q$3),U$8,0)*INDIRECT($P$2),VLOOKUP($P200, INDIRECT($Q$3),U$8,0)),IF($E200="E",0,3))</f>
        <v>93007</v>
      </c>
      <c r="V200" s="186" cm="1">
        <f t="array" aca="1" ref="V200" ca="1">ROUND(IF($Q200="Y",VLOOKUP($P200, INDIRECT($Q$3),V$8,0)*INDIRECT($P$2),VLOOKUP($P200, INDIRECT($Q$3),V$8,0)),IF($E200="E",0,3))</f>
        <v>97670</v>
      </c>
      <c r="W200" s="186" cm="1">
        <f t="array" aca="1" ref="W200" ca="1">ROUND(IF($Q200="Y",VLOOKUP($P200, INDIRECT($Q$3),W$8,0)*INDIRECT($P$2),VLOOKUP($P200, INDIRECT($Q$3),W$8,0)),IF($E200="E",0,3))</f>
        <v>103985</v>
      </c>
      <c r="X200" s="186" cm="1">
        <f t="array" aca="1" ref="X200" ca="1">ROUND(IF($Q200="Y",VLOOKUP($P200, INDIRECT($Q$3),X$8,0)*INDIRECT($P$2),VLOOKUP($P200, INDIRECT($Q$3),X$8,0)),IF($E200="E",0,3))</f>
        <v>106894</v>
      </c>
      <c r="Y200" s="186" cm="1">
        <f t="array" aca="1" ref="Y200" ca="1">ROUND(IF($Q200="Y",VLOOKUP($P200, INDIRECT($Q$3),Y$8,0)*INDIRECT($P$2),VLOOKUP($P200, INDIRECT($Q$3),Y$8,0)),IF($E200="E",0,3))</f>
        <v>109891</v>
      </c>
      <c r="Z200" s="186" cm="1">
        <f t="array" aca="1" ref="Z200" ca="1">ROUND(IF($Q200="Y",VLOOKUP($P200, INDIRECT($Q$3),Z$8,0)*INDIRECT($P$2),VLOOKUP($P200, INDIRECT($Q$3),Z$8,0)),IF($E200="E",0,3))</f>
        <v>113023</v>
      </c>
      <c r="AA200" s="186"/>
      <c r="AB200" s="282" t="str">
        <f t="shared" si="103"/>
        <v>52936C</v>
      </c>
      <c r="AC200" s="130" t="str">
        <f t="shared" si="106"/>
        <v>Senior Budget and Evaluation Analyst</v>
      </c>
      <c r="AD200" s="284" t="str">
        <f t="shared" si="107"/>
        <v>34M</v>
      </c>
      <c r="AE200" s="282">
        <f t="shared" ca="1" si="138"/>
        <v>42.594999999999999</v>
      </c>
      <c r="AF200" s="282">
        <f t="shared" ca="1" si="138"/>
        <v>44.714999999999996</v>
      </c>
      <c r="AG200" s="282">
        <f t="shared" ca="1" si="138"/>
        <v>46.957000000000001</v>
      </c>
      <c r="AH200" s="282">
        <f t="shared" ca="1" si="138"/>
        <v>49.992999999999995</v>
      </c>
      <c r="AI200" s="282">
        <f t="shared" ca="1" si="138"/>
        <v>51.391999999999996</v>
      </c>
      <c r="AJ200" s="282">
        <f t="shared" ca="1" si="138"/>
        <v>52.832999999999998</v>
      </c>
      <c r="AK200" s="282">
        <f t="shared" ca="1" si="138"/>
        <v>54.338000000000001</v>
      </c>
    </row>
    <row r="201" spans="1:37" x14ac:dyDescent="0.3">
      <c r="A201" s="75" t="s">
        <v>209</v>
      </c>
      <c r="B201" s="75">
        <v>12</v>
      </c>
      <c r="C201" s="70" t="s">
        <v>112</v>
      </c>
      <c r="D201" s="75">
        <v>555</v>
      </c>
      <c r="E201" s="75" t="s">
        <v>17</v>
      </c>
      <c r="F201" s="73" t="s">
        <v>429</v>
      </c>
      <c r="G201" s="74">
        <f t="shared" ca="1" si="137"/>
        <v>121066</v>
      </c>
      <c r="H201" s="74">
        <f t="shared" ca="1" si="137"/>
        <v>127477</v>
      </c>
      <c r="I201" s="74">
        <f t="shared" ca="1" si="137"/>
        <v>136088</v>
      </c>
      <c r="J201" s="74">
        <f t="shared" ca="1" si="137"/>
        <v>139895</v>
      </c>
      <c r="K201" s="74">
        <f t="shared" ca="1" si="137"/>
        <v>143816</v>
      </c>
      <c r="L201" s="74">
        <f t="shared" ca="1" si="137"/>
        <v>147915</v>
      </c>
      <c r="M201" s="74">
        <f t="shared" ca="1" si="137"/>
        <v>0</v>
      </c>
      <c r="N201" s="72"/>
      <c r="P201" s="187" t="str">
        <f t="shared" si="102"/>
        <v>04348C</v>
      </c>
      <c r="Q201" s="191" t="s">
        <v>600</v>
      </c>
      <c r="R201" s="188" t="str">
        <f t="shared" si="105"/>
        <v>Senior Collaboration Architect</v>
      </c>
      <c r="S201" s="189" t="str">
        <f t="shared" si="104"/>
        <v>53A</v>
      </c>
      <c r="T201" s="186" cm="1">
        <f t="array" aca="1" ref="T201" ca="1">ROUND(IF($Q201="Y",VLOOKUP($P201, INDIRECT($Q$3),T$8,0)*INDIRECT($P$2),VLOOKUP($P201, INDIRECT($Q$3),T$8,0)),IF($E201="E",0,3))</f>
        <v>121066</v>
      </c>
      <c r="U201" s="186" cm="1">
        <f t="array" aca="1" ref="U201" ca="1">ROUND(IF($Q201="Y",VLOOKUP($P201, INDIRECT($Q$3),U$8,0)*INDIRECT($P$2),VLOOKUP($P201, INDIRECT($Q$3),U$8,0)),IF($E201="E",0,3))</f>
        <v>127477</v>
      </c>
      <c r="V201" s="186" cm="1">
        <f t="array" aca="1" ref="V201" ca="1">ROUND(IF($Q201="Y",VLOOKUP($P201, INDIRECT($Q$3),V$8,0)*INDIRECT($P$2),VLOOKUP($P201, INDIRECT($Q$3),V$8,0)),IF($E201="E",0,3))</f>
        <v>136088</v>
      </c>
      <c r="W201" s="186" cm="1">
        <f t="array" aca="1" ref="W201" ca="1">ROUND(IF($Q201="Y",VLOOKUP($P201, INDIRECT($Q$3),W$8,0)*INDIRECT($P$2),VLOOKUP($P201, INDIRECT($Q$3),W$8,0)),IF($E201="E",0,3))</f>
        <v>139895</v>
      </c>
      <c r="X201" s="186" cm="1">
        <f t="array" aca="1" ref="X201" ca="1">ROUND(IF($Q201="Y",VLOOKUP($P201, INDIRECT($Q$3),X$8,0)*INDIRECT($P$2),VLOOKUP($P201, INDIRECT($Q$3),X$8,0)),IF($E201="E",0,3))</f>
        <v>143816</v>
      </c>
      <c r="Y201" s="186" cm="1">
        <f t="array" aca="1" ref="Y201" ca="1">ROUND(IF($Q201="Y",VLOOKUP($P201, INDIRECT($Q$3),Y$8,0)*INDIRECT($P$2),VLOOKUP($P201, INDIRECT($Q$3),Y$8,0)),IF($E201="E",0,3))</f>
        <v>147915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03"/>
        <v>04348C</v>
      </c>
      <c r="AC201" s="130" t="str">
        <f t="shared" si="106"/>
        <v>Senior Collaboration Architect</v>
      </c>
      <c r="AD201" s="284" t="str">
        <f t="shared" si="107"/>
        <v>53A</v>
      </c>
      <c r="AE201" s="282">
        <f t="shared" ca="1" si="138"/>
        <v>58.204999999999998</v>
      </c>
      <c r="AF201" s="282">
        <f t="shared" ca="1" si="138"/>
        <v>61.287999999999997</v>
      </c>
      <c r="AG201" s="282">
        <f t="shared" ca="1" si="138"/>
        <v>65.427000000000007</v>
      </c>
      <c r="AH201" s="282">
        <f t="shared" ca="1" si="138"/>
        <v>67.25800000000001</v>
      </c>
      <c r="AI201" s="282">
        <f t="shared" ca="1" si="138"/>
        <v>69.143000000000001</v>
      </c>
      <c r="AJ201" s="282">
        <f t="shared" ca="1" si="138"/>
        <v>71.113</v>
      </c>
      <c r="AK201" s="282" t="str">
        <f t="shared" ca="1" si="138"/>
        <v/>
      </c>
    </row>
    <row r="202" spans="1:37" x14ac:dyDescent="0.3">
      <c r="A202" s="75" t="s">
        <v>1086</v>
      </c>
      <c r="B202" s="75">
        <v>9</v>
      </c>
      <c r="C202" s="70" t="s">
        <v>1087</v>
      </c>
      <c r="D202" s="75">
        <v>425</v>
      </c>
      <c r="E202" s="75" t="s">
        <v>17</v>
      </c>
      <c r="F202" s="73" t="s">
        <v>1085</v>
      </c>
      <c r="G202" s="74">
        <f t="shared" ref="G202" ca="1" si="139">IF(E202="E",ROUND(T202,0),ROUND(T202,3))</f>
        <v>88972</v>
      </c>
      <c r="H202" s="74">
        <f t="shared" ref="H202" ca="1" si="140">IF(F202="E",ROUND(U202,0),ROUND(U202,3))</f>
        <v>92535</v>
      </c>
      <c r="I202" s="74">
        <f t="shared" ref="I202" ca="1" si="141">IF(G202="E",ROUND(V202,0),ROUND(V202,3))</f>
        <v>96241</v>
      </c>
      <c r="J202" s="74">
        <f t="shared" ref="J202" ca="1" si="142">IF(H202="E",ROUND(W202,0),ROUND(W202,3))</f>
        <v>100093</v>
      </c>
      <c r="K202" s="74">
        <f t="shared" ref="K202" ca="1" si="143">IF(I202="E",ROUND(X202,0),ROUND(X202,3))</f>
        <v>104101</v>
      </c>
      <c r="L202" s="74">
        <f t="shared" ref="L202" ca="1" si="144">IF(J202="E",ROUND(Y202,0),ROUND(Y202,3))</f>
        <v>0</v>
      </c>
      <c r="M202" s="74">
        <f t="shared" ref="M202" ca="1" si="145">IF(K202="E",ROUND(Z202,0),ROUND(Z202,3))</f>
        <v>0</v>
      </c>
      <c r="N202" s="72"/>
      <c r="P202" s="187" t="str">
        <f t="shared" ref="P202" si="146">A202</f>
        <v>53089C</v>
      </c>
      <c r="Q202" s="191" t="s">
        <v>600</v>
      </c>
      <c r="R202" s="188" t="str">
        <f t="shared" ref="R202" si="147">F202</f>
        <v>Senior Executive Assistant to Police Chief</v>
      </c>
      <c r="S202" s="189" t="str">
        <f t="shared" ref="S202" si="148">C202</f>
        <v>153</v>
      </c>
      <c r="T202" s="186" cm="1">
        <f t="array" aca="1" ref="T202" ca="1">ROUND(IF($Q202="Y",VLOOKUP($P202, INDIRECT($Q$3),T$8,0)*INDIRECT($P$2),VLOOKUP($P202, INDIRECT($Q$3),T$8,0)),IF($E202="E",0,3))</f>
        <v>88972</v>
      </c>
      <c r="U202" s="186" cm="1">
        <f t="array" aca="1" ref="U202" ca="1">ROUND(IF($Q202="Y",VLOOKUP($P202, INDIRECT($Q$3),U$8,0)*INDIRECT($P$2),VLOOKUP($P202, INDIRECT($Q$3),U$8,0)),IF($E202="E",0,3))</f>
        <v>92535</v>
      </c>
      <c r="V202" s="186" cm="1">
        <f t="array" aca="1" ref="V202" ca="1">ROUND(IF($Q202="Y",VLOOKUP($P202, INDIRECT($Q$3),V$8,0)*INDIRECT($P$2),VLOOKUP($P202, INDIRECT($Q$3),V$8,0)),IF($E202="E",0,3))</f>
        <v>96241</v>
      </c>
      <c r="W202" s="186" cm="1">
        <f t="array" aca="1" ref="W202" ca="1">ROUND(IF($Q202="Y",VLOOKUP($P202, INDIRECT($Q$3),W$8,0)*INDIRECT($P$2),VLOOKUP($P202, INDIRECT($Q$3),W$8,0)),IF($E202="E",0,3))</f>
        <v>100093</v>
      </c>
      <c r="X202" s="186" cm="1">
        <f t="array" aca="1" ref="X202" ca="1">ROUND(IF($Q202="Y",VLOOKUP($P202, INDIRECT($Q$3),X$8,0)*INDIRECT($P$2),VLOOKUP($P202, INDIRECT($Q$3),X$8,0)),IF($E202="E",0,3))</f>
        <v>104101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" si="149">A202</f>
        <v>53089C</v>
      </c>
      <c r="AC202" s="130" t="str">
        <f t="shared" ref="AC202" si="150">F202</f>
        <v>Senior Executive Assistant to Police Chief</v>
      </c>
      <c r="AD202" s="284" t="str">
        <f t="shared" ref="AD202" si="151">C202</f>
        <v>153</v>
      </c>
      <c r="AE202" s="282">
        <f t="shared" ref="AE202" ca="1" si="152">IF(T202=0,"",IF($E202="E",ROUNDUP(T202/2080,3),T202))</f>
        <v>42.774999999999999</v>
      </c>
      <c r="AF202" s="282">
        <f t="shared" ref="AF202" ca="1" si="153">IF(U202=0,"",IF($E202="E",ROUNDUP(U202/2080,3),U202))</f>
        <v>44.488</v>
      </c>
      <c r="AG202" s="282">
        <f t="shared" ref="AG202" ca="1" si="154">IF(V202=0,"",IF($E202="E",ROUNDUP(V202/2080,3),V202))</f>
        <v>46.269999999999996</v>
      </c>
      <c r="AH202" s="282">
        <f t="shared" ref="AH202" ca="1" si="155">IF(W202=0,"",IF($E202="E",ROUNDUP(W202/2080,3),W202))</f>
        <v>48.122</v>
      </c>
      <c r="AI202" s="282">
        <f t="shared" ref="AI202" ca="1" si="156">IF(X202=0,"",IF($E202="E",ROUNDUP(X202/2080,3),X202))</f>
        <v>50.048999999999999</v>
      </c>
      <c r="AJ202" s="282" t="str">
        <f t="shared" ref="AJ202" ca="1" si="157">IF(Y202=0,"",IF($E202="E",ROUNDUP(Y202/2080,3),Y202))</f>
        <v/>
      </c>
      <c r="AK202" s="282" t="str">
        <f t="shared" ref="AK202" ca="1" si="158">IF(Z202=0,"",IF($E202="E",ROUNDUP(Z202/2080,3),Z202))</f>
        <v/>
      </c>
    </row>
    <row r="203" spans="1:37" x14ac:dyDescent="0.3">
      <c r="A203" s="75" t="s">
        <v>202</v>
      </c>
      <c r="B203" s="75">
        <v>12</v>
      </c>
      <c r="C203" s="70" t="s">
        <v>584</v>
      </c>
      <c r="D203" s="75">
        <v>542</v>
      </c>
      <c r="E203" s="75" t="s">
        <v>17</v>
      </c>
      <c r="F203" s="73" t="s">
        <v>430</v>
      </c>
      <c r="G203" s="74">
        <f t="shared" ca="1" si="137"/>
        <v>110337</v>
      </c>
      <c r="H203" s="74">
        <f t="shared" ca="1" si="137"/>
        <v>114755</v>
      </c>
      <c r="I203" s="74">
        <f t="shared" ca="1" si="137"/>
        <v>119349</v>
      </c>
      <c r="J203" s="74">
        <f t="shared" ca="1" si="137"/>
        <v>124129</v>
      </c>
      <c r="K203" s="74">
        <f t="shared" ca="1" si="137"/>
        <v>129098</v>
      </c>
      <c r="L203" s="74">
        <f t="shared" ca="1" si="137"/>
        <v>0</v>
      </c>
      <c r="M203" s="74">
        <f t="shared" ca="1" si="137"/>
        <v>0</v>
      </c>
      <c r="N203" s="72"/>
      <c r="P203" s="187" t="str">
        <f t="shared" si="102"/>
        <v>09172C</v>
      </c>
      <c r="Q203" s="191" t="s">
        <v>600</v>
      </c>
      <c r="R203" s="188" t="str">
        <f t="shared" si="105"/>
        <v xml:space="preserve">Senior Facilities Planner </v>
      </c>
      <c r="S203" s="189" t="str">
        <f t="shared" si="104"/>
        <v>053</v>
      </c>
      <c r="T203" s="186" cm="1">
        <f t="array" aca="1" ref="T203" ca="1">ROUND(IF($Q203="Y",VLOOKUP($P203, INDIRECT($Q$3),T$8,0)*INDIRECT($P$2),VLOOKUP($P203, INDIRECT($Q$3),T$8,0)),IF($E203="E",0,3))</f>
        <v>110337</v>
      </c>
      <c r="U203" s="186" cm="1">
        <f t="array" aca="1" ref="U203" ca="1">ROUND(IF($Q203="Y",VLOOKUP($P203, INDIRECT($Q$3),U$8,0)*INDIRECT($P$2),VLOOKUP($P203, INDIRECT($Q$3),U$8,0)),IF($E203="E",0,3))</f>
        <v>114755</v>
      </c>
      <c r="V203" s="186" cm="1">
        <f t="array" aca="1" ref="V203" ca="1">ROUND(IF($Q203="Y",VLOOKUP($P203, INDIRECT($Q$3),V$8,0)*INDIRECT($P$2),VLOOKUP($P203, INDIRECT($Q$3),V$8,0)),IF($E203="E",0,3))</f>
        <v>119349</v>
      </c>
      <c r="W203" s="186" cm="1">
        <f t="array" aca="1" ref="W203" ca="1">ROUND(IF($Q203="Y",VLOOKUP($P203, INDIRECT($Q$3),W$8,0)*INDIRECT($P$2),VLOOKUP($P203, INDIRECT($Q$3),W$8,0)),IF($E203="E",0,3))</f>
        <v>124129</v>
      </c>
      <c r="X203" s="186" cm="1">
        <f t="array" aca="1" ref="X203" ca="1">ROUND(IF($Q203="Y",VLOOKUP($P203, INDIRECT($Q$3),X$8,0)*INDIRECT($P$2),VLOOKUP($P203, INDIRECT($Q$3),X$8,0)),IF($E203="E",0,3))</f>
        <v>129098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03"/>
        <v>09172C</v>
      </c>
      <c r="AC203" s="130" t="str">
        <f t="shared" si="106"/>
        <v xml:space="preserve">Senior Facilities Planner </v>
      </c>
      <c r="AD203" s="284" t="str">
        <f t="shared" si="107"/>
        <v>053</v>
      </c>
      <c r="AE203" s="282">
        <f t="shared" ca="1" si="138"/>
        <v>53.046999999999997</v>
      </c>
      <c r="AF203" s="282">
        <f t="shared" ca="1" si="138"/>
        <v>55.170999999999999</v>
      </c>
      <c r="AG203" s="282">
        <f t="shared" ca="1" si="138"/>
        <v>57.379999999999995</v>
      </c>
      <c r="AH203" s="282">
        <f t="shared" ca="1" si="138"/>
        <v>59.677999999999997</v>
      </c>
      <c r="AI203" s="282">
        <f t="shared" ca="1" si="138"/>
        <v>62.067</v>
      </c>
      <c r="AJ203" s="282" t="str">
        <f t="shared" ca="1" si="138"/>
        <v/>
      </c>
      <c r="AK203" s="282" t="str">
        <f t="shared" ca="1" si="138"/>
        <v/>
      </c>
    </row>
    <row r="204" spans="1:37" x14ac:dyDescent="0.3">
      <c r="A204" s="75" t="s">
        <v>913</v>
      </c>
      <c r="B204" s="75">
        <v>12</v>
      </c>
      <c r="C204" s="70" t="s">
        <v>1008</v>
      </c>
      <c r="D204" s="75">
        <v>565</v>
      </c>
      <c r="E204" s="75" t="s">
        <v>17</v>
      </c>
      <c r="F204" s="73" t="s">
        <v>914</v>
      </c>
      <c r="G204" s="74">
        <f t="shared" ca="1" si="137"/>
        <v>132498</v>
      </c>
      <c r="H204" s="74">
        <f t="shared" ca="1" si="137"/>
        <v>137798</v>
      </c>
      <c r="I204" s="74">
        <f t="shared" ca="1" si="137"/>
        <v>143310</v>
      </c>
      <c r="J204" s="74">
        <f t="shared" ca="1" si="137"/>
        <v>149042</v>
      </c>
      <c r="K204" s="74">
        <f t="shared" ca="1" si="137"/>
        <v>155002</v>
      </c>
      <c r="L204" s="74">
        <f t="shared" ca="1" si="137"/>
        <v>0</v>
      </c>
      <c r="M204" s="74">
        <f t="shared" ca="1" si="137"/>
        <v>0</v>
      </c>
      <c r="N204" s="72"/>
      <c r="P204" s="187" t="str">
        <f t="shared" si="102"/>
        <v>59445C</v>
      </c>
      <c r="Q204" s="191" t="s">
        <v>600</v>
      </c>
      <c r="R204" s="188" t="str">
        <f t="shared" si="105"/>
        <v>Senior Program Manager-School Based Clinics</v>
      </c>
      <c r="S204" s="189" t="str">
        <f t="shared" si="104"/>
        <v>119</v>
      </c>
      <c r="T204" s="186" cm="1">
        <f t="array" aca="1" ref="T204" ca="1">ROUND(IF($Q204="Y",VLOOKUP($P204, INDIRECT($Q$3),T$8,0)*INDIRECT($P$2),VLOOKUP($P204, INDIRECT($Q$3),T$8,0)),IF($E204="E",0,3))</f>
        <v>132498</v>
      </c>
      <c r="U204" s="186" cm="1">
        <f t="array" aca="1" ref="U204" ca="1">ROUND(IF($Q204="Y",VLOOKUP($P204, INDIRECT($Q$3),U$8,0)*INDIRECT($P$2),VLOOKUP($P204, INDIRECT($Q$3),U$8,0)),IF($E204="E",0,3))</f>
        <v>137798</v>
      </c>
      <c r="V204" s="186" cm="1">
        <f t="array" aca="1" ref="V204" ca="1">ROUND(IF($Q204="Y",VLOOKUP($P204, INDIRECT($Q$3),V$8,0)*INDIRECT($P$2),VLOOKUP($P204, INDIRECT($Q$3),V$8,0)),IF($E204="E",0,3))</f>
        <v>143310</v>
      </c>
      <c r="W204" s="186" cm="1">
        <f t="array" aca="1" ref="W204" ca="1">ROUND(IF($Q204="Y",VLOOKUP($P204, INDIRECT($Q$3),W$8,0)*INDIRECT($P$2),VLOOKUP($P204, INDIRECT($Q$3),W$8,0)),IF($E204="E",0,3))</f>
        <v>149042</v>
      </c>
      <c r="X204" s="186" cm="1">
        <f t="array" aca="1" ref="X204" ca="1">ROUND(IF($Q204="Y",VLOOKUP($P204, INDIRECT($Q$3),X$8,0)*INDIRECT($P$2),VLOOKUP($P204, INDIRECT($Q$3),X$8,0)),IF($E204="E",0,3))</f>
        <v>155002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03"/>
        <v>59445C</v>
      </c>
      <c r="AC204" s="130" t="str">
        <f t="shared" si="106"/>
        <v>Senior Program Manager-School Based Clinics</v>
      </c>
      <c r="AD204" s="284" t="str">
        <f t="shared" si="107"/>
        <v>119</v>
      </c>
      <c r="AE204" s="282">
        <f t="shared" ca="1" si="138"/>
        <v>63.701000000000001</v>
      </c>
      <c r="AF204" s="282">
        <f t="shared" ca="1" si="138"/>
        <v>66.25</v>
      </c>
      <c r="AG204" s="282">
        <f t="shared" ca="1" si="138"/>
        <v>68.900000000000006</v>
      </c>
      <c r="AH204" s="282">
        <f t="shared" ca="1" si="138"/>
        <v>71.655000000000001</v>
      </c>
      <c r="AI204" s="282">
        <f t="shared" ca="1" si="138"/>
        <v>74.521000000000001</v>
      </c>
      <c r="AJ204" s="282" t="str">
        <f t="shared" ca="1" si="138"/>
        <v/>
      </c>
      <c r="AK204" s="282" t="str">
        <f t="shared" ca="1" si="138"/>
        <v/>
      </c>
    </row>
    <row r="205" spans="1:37" x14ac:dyDescent="0.3">
      <c r="A205" s="75" t="s">
        <v>205</v>
      </c>
      <c r="B205" s="75">
        <v>12</v>
      </c>
      <c r="C205" s="70" t="s">
        <v>32</v>
      </c>
      <c r="D205" s="75">
        <v>575</v>
      </c>
      <c r="E205" s="75" t="s">
        <v>17</v>
      </c>
      <c r="F205" s="73" t="s">
        <v>433</v>
      </c>
      <c r="G205" s="74">
        <f t="shared" ca="1" si="137"/>
        <v>118343</v>
      </c>
      <c r="H205" s="74">
        <f t="shared" ca="1" si="137"/>
        <v>123076</v>
      </c>
      <c r="I205" s="74">
        <f t="shared" ca="1" si="137"/>
        <v>127998</v>
      </c>
      <c r="J205" s="74">
        <f t="shared" ca="1" si="137"/>
        <v>133118</v>
      </c>
      <c r="K205" s="74">
        <f t="shared" ca="1" si="137"/>
        <v>138442</v>
      </c>
      <c r="L205" s="74">
        <f t="shared" ca="1" si="137"/>
        <v>0</v>
      </c>
      <c r="M205" s="74">
        <f t="shared" ca="1" si="137"/>
        <v>0</v>
      </c>
      <c r="N205" s="72"/>
      <c r="P205" s="187" t="str">
        <f t="shared" si="102"/>
        <v>09175C</v>
      </c>
      <c r="Q205" s="191" t="s">
        <v>600</v>
      </c>
      <c r="R205" s="188" t="str">
        <f t="shared" si="105"/>
        <v>Senior Project Manager</v>
      </c>
      <c r="S205" s="189" t="str">
        <f t="shared" si="104"/>
        <v>105</v>
      </c>
      <c r="T205" s="186" cm="1">
        <f t="array" aca="1" ref="T205" ca="1">ROUND(IF($Q205="Y",VLOOKUP($P205, INDIRECT($Q$3),T$8,0)*INDIRECT($P$2),VLOOKUP($P205, INDIRECT($Q$3),T$8,0)),IF($E205="E",0,3))</f>
        <v>118343</v>
      </c>
      <c r="U205" s="186" cm="1">
        <f t="array" aca="1" ref="U205" ca="1">ROUND(IF($Q205="Y",VLOOKUP($P205, INDIRECT($Q$3),U$8,0)*INDIRECT($P$2),VLOOKUP($P205, INDIRECT($Q$3),U$8,0)),IF($E205="E",0,3))</f>
        <v>123076</v>
      </c>
      <c r="V205" s="186" cm="1">
        <f t="array" aca="1" ref="V205" ca="1">ROUND(IF($Q205="Y",VLOOKUP($P205, INDIRECT($Q$3),V$8,0)*INDIRECT($P$2),VLOOKUP($P205, INDIRECT($Q$3),V$8,0)),IF($E205="E",0,3))</f>
        <v>127998</v>
      </c>
      <c r="W205" s="186" cm="1">
        <f t="array" aca="1" ref="W205" ca="1">ROUND(IF($Q205="Y",VLOOKUP($P205, INDIRECT($Q$3),W$8,0)*INDIRECT($P$2),VLOOKUP($P205, INDIRECT($Q$3),W$8,0)),IF($E205="E",0,3))</f>
        <v>133118</v>
      </c>
      <c r="X205" s="186" cm="1">
        <f t="array" aca="1" ref="X205" ca="1">ROUND(IF($Q205="Y",VLOOKUP($P205, INDIRECT($Q$3),X$8,0)*INDIRECT($P$2),VLOOKUP($P205, INDIRECT($Q$3),X$8,0)),IF($E205="E",0,3))</f>
        <v>138442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03"/>
        <v>09175C</v>
      </c>
      <c r="AC205" s="130" t="str">
        <f t="shared" si="106"/>
        <v>Senior Project Manager</v>
      </c>
      <c r="AD205" s="284" t="str">
        <f t="shared" si="107"/>
        <v>105</v>
      </c>
      <c r="AE205" s="282">
        <f t="shared" ca="1" si="138"/>
        <v>56.896000000000001</v>
      </c>
      <c r="AF205" s="282">
        <f t="shared" ca="1" si="138"/>
        <v>59.171999999999997</v>
      </c>
      <c r="AG205" s="282">
        <f t="shared" ca="1" si="138"/>
        <v>61.537999999999997</v>
      </c>
      <c r="AH205" s="282">
        <f t="shared" ca="1" si="138"/>
        <v>64</v>
      </c>
      <c r="AI205" s="282">
        <f t="shared" ca="1" si="138"/>
        <v>66.559000000000012</v>
      </c>
      <c r="AJ205" s="282" t="str">
        <f t="shared" ca="1" si="138"/>
        <v/>
      </c>
      <c r="AK205" s="282" t="str">
        <f t="shared" ca="1" si="138"/>
        <v/>
      </c>
    </row>
    <row r="206" spans="1:37" x14ac:dyDescent="0.3">
      <c r="A206" s="75" t="s">
        <v>1031</v>
      </c>
      <c r="B206" s="75">
        <v>12</v>
      </c>
      <c r="C206" s="70" t="s">
        <v>32</v>
      </c>
      <c r="D206" s="75">
        <v>575</v>
      </c>
      <c r="E206" s="75" t="s">
        <v>17</v>
      </c>
      <c r="F206" s="73" t="s">
        <v>1032</v>
      </c>
      <c r="G206" s="74">
        <f t="shared" ca="1" si="137"/>
        <v>118343</v>
      </c>
      <c r="H206" s="74">
        <f t="shared" ca="1" si="137"/>
        <v>123076</v>
      </c>
      <c r="I206" s="74">
        <f t="shared" ca="1" si="137"/>
        <v>127998</v>
      </c>
      <c r="J206" s="74">
        <f t="shared" ca="1" si="137"/>
        <v>133118</v>
      </c>
      <c r="K206" s="74">
        <f t="shared" ca="1" si="137"/>
        <v>138442</v>
      </c>
      <c r="L206" s="74">
        <f t="shared" ca="1" si="137"/>
        <v>0</v>
      </c>
      <c r="M206" s="74">
        <f t="shared" ca="1" si="137"/>
        <v>0</v>
      </c>
      <c r="N206" s="72"/>
      <c r="P206" s="187" t="str">
        <f t="shared" si="102"/>
        <v>53083C</v>
      </c>
      <c r="Q206" s="191" t="s">
        <v>600</v>
      </c>
      <c r="R206" s="188" t="str">
        <f t="shared" si="105"/>
        <v>Senior Project Manager - General</v>
      </c>
      <c r="S206" s="189" t="str">
        <f t="shared" si="104"/>
        <v>105</v>
      </c>
      <c r="T206" s="186" cm="1">
        <f t="array" aca="1" ref="T206" ca="1">ROUND(IF($Q206="Y",VLOOKUP($P206, INDIRECT($Q$3),T$8,0)*INDIRECT($P$2),VLOOKUP($P206, INDIRECT($Q$3),T$8,0)),IF($E206="E",0,3))</f>
        <v>118343</v>
      </c>
      <c r="U206" s="186" cm="1">
        <f t="array" aca="1" ref="U206" ca="1">ROUND(IF($Q206="Y",VLOOKUP($P206, INDIRECT($Q$3),U$8,0)*INDIRECT($P$2),VLOOKUP($P206, INDIRECT($Q$3),U$8,0)),IF($E206="E",0,3))</f>
        <v>123076</v>
      </c>
      <c r="V206" s="186" cm="1">
        <f t="array" aca="1" ref="V206" ca="1">ROUND(IF($Q206="Y",VLOOKUP($P206, INDIRECT($Q$3),V$8,0)*INDIRECT($P$2),VLOOKUP($P206, INDIRECT($Q$3),V$8,0)),IF($E206="E",0,3))</f>
        <v>127998</v>
      </c>
      <c r="W206" s="186" cm="1">
        <f t="array" aca="1" ref="W206" ca="1">ROUND(IF($Q206="Y",VLOOKUP($P206, INDIRECT($Q$3),W$8,0)*INDIRECT($P$2),VLOOKUP($P206, INDIRECT($Q$3),W$8,0)),IF($E206="E",0,3))</f>
        <v>133118</v>
      </c>
      <c r="X206" s="186" cm="1">
        <f t="array" aca="1" ref="X206" ca="1">ROUND(IF($Q206="Y",VLOOKUP($P206, INDIRECT($Q$3),X$8,0)*INDIRECT($P$2),VLOOKUP($P206, INDIRECT($Q$3),X$8,0)),IF($E206="E",0,3))</f>
        <v>138442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03"/>
        <v>53083C</v>
      </c>
      <c r="AC206" s="130" t="str">
        <f t="shared" si="106"/>
        <v>Senior Project Manager - General</v>
      </c>
      <c r="AD206" s="284" t="str">
        <f t="shared" si="107"/>
        <v>105</v>
      </c>
      <c r="AE206" s="282">
        <f t="shared" ca="1" si="138"/>
        <v>56.896000000000001</v>
      </c>
      <c r="AF206" s="282">
        <f t="shared" ca="1" si="138"/>
        <v>59.171999999999997</v>
      </c>
      <c r="AG206" s="282">
        <f t="shared" ca="1" si="138"/>
        <v>61.537999999999997</v>
      </c>
      <c r="AH206" s="282">
        <f t="shared" ca="1" si="138"/>
        <v>64</v>
      </c>
      <c r="AI206" s="282">
        <f t="shared" ca="1" si="138"/>
        <v>66.559000000000012</v>
      </c>
      <c r="AJ206" s="282" t="str">
        <f t="shared" ca="1" si="138"/>
        <v/>
      </c>
      <c r="AK206" s="282" t="str">
        <f t="shared" ca="1" si="138"/>
        <v/>
      </c>
    </row>
    <row r="207" spans="1:37" x14ac:dyDescent="0.3">
      <c r="A207" s="75" t="s">
        <v>833</v>
      </c>
      <c r="B207" s="75">
        <v>11</v>
      </c>
      <c r="C207" s="70" t="s">
        <v>164</v>
      </c>
      <c r="D207" s="75">
        <v>503</v>
      </c>
      <c r="E207" s="75" t="s">
        <v>17</v>
      </c>
      <c r="F207" s="73" t="s">
        <v>832</v>
      </c>
      <c r="G207" s="74">
        <f t="shared" ca="1" si="137"/>
        <v>105497</v>
      </c>
      <c r="H207" s="74">
        <f t="shared" ca="1" si="137"/>
        <v>109713</v>
      </c>
      <c r="I207" s="74">
        <f t="shared" ca="1" si="137"/>
        <v>114105</v>
      </c>
      <c r="J207" s="74">
        <f t="shared" ca="1" si="137"/>
        <v>118668</v>
      </c>
      <c r="K207" s="74">
        <f t="shared" ca="1" si="137"/>
        <v>123415</v>
      </c>
      <c r="L207" s="74">
        <f t="shared" ca="1" si="137"/>
        <v>0</v>
      </c>
      <c r="M207" s="74">
        <f t="shared" ca="1" si="137"/>
        <v>0</v>
      </c>
      <c r="N207" s="72"/>
      <c r="P207" s="187" t="str">
        <f t="shared" si="102"/>
        <v>53012C</v>
      </c>
      <c r="Q207" s="191" t="s">
        <v>600</v>
      </c>
      <c r="R207" s="188" t="str">
        <f t="shared" si="105"/>
        <v>Senior Public Health Program Manager - Maternal, Child &amp; Adolescent Health</v>
      </c>
      <c r="S207" s="189" t="str">
        <f t="shared" si="104"/>
        <v>103</v>
      </c>
      <c r="T207" s="186" cm="1">
        <f t="array" aca="1" ref="T207" ca="1">ROUND(IF($Q207="Y",VLOOKUP($P207, INDIRECT($Q$3),T$8,0)*INDIRECT($P$2),VLOOKUP($P207, INDIRECT($Q$3),T$8,0)),IF($E207="E",0,3))</f>
        <v>105497</v>
      </c>
      <c r="U207" s="186" cm="1">
        <f t="array" aca="1" ref="U207" ca="1">ROUND(IF($Q207="Y",VLOOKUP($P207, INDIRECT($Q$3),U$8,0)*INDIRECT($P$2),VLOOKUP($P207, INDIRECT($Q$3),U$8,0)),IF($E207="E",0,3))</f>
        <v>109713</v>
      </c>
      <c r="V207" s="186" cm="1">
        <f t="array" aca="1" ref="V207" ca="1">ROUND(IF($Q207="Y",VLOOKUP($P207, INDIRECT($Q$3),V$8,0)*INDIRECT($P$2),VLOOKUP($P207, INDIRECT($Q$3),V$8,0)),IF($E207="E",0,3))</f>
        <v>114105</v>
      </c>
      <c r="W207" s="186" cm="1">
        <f t="array" aca="1" ref="W207" ca="1">ROUND(IF($Q207="Y",VLOOKUP($P207, INDIRECT($Q$3),W$8,0)*INDIRECT($P$2),VLOOKUP($P207, INDIRECT($Q$3),W$8,0)),IF($E207="E",0,3))</f>
        <v>118668</v>
      </c>
      <c r="X207" s="186" cm="1">
        <f t="array" aca="1" ref="X207" ca="1">ROUND(IF($Q207="Y",VLOOKUP($P207, INDIRECT($Q$3),X$8,0)*INDIRECT($P$2),VLOOKUP($P207, INDIRECT($Q$3),X$8,0)),IF($E207="E",0,3))</f>
        <v>123415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03"/>
        <v>53012C</v>
      </c>
      <c r="AC207" s="130" t="str">
        <f t="shared" si="106"/>
        <v>Senior Public Health Program Manager - Maternal, Child &amp; Adolescent Health</v>
      </c>
      <c r="AD207" s="284" t="str">
        <f t="shared" si="107"/>
        <v>103</v>
      </c>
      <c r="AE207" s="282">
        <f t="shared" ca="1" si="138"/>
        <v>50.72</v>
      </c>
      <c r="AF207" s="282">
        <f t="shared" ca="1" si="138"/>
        <v>52.747</v>
      </c>
      <c r="AG207" s="282">
        <f t="shared" ca="1" si="138"/>
        <v>54.858999999999995</v>
      </c>
      <c r="AH207" s="282">
        <f t="shared" ca="1" si="138"/>
        <v>57.052</v>
      </c>
      <c r="AI207" s="282">
        <f t="shared" ca="1" si="138"/>
        <v>59.335000000000001</v>
      </c>
      <c r="AJ207" s="282" t="str">
        <f t="shared" ca="1" si="138"/>
        <v/>
      </c>
      <c r="AK207" s="282" t="str">
        <f t="shared" ca="1" si="138"/>
        <v/>
      </c>
    </row>
    <row r="208" spans="1:37" x14ac:dyDescent="0.3">
      <c r="A208" s="75" t="s">
        <v>206</v>
      </c>
      <c r="B208" s="75">
        <v>11</v>
      </c>
      <c r="C208" s="70" t="s">
        <v>124</v>
      </c>
      <c r="D208" s="75">
        <v>515</v>
      </c>
      <c r="E208" s="75" t="s">
        <v>17</v>
      </c>
      <c r="F208" s="73" t="s">
        <v>434</v>
      </c>
      <c r="G208" s="74">
        <f t="shared" ca="1" si="137"/>
        <v>105497</v>
      </c>
      <c r="H208" s="74">
        <f t="shared" ca="1" si="137"/>
        <v>109714</v>
      </c>
      <c r="I208" s="74">
        <f t="shared" ca="1" si="137"/>
        <v>114105</v>
      </c>
      <c r="J208" s="74">
        <f t="shared" ca="1" si="137"/>
        <v>118668</v>
      </c>
      <c r="K208" s="74">
        <f t="shared" ca="1" si="137"/>
        <v>123415</v>
      </c>
      <c r="L208" s="74">
        <f t="shared" ca="1" si="137"/>
        <v>0</v>
      </c>
      <c r="M208" s="74">
        <f t="shared" ca="1" si="137"/>
        <v>0</v>
      </c>
      <c r="N208" s="72"/>
      <c r="P208" s="187" t="str">
        <f t="shared" si="102"/>
        <v>09155C</v>
      </c>
      <c r="Q208" s="191" t="s">
        <v>600</v>
      </c>
      <c r="R208" s="188" t="str">
        <f t="shared" si="105"/>
        <v>Senior Transportation Planner</v>
      </c>
      <c r="S208" s="189" t="str">
        <f t="shared" si="104"/>
        <v>104</v>
      </c>
      <c r="T208" s="186" cm="1">
        <f t="array" aca="1" ref="T208" ca="1">ROUND(IF($Q208="Y",VLOOKUP($P208, INDIRECT($Q$3),T$8,0)*INDIRECT($P$2),VLOOKUP($P208, INDIRECT($Q$3),T$8,0)),IF($E208="E",0,3))</f>
        <v>105497</v>
      </c>
      <c r="U208" s="186" cm="1">
        <f t="array" aca="1" ref="U208" ca="1">ROUND(IF($Q208="Y",VLOOKUP($P208, INDIRECT($Q$3),U$8,0)*INDIRECT($P$2),VLOOKUP($P208, INDIRECT($Q$3),U$8,0)),IF($E208="E",0,3))</f>
        <v>109714</v>
      </c>
      <c r="V208" s="186" cm="1">
        <f t="array" aca="1" ref="V208" ca="1">ROUND(IF($Q208="Y",VLOOKUP($P208, INDIRECT($Q$3),V$8,0)*INDIRECT($P$2),VLOOKUP($P208, INDIRECT($Q$3),V$8,0)),IF($E208="E",0,3))</f>
        <v>114105</v>
      </c>
      <c r="W208" s="186" cm="1">
        <f t="array" aca="1" ref="W208" ca="1">ROUND(IF($Q208="Y",VLOOKUP($P208, INDIRECT($Q$3),W$8,0)*INDIRECT($P$2),VLOOKUP($P208, INDIRECT($Q$3),W$8,0)),IF($E208="E",0,3))</f>
        <v>118668</v>
      </c>
      <c r="X208" s="186" cm="1">
        <f t="array" aca="1" ref="X208" ca="1">ROUND(IF($Q208="Y",VLOOKUP($P208, INDIRECT($Q$3),X$8,0)*INDIRECT($P$2),VLOOKUP($P208, INDIRECT($Q$3),X$8,0)),IF($E208="E",0,3))</f>
        <v>123415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03"/>
        <v>09155C</v>
      </c>
      <c r="AC208" s="130" t="str">
        <f t="shared" si="106"/>
        <v>Senior Transportation Planner</v>
      </c>
      <c r="AD208" s="284" t="str">
        <f t="shared" si="107"/>
        <v>104</v>
      </c>
      <c r="AE208" s="282">
        <f t="shared" ca="1" si="138"/>
        <v>50.72</v>
      </c>
      <c r="AF208" s="282">
        <f t="shared" ca="1" si="138"/>
        <v>52.747999999999998</v>
      </c>
      <c r="AG208" s="282">
        <f t="shared" ca="1" si="138"/>
        <v>54.858999999999995</v>
      </c>
      <c r="AH208" s="282">
        <f t="shared" ca="1" si="138"/>
        <v>57.052</v>
      </c>
      <c r="AI208" s="282">
        <f t="shared" ca="1" si="138"/>
        <v>59.335000000000001</v>
      </c>
      <c r="AJ208" s="282" t="str">
        <f t="shared" ca="1" si="138"/>
        <v/>
      </c>
      <c r="AK208" s="282" t="str">
        <f t="shared" ca="1" si="138"/>
        <v/>
      </c>
    </row>
    <row r="209" spans="1:37" x14ac:dyDescent="0.3">
      <c r="A209" s="75" t="s">
        <v>674</v>
      </c>
      <c r="B209" s="75">
        <v>10</v>
      </c>
      <c r="C209" s="70" t="s">
        <v>44</v>
      </c>
      <c r="D209" s="75">
        <v>460</v>
      </c>
      <c r="E209" s="75" t="s">
        <v>17</v>
      </c>
      <c r="F209" s="73" t="s">
        <v>673</v>
      </c>
      <c r="G209" s="74">
        <f t="shared" ca="1" si="137"/>
        <v>86949</v>
      </c>
      <c r="H209" s="74">
        <f t="shared" ca="1" si="137"/>
        <v>91439</v>
      </c>
      <c r="I209" s="74">
        <f t="shared" ca="1" si="137"/>
        <v>96099</v>
      </c>
      <c r="J209" s="74">
        <f t="shared" ca="1" si="137"/>
        <v>102604</v>
      </c>
      <c r="K209" s="74">
        <f t="shared" ca="1" si="137"/>
        <v>105478</v>
      </c>
      <c r="L209" s="74">
        <f t="shared" ca="1" si="137"/>
        <v>108431</v>
      </c>
      <c r="M209" s="74">
        <f t="shared" ca="1" si="137"/>
        <v>111524</v>
      </c>
      <c r="N209" s="72"/>
      <c r="P209" s="187" t="str">
        <f t="shared" si="102"/>
        <v>52993C</v>
      </c>
      <c r="Q209" s="191" t="s">
        <v>600</v>
      </c>
      <c r="R209" s="188" t="str">
        <f t="shared" si="105"/>
        <v>Service Center Operations Manager</v>
      </c>
      <c r="S209" s="189" t="str">
        <f t="shared" si="104"/>
        <v>34D</v>
      </c>
      <c r="T209" s="186" cm="1">
        <f t="array" aca="1" ref="T209" ca="1">ROUND(IF($Q209="Y",VLOOKUP($P209, INDIRECT($Q$3),T$8,0)*INDIRECT($P$2),VLOOKUP($P209, INDIRECT($Q$3),T$8,0)),IF($E209="E",0,3))</f>
        <v>86949</v>
      </c>
      <c r="U209" s="186" cm="1">
        <f t="array" aca="1" ref="U209" ca="1">ROUND(IF($Q209="Y",VLOOKUP($P209, INDIRECT($Q$3),U$8,0)*INDIRECT($P$2),VLOOKUP($P209, INDIRECT($Q$3),U$8,0)),IF($E209="E",0,3))</f>
        <v>91439</v>
      </c>
      <c r="V209" s="186" cm="1">
        <f t="array" aca="1" ref="V209" ca="1">ROUND(IF($Q209="Y",VLOOKUP($P209, INDIRECT($Q$3),V$8,0)*INDIRECT($P$2),VLOOKUP($P209, INDIRECT($Q$3),V$8,0)),IF($E209="E",0,3))</f>
        <v>96099</v>
      </c>
      <c r="W209" s="186" cm="1">
        <f t="array" aca="1" ref="W209" ca="1">ROUND(IF($Q209="Y",VLOOKUP($P209, INDIRECT($Q$3),W$8,0)*INDIRECT($P$2),VLOOKUP($P209, INDIRECT($Q$3),W$8,0)),IF($E209="E",0,3))</f>
        <v>102604</v>
      </c>
      <c r="X209" s="186" cm="1">
        <f t="array" aca="1" ref="X209" ca="1">ROUND(IF($Q209="Y",VLOOKUP($P209, INDIRECT($Q$3),X$8,0)*INDIRECT($P$2),VLOOKUP($P209, INDIRECT($Q$3),X$8,0)),IF($E209="E",0,3))</f>
        <v>105478</v>
      </c>
      <c r="Y209" s="186" cm="1">
        <f t="array" aca="1" ref="Y209" ca="1">ROUND(IF($Q209="Y",VLOOKUP($P209, INDIRECT($Q$3),Y$8,0)*INDIRECT($P$2),VLOOKUP($P209, INDIRECT($Q$3),Y$8,0)),IF($E209="E",0,3))</f>
        <v>108431</v>
      </c>
      <c r="Z209" s="186" cm="1">
        <f t="array" aca="1" ref="Z209" ca="1">ROUND(IF($Q209="Y",VLOOKUP($P209, INDIRECT($Q$3),Z$8,0)*INDIRECT($P$2),VLOOKUP($P209, INDIRECT($Q$3),Z$8,0)),IF($E209="E",0,3))</f>
        <v>111524</v>
      </c>
      <c r="AA209" s="186"/>
      <c r="AB209" s="282" t="str">
        <f t="shared" si="103"/>
        <v>52993C</v>
      </c>
      <c r="AC209" s="130" t="str">
        <f t="shared" si="106"/>
        <v>Service Center Operations Manager</v>
      </c>
      <c r="AD209" s="284" t="str">
        <f t="shared" si="107"/>
        <v>34D</v>
      </c>
      <c r="AE209" s="282">
        <f t="shared" ca="1" si="138"/>
        <v>41.802999999999997</v>
      </c>
      <c r="AF209" s="282">
        <f t="shared" ca="1" si="138"/>
        <v>43.961999999999996</v>
      </c>
      <c r="AG209" s="282">
        <f t="shared" ca="1" si="138"/>
        <v>46.201999999999998</v>
      </c>
      <c r="AH209" s="282">
        <f t="shared" ca="1" si="138"/>
        <v>49.329000000000001</v>
      </c>
      <c r="AI209" s="282">
        <f t="shared" ca="1" si="138"/>
        <v>50.710999999999999</v>
      </c>
      <c r="AJ209" s="282">
        <f t="shared" ca="1" si="138"/>
        <v>52.131</v>
      </c>
      <c r="AK209" s="282">
        <f t="shared" ca="1" si="138"/>
        <v>53.617999999999995</v>
      </c>
    </row>
    <row r="210" spans="1:37" x14ac:dyDescent="0.3">
      <c r="A210" s="75" t="s">
        <v>819</v>
      </c>
      <c r="B210" s="75">
        <v>11</v>
      </c>
      <c r="C210" s="70" t="s">
        <v>888</v>
      </c>
      <c r="D210" s="75">
        <v>528</v>
      </c>
      <c r="E210" s="75" t="s">
        <v>17</v>
      </c>
      <c r="F210" s="73" t="s">
        <v>887</v>
      </c>
      <c r="G210" s="74">
        <f t="shared" ca="1" si="137"/>
        <v>106503</v>
      </c>
      <c r="H210" s="74">
        <f t="shared" ca="1" si="137"/>
        <v>110767</v>
      </c>
      <c r="I210" s="74">
        <f t="shared" ca="1" si="137"/>
        <v>115203</v>
      </c>
      <c r="J210" s="74">
        <f t="shared" ca="1" si="137"/>
        <v>119816</v>
      </c>
      <c r="K210" s="74">
        <f t="shared" ca="1" si="137"/>
        <v>124614</v>
      </c>
      <c r="L210" s="74">
        <f t="shared" ca="1" si="137"/>
        <v>0</v>
      </c>
      <c r="M210" s="74">
        <f t="shared" ca="1" si="137"/>
        <v>0</v>
      </c>
      <c r="N210" s="72"/>
      <c r="P210" s="187" t="str">
        <f t="shared" si="102"/>
        <v>53009C</v>
      </c>
      <c r="Q210" s="191" t="s">
        <v>600</v>
      </c>
      <c r="R210" s="188" t="str">
        <f t="shared" si="105"/>
        <v>Strategic Information Center Manager - MPD</v>
      </c>
      <c r="S210" s="189" t="str">
        <f t="shared" si="104"/>
        <v>116</v>
      </c>
      <c r="T210" s="186" cm="1">
        <f t="array" aca="1" ref="T210" ca="1">ROUND(IF($Q210="Y",VLOOKUP($P210, INDIRECT($Q$3),T$8,0)*INDIRECT($P$2),VLOOKUP($P210, INDIRECT($Q$3),T$8,0)),IF($E210="E",0,3))</f>
        <v>106503</v>
      </c>
      <c r="U210" s="186" cm="1">
        <f t="array" aca="1" ref="U210" ca="1">ROUND(IF($Q210="Y",VLOOKUP($P210, INDIRECT($Q$3),U$8,0)*INDIRECT($P$2),VLOOKUP($P210, INDIRECT($Q$3),U$8,0)),IF($E210="E",0,3))</f>
        <v>110767</v>
      </c>
      <c r="V210" s="186" cm="1">
        <f t="array" aca="1" ref="V210" ca="1">ROUND(IF($Q210="Y",VLOOKUP($P210, INDIRECT($Q$3),V$8,0)*INDIRECT($P$2),VLOOKUP($P210, INDIRECT($Q$3),V$8,0)),IF($E210="E",0,3))</f>
        <v>115203</v>
      </c>
      <c r="W210" s="186" cm="1">
        <f t="array" aca="1" ref="W210" ca="1">ROUND(IF($Q210="Y",VLOOKUP($P210, INDIRECT($Q$3),W$8,0)*INDIRECT($P$2),VLOOKUP($P210, INDIRECT($Q$3),W$8,0)),IF($E210="E",0,3))</f>
        <v>119816</v>
      </c>
      <c r="X210" s="186" cm="1">
        <f t="array" aca="1" ref="X210" ca="1">ROUND(IF($Q210="Y",VLOOKUP($P210, INDIRECT($Q$3),X$8,0)*INDIRECT($P$2),VLOOKUP($P210, INDIRECT($Q$3),X$8,0)),IF($E210="E",0,3))</f>
        <v>124614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03"/>
        <v>53009C</v>
      </c>
      <c r="AC210" s="130" t="str">
        <f t="shared" si="106"/>
        <v>Strategic Information Center Manager - MPD</v>
      </c>
      <c r="AD210" s="284" t="str">
        <f t="shared" si="107"/>
        <v>116</v>
      </c>
      <c r="AE210" s="282">
        <f t="shared" ca="1" si="138"/>
        <v>51.204000000000001</v>
      </c>
      <c r="AF210" s="282">
        <f t="shared" ca="1" si="138"/>
        <v>53.253999999999998</v>
      </c>
      <c r="AG210" s="282">
        <f t="shared" ca="1" si="138"/>
        <v>55.387</v>
      </c>
      <c r="AH210" s="282">
        <f t="shared" ca="1" si="138"/>
        <v>57.603999999999999</v>
      </c>
      <c r="AI210" s="282">
        <f t="shared" ca="1" si="138"/>
        <v>59.910999999999994</v>
      </c>
      <c r="AJ210" s="282" t="str">
        <f t="shared" ca="1" si="138"/>
        <v/>
      </c>
      <c r="AK210" s="282" t="str">
        <f t="shared" ca="1" si="138"/>
        <v/>
      </c>
    </row>
    <row r="211" spans="1:37" x14ac:dyDescent="0.3">
      <c r="A211" s="75" t="s">
        <v>212</v>
      </c>
      <c r="B211" s="75">
        <v>9</v>
      </c>
      <c r="C211" s="70" t="s">
        <v>211</v>
      </c>
      <c r="D211" s="358">
        <v>418</v>
      </c>
      <c r="E211" s="75" t="s">
        <v>17</v>
      </c>
      <c r="F211" s="73" t="s">
        <v>436</v>
      </c>
      <c r="G211" s="74">
        <f t="shared" ca="1" si="137"/>
        <v>84596</v>
      </c>
      <c r="H211" s="74">
        <f t="shared" ca="1" si="137"/>
        <v>88825</v>
      </c>
      <c r="I211" s="74">
        <f t="shared" ca="1" si="137"/>
        <v>93266</v>
      </c>
      <c r="J211" s="74">
        <f t="shared" ca="1" si="137"/>
        <v>97932</v>
      </c>
      <c r="K211" s="74">
        <f t="shared" ca="1" si="137"/>
        <v>100673</v>
      </c>
      <c r="L211" s="74">
        <f t="shared" ca="1" si="137"/>
        <v>103491</v>
      </c>
      <c r="M211" s="74">
        <f t="shared" ca="1" si="137"/>
        <v>106442</v>
      </c>
      <c r="N211" s="72"/>
      <c r="P211" s="187" t="str">
        <f t="shared" si="102"/>
        <v>09810C</v>
      </c>
      <c r="Q211" s="191" t="s">
        <v>600</v>
      </c>
      <c r="R211" s="188" t="str">
        <f t="shared" si="105"/>
        <v>Supervisor Administrative Services</v>
      </c>
      <c r="S211" s="189" t="str">
        <f t="shared" si="104"/>
        <v>40</v>
      </c>
      <c r="T211" s="186" cm="1">
        <f t="array" aca="1" ref="T211" ca="1">ROUND(IF($Q211="Y",VLOOKUP($P211, INDIRECT($Q$3),T$8,0)*INDIRECT($P$2),VLOOKUP($P211, INDIRECT($Q$3),T$8,0)),IF($E211="E",0,3))</f>
        <v>84596</v>
      </c>
      <c r="U211" s="186" cm="1">
        <f t="array" aca="1" ref="U211" ca="1">ROUND(IF($Q211="Y",VLOOKUP($P211, INDIRECT($Q$3),U$8,0)*INDIRECT($P$2),VLOOKUP($P211, INDIRECT($Q$3),U$8,0)),IF($E211="E",0,3))</f>
        <v>88825</v>
      </c>
      <c r="V211" s="186" cm="1">
        <f t="array" aca="1" ref="V211" ca="1">ROUND(IF($Q211="Y",VLOOKUP($P211, INDIRECT($Q$3),V$8,0)*INDIRECT($P$2),VLOOKUP($P211, INDIRECT($Q$3),V$8,0)),IF($E211="E",0,3))</f>
        <v>93266</v>
      </c>
      <c r="W211" s="186" cm="1">
        <f t="array" aca="1" ref="W211" ca="1">ROUND(IF($Q211="Y",VLOOKUP($P211, INDIRECT($Q$3),W$8,0)*INDIRECT($P$2),VLOOKUP($P211, INDIRECT($Q$3),W$8,0)),IF($E211="E",0,3))</f>
        <v>97932</v>
      </c>
      <c r="X211" s="186" cm="1">
        <f t="array" aca="1" ref="X211" ca="1">ROUND(IF($Q211="Y",VLOOKUP($P211, INDIRECT($Q$3),X$8,0)*INDIRECT($P$2),VLOOKUP($P211, INDIRECT($Q$3),X$8,0)),IF($E211="E",0,3))</f>
        <v>100673</v>
      </c>
      <c r="Y211" s="186" cm="1">
        <f t="array" aca="1" ref="Y211" ca="1">ROUND(IF($Q211="Y",VLOOKUP($P211, INDIRECT($Q$3),Y$8,0)*INDIRECT($P$2),VLOOKUP($P211, INDIRECT($Q$3),Y$8,0)),IF($E211="E",0,3))</f>
        <v>103491</v>
      </c>
      <c r="Z211" s="186" cm="1">
        <f t="array" aca="1" ref="Z211" ca="1">ROUND(IF($Q211="Y",VLOOKUP($P211, INDIRECT($Q$3),Z$8,0)*INDIRECT($P$2),VLOOKUP($P211, INDIRECT($Q$3),Z$8,0)),IF($E211="E",0,3))</f>
        <v>106442</v>
      </c>
      <c r="AA211" s="186"/>
      <c r="AB211" s="282" t="str">
        <f t="shared" si="103"/>
        <v>09810C</v>
      </c>
      <c r="AC211" s="130" t="str">
        <f t="shared" si="106"/>
        <v>Supervisor Administrative Services</v>
      </c>
      <c r="AD211" s="284" t="str">
        <f t="shared" si="107"/>
        <v>40</v>
      </c>
      <c r="AE211" s="282">
        <f t="shared" ca="1" si="138"/>
        <v>40.671999999999997</v>
      </c>
      <c r="AF211" s="282">
        <f t="shared" ca="1" si="138"/>
        <v>42.704999999999998</v>
      </c>
      <c r="AG211" s="282">
        <f t="shared" ca="1" si="138"/>
        <v>44.839999999999996</v>
      </c>
      <c r="AH211" s="282">
        <f t="shared" ca="1" si="138"/>
        <v>47.082999999999998</v>
      </c>
      <c r="AI211" s="282">
        <f t="shared" ca="1" si="138"/>
        <v>48.400999999999996</v>
      </c>
      <c r="AJ211" s="282">
        <f t="shared" ca="1" si="138"/>
        <v>49.756</v>
      </c>
      <c r="AK211" s="282">
        <f t="shared" ca="1" si="138"/>
        <v>51.174999999999997</v>
      </c>
    </row>
    <row r="212" spans="1:37" x14ac:dyDescent="0.3">
      <c r="A212" s="75" t="s">
        <v>214</v>
      </c>
      <c r="B212" s="75">
        <v>11</v>
      </c>
      <c r="C212" s="70" t="s">
        <v>213</v>
      </c>
      <c r="D212" s="75">
        <v>533</v>
      </c>
      <c r="E212" s="75" t="s">
        <v>17</v>
      </c>
      <c r="F212" s="73" t="s">
        <v>437</v>
      </c>
      <c r="G212" s="74">
        <f t="shared" ca="1" si="137"/>
        <v>102423</v>
      </c>
      <c r="H212" s="74">
        <f t="shared" ca="1" si="137"/>
        <v>106520</v>
      </c>
      <c r="I212" s="74">
        <f t="shared" ca="1" si="137"/>
        <v>110784</v>
      </c>
      <c r="J212" s="74">
        <f t="shared" ca="1" si="137"/>
        <v>115214</v>
      </c>
      <c r="K212" s="74">
        <f t="shared" ca="1" si="137"/>
        <v>119822</v>
      </c>
      <c r="L212" s="74">
        <f t="shared" ca="1" si="137"/>
        <v>124614</v>
      </c>
      <c r="M212" s="74">
        <f t="shared" ca="1" si="137"/>
        <v>0</v>
      </c>
      <c r="N212" s="72"/>
      <c r="P212" s="187" t="str">
        <f t="shared" si="102"/>
        <v>09926C</v>
      </c>
      <c r="Q212" s="191" t="s">
        <v>600</v>
      </c>
      <c r="R212" s="188" t="str">
        <f t="shared" si="105"/>
        <v>Supervisor CPED Project Coordination</v>
      </c>
      <c r="S212" s="189" t="str">
        <f t="shared" si="104"/>
        <v>42</v>
      </c>
      <c r="T212" s="186" cm="1">
        <f t="array" aca="1" ref="T212" ca="1">ROUND(IF($Q212="Y",VLOOKUP($P212, INDIRECT($Q$3),T$8,0)*INDIRECT($P$2),VLOOKUP($P212, INDIRECT($Q$3),T$8,0)),IF($E212="E",0,3))</f>
        <v>102423</v>
      </c>
      <c r="U212" s="186" cm="1">
        <f t="array" aca="1" ref="U212" ca="1">ROUND(IF($Q212="Y",VLOOKUP($P212, INDIRECT($Q$3),U$8,0)*INDIRECT($P$2),VLOOKUP($P212, INDIRECT($Q$3),U$8,0)),IF($E212="E",0,3))</f>
        <v>106520</v>
      </c>
      <c r="V212" s="186" cm="1">
        <f t="array" aca="1" ref="V212" ca="1">ROUND(IF($Q212="Y",VLOOKUP($P212, INDIRECT($Q$3),V$8,0)*INDIRECT($P$2),VLOOKUP($P212, INDIRECT($Q$3),V$8,0)),IF($E212="E",0,3))</f>
        <v>110784</v>
      </c>
      <c r="W212" s="186" cm="1">
        <f t="array" aca="1" ref="W212" ca="1">ROUND(IF($Q212="Y",VLOOKUP($P212, INDIRECT($Q$3),W$8,0)*INDIRECT($P$2),VLOOKUP($P212, INDIRECT($Q$3),W$8,0)),IF($E212="E",0,3))</f>
        <v>115214</v>
      </c>
      <c r="X212" s="186" cm="1">
        <f t="array" aca="1" ref="X212" ca="1">ROUND(IF($Q212="Y",VLOOKUP($P212, INDIRECT($Q$3),X$8,0)*INDIRECT($P$2),VLOOKUP($P212, INDIRECT($Q$3),X$8,0)),IF($E212="E",0,3))</f>
        <v>119822</v>
      </c>
      <c r="Y212" s="186" cm="1">
        <f t="array" aca="1" ref="Y212" ca="1">ROUND(IF($Q212="Y",VLOOKUP($P212, INDIRECT($Q$3),Y$8,0)*INDIRECT($P$2),VLOOKUP($P212, INDIRECT($Q$3),Y$8,0)),IF($E212="E",0,3))</f>
        <v>124614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03"/>
        <v>09926C</v>
      </c>
      <c r="AC212" s="130" t="str">
        <f t="shared" si="106"/>
        <v>Supervisor CPED Project Coordination</v>
      </c>
      <c r="AD212" s="284" t="str">
        <f t="shared" si="107"/>
        <v>42</v>
      </c>
      <c r="AE212" s="282">
        <f t="shared" ca="1" si="138"/>
        <v>49.241999999999997</v>
      </c>
      <c r="AF212" s="282">
        <f t="shared" ca="1" si="138"/>
        <v>51.211999999999996</v>
      </c>
      <c r="AG212" s="282">
        <f t="shared" ca="1" si="138"/>
        <v>53.262</v>
      </c>
      <c r="AH212" s="282">
        <f t="shared" ca="1" si="138"/>
        <v>55.391999999999996</v>
      </c>
      <c r="AI212" s="282">
        <f t="shared" ca="1" si="138"/>
        <v>57.606999999999999</v>
      </c>
      <c r="AJ212" s="282">
        <f t="shared" ca="1" si="138"/>
        <v>59.910999999999994</v>
      </c>
      <c r="AK212" s="282" t="str">
        <f t="shared" ca="1" si="138"/>
        <v/>
      </c>
    </row>
    <row r="213" spans="1:37" x14ac:dyDescent="0.3">
      <c r="A213" s="75" t="s">
        <v>1102</v>
      </c>
      <c r="B213" s="75">
        <v>10</v>
      </c>
      <c r="C213" s="70" t="s">
        <v>18</v>
      </c>
      <c r="D213" s="75">
        <v>488</v>
      </c>
      <c r="E213" s="75" t="s">
        <v>17</v>
      </c>
      <c r="F213" s="73" t="s">
        <v>1101</v>
      </c>
      <c r="G213" s="74">
        <f t="shared" ref="G213" si="159">IF(E213="E",ROUND(T213,0),ROUND(T213,3))</f>
        <v>92160</v>
      </c>
      <c r="H213" s="74">
        <f t="shared" ref="H213" si="160">IF(F213="E",ROUND(U213,0),ROUND(U213,3))</f>
        <v>97009</v>
      </c>
      <c r="I213" s="74">
        <f t="shared" ref="I213" si="161">IF(G213="E",ROUND(V213,0),ROUND(V213,3))</f>
        <v>102114</v>
      </c>
      <c r="J213" s="74">
        <f t="shared" ref="J213" si="162">IF(H213="E",ROUND(W213,0),ROUND(W213,3))</f>
        <v>107490</v>
      </c>
      <c r="K213" s="74">
        <f t="shared" ref="K213" si="163">IF(I213="E",ROUND(X213,0),ROUND(X213,3))</f>
        <v>110496</v>
      </c>
      <c r="L213" s="74">
        <f t="shared" ref="L213" si="164">IF(J213="E",ROUND(Y213,0),ROUND(Y213,3))</f>
        <v>113594</v>
      </c>
      <c r="M213" s="74">
        <f t="shared" ref="M213" si="165">IF(K213="E",ROUND(Z213,0),ROUND(Z213,3))</f>
        <v>116832</v>
      </c>
      <c r="N213" s="72"/>
      <c r="P213" s="187" t="str">
        <f t="shared" si="102"/>
        <v>59507C</v>
      </c>
      <c r="Q213" s="191" t="s">
        <v>600</v>
      </c>
      <c r="R213" s="188" t="str">
        <f t="shared" si="105"/>
        <v>Supervisor Case Investigations - Civil Rights</v>
      </c>
      <c r="S213" s="189" t="str">
        <f t="shared" si="104"/>
        <v>83</v>
      </c>
      <c r="T213" s="373">
        <v>92160</v>
      </c>
      <c r="U213" s="373">
        <v>97009</v>
      </c>
      <c r="V213" s="373">
        <v>102114</v>
      </c>
      <c r="W213" s="373">
        <v>107490</v>
      </c>
      <c r="X213" s="373">
        <v>110496</v>
      </c>
      <c r="Y213" s="373">
        <v>113594</v>
      </c>
      <c r="Z213" s="373">
        <v>116832</v>
      </c>
      <c r="AA213" s="186"/>
      <c r="AB213" s="282" t="str">
        <f t="shared" si="103"/>
        <v>59507C</v>
      </c>
      <c r="AC213" s="130" t="str">
        <f t="shared" si="106"/>
        <v>Supervisor Case Investigations - Civil Rights</v>
      </c>
      <c r="AD213" s="284" t="str">
        <f t="shared" si="107"/>
        <v>83</v>
      </c>
      <c r="AE213" s="282">
        <f t="shared" ref="AE213" si="166">IF(T213=0,"",IF($E213="E",ROUNDUP(T213/2080,3),T213))</f>
        <v>44.308</v>
      </c>
      <c r="AF213" s="282">
        <f t="shared" ref="AF213" si="167">IF(U213=0,"",IF($E213="E",ROUNDUP(U213/2080,3),U213))</f>
        <v>46.638999999999996</v>
      </c>
      <c r="AG213" s="282">
        <f t="shared" ref="AG213" si="168">IF(V213=0,"",IF($E213="E",ROUNDUP(V213/2080,3),V213))</f>
        <v>49.094000000000001</v>
      </c>
      <c r="AH213" s="282">
        <f t="shared" ref="AH213" si="169">IF(W213=0,"",IF($E213="E",ROUNDUP(W213/2080,3),W213))</f>
        <v>51.677999999999997</v>
      </c>
      <c r="AI213" s="282">
        <f t="shared" ref="AI213" si="170">IF(X213=0,"",IF($E213="E",ROUNDUP(X213/2080,3),X213))</f>
        <v>53.123999999999995</v>
      </c>
      <c r="AJ213" s="282">
        <f t="shared" ref="AJ213" si="171">IF(Y213=0,"",IF($E213="E",ROUNDUP(Y213/2080,3),Y213))</f>
        <v>54.613</v>
      </c>
      <c r="AK213" s="282">
        <f t="shared" ref="AK213" si="172">IF(Z213=0,"",IF($E213="E",ROUNDUP(Z213/2080,3),Z213))</f>
        <v>56.169999999999995</v>
      </c>
    </row>
    <row r="214" spans="1:37" x14ac:dyDescent="0.3">
      <c r="A214" s="75" t="s">
        <v>1103</v>
      </c>
      <c r="B214" s="75">
        <v>10</v>
      </c>
      <c r="C214" s="70" t="s">
        <v>70</v>
      </c>
      <c r="D214" s="75">
        <v>478</v>
      </c>
      <c r="E214" s="75" t="s">
        <v>17</v>
      </c>
      <c r="F214" s="73" t="s">
        <v>1104</v>
      </c>
      <c r="G214" s="74">
        <f t="shared" ref="G214" ca="1" si="173">IF(E214="E",ROUND(T214,0),ROUND(T214,3))</f>
        <v>88597</v>
      </c>
      <c r="H214" s="74">
        <f t="shared" ref="H214" ca="1" si="174">IF(F214="E",ROUND(U214,0),ROUND(U214,3))</f>
        <v>93007</v>
      </c>
      <c r="I214" s="74">
        <f t="shared" ref="I214" ca="1" si="175">IF(G214="E",ROUND(V214,0),ROUND(V214,3))</f>
        <v>97670</v>
      </c>
      <c r="J214" s="74">
        <f t="shared" ref="J214" ca="1" si="176">IF(H214="E",ROUND(W214,0),ROUND(W214,3))</f>
        <v>103985</v>
      </c>
      <c r="K214" s="74">
        <f t="shared" ref="K214" ca="1" si="177">IF(I214="E",ROUND(X214,0),ROUND(X214,3))</f>
        <v>106894</v>
      </c>
      <c r="L214" s="74">
        <f t="shared" ref="L214" ca="1" si="178">IF(J214="E",ROUND(Y214,0),ROUND(Y214,3))</f>
        <v>109891</v>
      </c>
      <c r="M214" s="74">
        <f t="shared" ref="M214" ca="1" si="179">IF(K214="E",ROUND(Z214,0),ROUND(Z214,3))</f>
        <v>113023</v>
      </c>
      <c r="N214" s="72"/>
      <c r="P214" s="187" t="str">
        <f t="shared" si="102"/>
        <v>59508C</v>
      </c>
      <c r="Q214" s="191" t="s">
        <v>600</v>
      </c>
      <c r="R214" s="188" t="str">
        <f t="shared" si="105"/>
        <v>Supervisor Contract Compliance - Civil Rights</v>
      </c>
      <c r="S214" s="189" t="str">
        <f t="shared" si="104"/>
        <v>34M</v>
      </c>
      <c r="T214" s="186" cm="1">
        <f t="array" aca="1" ref="T214" ca="1">ROUND(IF($Q214="Y",VLOOKUP($P214, INDIRECT($Q$3),T$8,0)*INDIRECT($P$2),VLOOKUP($P214, INDIRECT($Q$3),T$8,0)),IF($E214="E",0,3))</f>
        <v>88597</v>
      </c>
      <c r="U214" s="186" cm="1">
        <f t="array" aca="1" ref="U214" ca="1">ROUND(IF($Q214="Y",VLOOKUP($P214, INDIRECT($Q$3),U$8,0)*INDIRECT($P$2),VLOOKUP($P214, INDIRECT($Q$3),U$8,0)),IF($E214="E",0,3))</f>
        <v>93007</v>
      </c>
      <c r="V214" s="186" cm="1">
        <f t="array" aca="1" ref="V214" ca="1">ROUND(IF($Q214="Y",VLOOKUP($P214, INDIRECT($Q$3),V$8,0)*INDIRECT($P$2),VLOOKUP($P214, INDIRECT($Q$3),V$8,0)),IF($E214="E",0,3))</f>
        <v>97670</v>
      </c>
      <c r="W214" s="186" cm="1">
        <f t="array" aca="1" ref="W214" ca="1">ROUND(IF($Q214="Y",VLOOKUP($P214, INDIRECT($Q$3),W$8,0)*INDIRECT($P$2),VLOOKUP($P214, INDIRECT($Q$3),W$8,0)),IF($E214="E",0,3))</f>
        <v>103985</v>
      </c>
      <c r="X214" s="186" cm="1">
        <f t="array" aca="1" ref="X214" ca="1">ROUND(IF($Q214="Y",VLOOKUP($P214, INDIRECT($Q$3),X$8,0)*INDIRECT($P$2),VLOOKUP($P214, INDIRECT($Q$3),X$8,0)),IF($E214="E",0,3))</f>
        <v>106894</v>
      </c>
      <c r="Y214" s="186" cm="1">
        <f t="array" aca="1" ref="Y214" ca="1">ROUND(IF($Q214="Y",VLOOKUP($P214, INDIRECT($Q$3),Y$8,0)*INDIRECT($P$2),VLOOKUP($P214, INDIRECT($Q$3),Y$8,0)),IF($E214="E",0,3))</f>
        <v>109891</v>
      </c>
      <c r="Z214" s="186" cm="1">
        <f t="array" aca="1" ref="Z214" ca="1">ROUND(IF($Q214="Y",VLOOKUP($P214, INDIRECT($Q$3),Z$8,0)*INDIRECT($P$2),VLOOKUP($P214, INDIRECT($Q$3),Z$8,0)),IF($E214="E",0,3))</f>
        <v>113023</v>
      </c>
      <c r="AA214" s="186"/>
      <c r="AB214" s="282" t="str">
        <f t="shared" si="103"/>
        <v>59508C</v>
      </c>
      <c r="AC214" s="130" t="str">
        <f t="shared" si="106"/>
        <v>Supervisor Contract Compliance - Civil Rights</v>
      </c>
      <c r="AD214" s="284" t="str">
        <f t="shared" si="107"/>
        <v>34M</v>
      </c>
      <c r="AE214" s="282">
        <f t="shared" ref="AE214" ca="1" si="180">IF(T214=0,"",IF($E214="E",ROUNDUP(T214/2080,3),T214))</f>
        <v>42.594999999999999</v>
      </c>
      <c r="AF214" s="282">
        <f t="shared" ref="AF214" ca="1" si="181">IF(U214=0,"",IF($E214="E",ROUNDUP(U214/2080,3),U214))</f>
        <v>44.714999999999996</v>
      </c>
      <c r="AG214" s="282">
        <f t="shared" ref="AG214" ca="1" si="182">IF(V214=0,"",IF($E214="E",ROUNDUP(V214/2080,3),V214))</f>
        <v>46.957000000000001</v>
      </c>
      <c r="AH214" s="282">
        <f t="shared" ref="AH214" ca="1" si="183">IF(W214=0,"",IF($E214="E",ROUNDUP(W214/2080,3),W214))</f>
        <v>49.992999999999995</v>
      </c>
      <c r="AI214" s="282">
        <f t="shared" ref="AI214" ca="1" si="184">IF(X214=0,"",IF($E214="E",ROUNDUP(X214/2080,3),X214))</f>
        <v>51.391999999999996</v>
      </c>
      <c r="AJ214" s="282">
        <f t="shared" ref="AJ214" ca="1" si="185">IF(Y214=0,"",IF($E214="E",ROUNDUP(Y214/2080,3),Y214))</f>
        <v>52.832999999999998</v>
      </c>
      <c r="AK214" s="282">
        <f t="shared" ref="AK214" ca="1" si="186">IF(Z214=0,"",IF($E214="E",ROUNDUP(Z214/2080,3),Z214))</f>
        <v>54.338000000000001</v>
      </c>
    </row>
    <row r="215" spans="1:37" x14ac:dyDescent="0.3">
      <c r="A215" s="75" t="s">
        <v>1088</v>
      </c>
      <c r="B215" s="75">
        <v>10</v>
      </c>
      <c r="C215" s="70" t="s">
        <v>1089</v>
      </c>
      <c r="D215" s="75">
        <v>480</v>
      </c>
      <c r="E215" s="75" t="s">
        <v>17</v>
      </c>
      <c r="F215" s="73" t="s">
        <v>1090</v>
      </c>
      <c r="G215" s="74">
        <f t="shared" ref="G215" ca="1" si="187">IF(E215="E",ROUND(T215,0),ROUND(T215,3))</f>
        <v>103128</v>
      </c>
      <c r="H215" s="74">
        <f t="shared" ref="H215" ca="1" si="188">IF(F215="E",ROUND(U215,0),ROUND(U215,3))</f>
        <v>108262</v>
      </c>
      <c r="I215" s="74">
        <f t="shared" ref="I215" ca="1" si="189">IF(G215="E",ROUND(V215,0),ROUND(V215,3))</f>
        <v>113687</v>
      </c>
      <c r="J215" s="74">
        <f t="shared" ref="J215" ca="1" si="190">IF(H215="E",ROUND(W215,0),ROUND(W215,3))</f>
        <v>121039</v>
      </c>
      <c r="K215" s="74">
        <f t="shared" ref="K215" ca="1" si="191">IF(I215="E",ROUND(X215,0),ROUND(X215,3))</f>
        <v>124428</v>
      </c>
      <c r="L215" s="74">
        <f t="shared" ref="L215" ca="1" si="192">IF(J215="E",ROUND(Y215,0),ROUND(Y215,3))</f>
        <v>127916</v>
      </c>
      <c r="M215" s="74">
        <f t="shared" ref="M215" ca="1" si="193">IF(K215="E",ROUND(Z215,0),ROUND(Z215,3))</f>
        <v>131560</v>
      </c>
      <c r="N215" s="72"/>
      <c r="P215" s="187" t="str">
        <f t="shared" ref="P215" si="194">A215</f>
        <v>59482C</v>
      </c>
      <c r="Q215" s="191" t="s">
        <v>600</v>
      </c>
      <c r="R215" s="188" t="str">
        <f t="shared" ref="R215" si="195">F215</f>
        <v>Supervisor Crime Analyst MPD</v>
      </c>
      <c r="S215" s="189" t="str">
        <f t="shared" ref="S215" si="196">C215</f>
        <v>146</v>
      </c>
      <c r="T215" s="186" cm="1">
        <f t="array" aca="1" ref="T215" ca="1">ROUND(IF($Q215="Y",VLOOKUP($P215, INDIRECT($Q$3),T$8,0)*INDIRECT($P$2),VLOOKUP($P215, INDIRECT($Q$3),T$8,0)),IF($E215="E",0,3))</f>
        <v>103128</v>
      </c>
      <c r="U215" s="186" cm="1">
        <f t="array" aca="1" ref="U215" ca="1">ROUND(IF($Q215="Y",VLOOKUP($P215, INDIRECT($Q$3),U$8,0)*INDIRECT($P$2),VLOOKUP($P215, INDIRECT($Q$3),U$8,0)),IF($E215="E",0,3))</f>
        <v>108262</v>
      </c>
      <c r="V215" s="186" cm="1">
        <f t="array" aca="1" ref="V215" ca="1">ROUND(IF($Q215="Y",VLOOKUP($P215, INDIRECT($Q$3),V$8,0)*INDIRECT($P$2),VLOOKUP($P215, INDIRECT($Q$3),V$8,0)),IF($E215="E",0,3))</f>
        <v>113687</v>
      </c>
      <c r="W215" s="186" cm="1">
        <f t="array" aca="1" ref="W215" ca="1">ROUND(IF($Q215="Y",VLOOKUP($P215, INDIRECT($Q$3),W$8,0)*INDIRECT($P$2),VLOOKUP($P215, INDIRECT($Q$3),W$8,0)),IF($E215="E",0,3))</f>
        <v>121039</v>
      </c>
      <c r="X215" s="186" cm="1">
        <f t="array" aca="1" ref="X215" ca="1">ROUND(IF($Q215="Y",VLOOKUP($P215, INDIRECT($Q$3),X$8,0)*INDIRECT($P$2),VLOOKUP($P215, INDIRECT($Q$3),X$8,0)),IF($E215="E",0,3))</f>
        <v>124428</v>
      </c>
      <c r="Y215" s="186" cm="1">
        <f t="array" aca="1" ref="Y215" ca="1">ROUND(IF($Q215="Y",VLOOKUP($P215, INDIRECT($Q$3),Y$8,0)*INDIRECT($P$2),VLOOKUP($P215, INDIRECT($Q$3),Y$8,0)),IF($E215="E",0,3))</f>
        <v>127916</v>
      </c>
      <c r="Z215" s="186" cm="1">
        <f t="array" aca="1" ref="Z215" ca="1">ROUND(IF($Q215="Y",VLOOKUP($P215, INDIRECT($Q$3),Z$8,0)*INDIRECT($P$2),VLOOKUP($P215, INDIRECT($Q$3),Z$8,0)),IF($E215="E",0,3))</f>
        <v>131560</v>
      </c>
      <c r="AA215" s="186"/>
      <c r="AB215" s="282" t="str">
        <f t="shared" ref="AB215" si="197">A215</f>
        <v>59482C</v>
      </c>
      <c r="AC215" s="130" t="str">
        <f t="shared" ref="AC215" si="198">F215</f>
        <v>Supervisor Crime Analyst MPD</v>
      </c>
      <c r="AD215" s="284" t="str">
        <f t="shared" ref="AD215" si="199">C215</f>
        <v>146</v>
      </c>
      <c r="AE215" s="282">
        <f t="shared" ref="AE215" ca="1" si="200">IF(T215=0,"",IF($E215="E",ROUNDUP(T215/2080,3),T215))</f>
        <v>49.580999999999996</v>
      </c>
      <c r="AF215" s="282">
        <f t="shared" ref="AF215" ca="1" si="201">IF(U215=0,"",IF($E215="E",ROUNDUP(U215/2080,3),U215))</f>
        <v>52.05</v>
      </c>
      <c r="AG215" s="282">
        <f t="shared" ref="AG215" ca="1" si="202">IF(V215=0,"",IF($E215="E",ROUNDUP(V215/2080,3),V215))</f>
        <v>54.657999999999994</v>
      </c>
      <c r="AH215" s="282">
        <f t="shared" ref="AH215" ca="1" si="203">IF(W215=0,"",IF($E215="E",ROUNDUP(W215/2080,3),W215))</f>
        <v>58.192</v>
      </c>
      <c r="AI215" s="282">
        <f t="shared" ref="AI215" ca="1" si="204">IF(X215=0,"",IF($E215="E",ROUNDUP(X215/2080,3),X215))</f>
        <v>59.821999999999996</v>
      </c>
      <c r="AJ215" s="282">
        <f t="shared" ref="AJ215" ca="1" si="205">IF(Y215=0,"",IF($E215="E",ROUNDUP(Y215/2080,3),Y215))</f>
        <v>61.498999999999995</v>
      </c>
      <c r="AK215" s="282">
        <f t="shared" ref="AK215" ca="1" si="206">IF(Z215=0,"",IF($E215="E",ROUNDUP(Z215/2080,3),Z215))</f>
        <v>63.25</v>
      </c>
    </row>
    <row r="216" spans="1:37" x14ac:dyDescent="0.3">
      <c r="A216" s="75" t="s">
        <v>216</v>
      </c>
      <c r="B216" s="75">
        <v>8</v>
      </c>
      <c r="C216" s="70" t="s">
        <v>575</v>
      </c>
      <c r="D216" s="75">
        <v>393</v>
      </c>
      <c r="E216" s="75" t="s">
        <v>17</v>
      </c>
      <c r="F216" s="73" t="s">
        <v>438</v>
      </c>
      <c r="G216" s="74">
        <f t="shared" ref="G216:M233" ca="1" si="207">IF(E216="E",ROUND(T216,0),ROUND(T216,3))</f>
        <v>81091</v>
      </c>
      <c r="H216" s="74">
        <f t="shared" ca="1" si="207"/>
        <v>84337</v>
      </c>
      <c r="I216" s="74">
        <f t="shared" ca="1" si="207"/>
        <v>87715</v>
      </c>
      <c r="J216" s="74">
        <f t="shared" ca="1" si="207"/>
        <v>91227</v>
      </c>
      <c r="K216" s="74">
        <f t="shared" ca="1" si="207"/>
        <v>94879</v>
      </c>
      <c r="L216" s="74">
        <f t="shared" ca="1" si="207"/>
        <v>0</v>
      </c>
      <c r="M216" s="74">
        <f t="shared" ca="1" si="207"/>
        <v>0</v>
      </c>
      <c r="N216" s="72"/>
      <c r="P216" s="187" t="str">
        <f t="shared" ref="P216:P226" si="208">A216</f>
        <v>10074C</v>
      </c>
      <c r="Q216" s="191" t="s">
        <v>600</v>
      </c>
      <c r="R216" s="188" t="str">
        <f t="shared" si="105"/>
        <v>Supervisor Criminal Legal Support Services</v>
      </c>
      <c r="S216" s="189" t="str">
        <f t="shared" si="104"/>
        <v>022</v>
      </c>
      <c r="T216" s="186" cm="1">
        <f t="array" aca="1" ref="T216" ca="1">ROUND(IF($Q216="Y",VLOOKUP($P216, INDIRECT($Q$3),T$8,0)*INDIRECT($P$2),VLOOKUP($P216, INDIRECT($Q$3),T$8,0)),IF($E216="E",0,3))</f>
        <v>81091</v>
      </c>
      <c r="U216" s="186" cm="1">
        <f t="array" aca="1" ref="U216" ca="1">ROUND(IF($Q216="Y",VLOOKUP($P216, INDIRECT($Q$3),U$8,0)*INDIRECT($P$2),VLOOKUP($P216, INDIRECT($Q$3),U$8,0)),IF($E216="E",0,3))</f>
        <v>84337</v>
      </c>
      <c r="V216" s="186" cm="1">
        <f t="array" aca="1" ref="V216" ca="1">ROUND(IF($Q216="Y",VLOOKUP($P216, INDIRECT($Q$3),V$8,0)*INDIRECT($P$2),VLOOKUP($P216, INDIRECT($Q$3),V$8,0)),IF($E216="E",0,3))</f>
        <v>87715</v>
      </c>
      <c r="W216" s="186" cm="1">
        <f t="array" aca="1" ref="W216" ca="1">ROUND(IF($Q216="Y",VLOOKUP($P216, INDIRECT($Q$3),W$8,0)*INDIRECT($P$2),VLOOKUP($P216, INDIRECT($Q$3),W$8,0)),IF($E216="E",0,3))</f>
        <v>91227</v>
      </c>
      <c r="X216" s="186" cm="1">
        <f t="array" aca="1" ref="X216" ca="1">ROUND(IF($Q216="Y",VLOOKUP($P216, INDIRECT($Q$3),X$8,0)*INDIRECT($P$2),VLOOKUP($P216, INDIRECT($Q$3),X$8,0)),IF($E216="E",0,3))</f>
        <v>94879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03"/>
        <v>10074C</v>
      </c>
      <c r="AC216" s="130" t="str">
        <f t="shared" si="106"/>
        <v>Supervisor Criminal Legal Support Services</v>
      </c>
      <c r="AD216" s="284" t="str">
        <f t="shared" si="107"/>
        <v>022</v>
      </c>
      <c r="AE216" s="282">
        <f t="shared" ref="AE216:AK233" ca="1" si="209">IF(T216=0,"",IF($E216="E",ROUNDUP(T216/2080,3),T216))</f>
        <v>38.986999999999995</v>
      </c>
      <c r="AF216" s="282">
        <f t="shared" ca="1" si="209"/>
        <v>40.546999999999997</v>
      </c>
      <c r="AG216" s="282">
        <f t="shared" ca="1" si="209"/>
        <v>42.170999999999999</v>
      </c>
      <c r="AH216" s="282">
        <f t="shared" ca="1" si="209"/>
        <v>43.86</v>
      </c>
      <c r="AI216" s="282">
        <f t="shared" ca="1" si="209"/>
        <v>45.614999999999995</v>
      </c>
      <c r="AJ216" s="282" t="str">
        <f t="shared" ca="1" si="209"/>
        <v/>
      </c>
      <c r="AK216" s="282" t="str">
        <f t="shared" ca="1" si="209"/>
        <v/>
      </c>
    </row>
    <row r="217" spans="1:37" x14ac:dyDescent="0.3">
      <c r="A217" s="75" t="s">
        <v>217</v>
      </c>
      <c r="B217" s="75">
        <v>10</v>
      </c>
      <c r="C217" s="70" t="s">
        <v>18</v>
      </c>
      <c r="D217" s="75">
        <v>485</v>
      </c>
      <c r="E217" s="75" t="s">
        <v>17</v>
      </c>
      <c r="F217" s="73" t="s">
        <v>439</v>
      </c>
      <c r="G217" s="74">
        <f t="shared" ca="1" si="207"/>
        <v>92160</v>
      </c>
      <c r="H217" s="74">
        <f t="shared" ca="1" si="207"/>
        <v>97009</v>
      </c>
      <c r="I217" s="74">
        <f t="shared" ca="1" si="207"/>
        <v>102114</v>
      </c>
      <c r="J217" s="74">
        <f t="shared" ca="1" si="207"/>
        <v>107490</v>
      </c>
      <c r="K217" s="74">
        <f t="shared" ca="1" si="207"/>
        <v>110496</v>
      </c>
      <c r="L217" s="74">
        <f t="shared" ca="1" si="207"/>
        <v>113594</v>
      </c>
      <c r="M217" s="74">
        <f t="shared" ca="1" si="207"/>
        <v>116832</v>
      </c>
      <c r="N217" s="72"/>
      <c r="P217" s="187" t="str">
        <f t="shared" si="208"/>
        <v>52918C</v>
      </c>
      <c r="Q217" s="191" t="s">
        <v>600</v>
      </c>
      <c r="R217" s="188" t="str">
        <f t="shared" si="105"/>
        <v>Supervisor Data Practices Compliance</v>
      </c>
      <c r="S217" s="189" t="str">
        <f t="shared" si="104"/>
        <v>83</v>
      </c>
      <c r="T217" s="186" cm="1">
        <f t="array" aca="1" ref="T217" ca="1">ROUND(IF($Q217="Y",VLOOKUP($P217, INDIRECT($Q$3),T$8,0)*INDIRECT($P$2),VLOOKUP($P217, INDIRECT($Q$3),T$8,0)),IF($E217="E",0,3))</f>
        <v>92160</v>
      </c>
      <c r="U217" s="186" cm="1">
        <f t="array" aca="1" ref="U217" ca="1">ROUND(IF($Q217="Y",VLOOKUP($P217, INDIRECT($Q$3),U$8,0)*INDIRECT($P$2),VLOOKUP($P217, INDIRECT($Q$3),U$8,0)),IF($E217="E",0,3))</f>
        <v>97009</v>
      </c>
      <c r="V217" s="186" cm="1">
        <f t="array" aca="1" ref="V217" ca="1">ROUND(IF($Q217="Y",VLOOKUP($P217, INDIRECT($Q$3),V$8,0)*INDIRECT($P$2),VLOOKUP($P217, INDIRECT($Q$3),V$8,0)),IF($E217="E",0,3))</f>
        <v>102114</v>
      </c>
      <c r="W217" s="186" cm="1">
        <f t="array" aca="1" ref="W217" ca="1">ROUND(IF($Q217="Y",VLOOKUP($P217, INDIRECT($Q$3),W$8,0)*INDIRECT($P$2),VLOOKUP($P217, INDIRECT($Q$3),W$8,0)),IF($E217="E",0,3))</f>
        <v>107490</v>
      </c>
      <c r="X217" s="186" cm="1">
        <f t="array" aca="1" ref="X217" ca="1">ROUND(IF($Q217="Y",VLOOKUP($P217, INDIRECT($Q$3),X$8,0)*INDIRECT($P$2),VLOOKUP($P217, INDIRECT($Q$3),X$8,0)),IF($E217="E",0,3))</f>
        <v>110496</v>
      </c>
      <c r="Y217" s="186" cm="1">
        <f t="array" aca="1" ref="Y217" ca="1">ROUND(IF($Q217="Y",VLOOKUP($P217, INDIRECT($Q$3),Y$8,0)*INDIRECT($P$2),VLOOKUP($P217, INDIRECT($Q$3),Y$8,0)),IF($E217="E",0,3))</f>
        <v>113594</v>
      </c>
      <c r="Z217" s="186" cm="1">
        <f t="array" aca="1" ref="Z217" ca="1">ROUND(IF($Q217="Y",VLOOKUP($P217, INDIRECT($Q$3),Z$8,0)*INDIRECT($P$2),VLOOKUP($P217, INDIRECT($Q$3),Z$8,0)),IF($E217="E",0,3))</f>
        <v>116832</v>
      </c>
      <c r="AA217" s="186"/>
      <c r="AB217" s="282" t="str">
        <f t="shared" si="103"/>
        <v>52918C</v>
      </c>
      <c r="AC217" s="130" t="str">
        <f t="shared" si="106"/>
        <v>Supervisor Data Practices Compliance</v>
      </c>
      <c r="AD217" s="284" t="str">
        <f t="shared" si="107"/>
        <v>83</v>
      </c>
      <c r="AE217" s="282">
        <f t="shared" ca="1" si="209"/>
        <v>44.308</v>
      </c>
      <c r="AF217" s="282">
        <f t="shared" ca="1" si="209"/>
        <v>46.638999999999996</v>
      </c>
      <c r="AG217" s="282">
        <f t="shared" ca="1" si="209"/>
        <v>49.094000000000001</v>
      </c>
      <c r="AH217" s="282">
        <f t="shared" ca="1" si="209"/>
        <v>51.677999999999997</v>
      </c>
      <c r="AI217" s="282">
        <f t="shared" ca="1" si="209"/>
        <v>53.123999999999995</v>
      </c>
      <c r="AJ217" s="282">
        <f t="shared" ca="1" si="209"/>
        <v>54.613</v>
      </c>
      <c r="AK217" s="282">
        <f t="shared" ca="1" si="209"/>
        <v>56.169999999999995</v>
      </c>
    </row>
    <row r="218" spans="1:37" x14ac:dyDescent="0.3">
      <c r="A218" s="75" t="s">
        <v>219</v>
      </c>
      <c r="B218" s="75">
        <v>7</v>
      </c>
      <c r="C218" s="70" t="s">
        <v>218</v>
      </c>
      <c r="D218" s="75">
        <v>325</v>
      </c>
      <c r="E218" s="75" t="s">
        <v>17</v>
      </c>
      <c r="F218" s="73" t="s">
        <v>440</v>
      </c>
      <c r="G218" s="74">
        <f t="shared" ca="1" si="207"/>
        <v>68852</v>
      </c>
      <c r="H218" s="74">
        <f t="shared" ca="1" si="207"/>
        <v>71609</v>
      </c>
      <c r="I218" s="74">
        <f t="shared" ca="1" si="207"/>
        <v>74478</v>
      </c>
      <c r="J218" s="74">
        <f t="shared" ca="1" si="207"/>
        <v>77458</v>
      </c>
      <c r="K218" s="74">
        <f t="shared" ca="1" si="207"/>
        <v>80560</v>
      </c>
      <c r="L218" s="74">
        <f t="shared" ca="1" si="207"/>
        <v>0</v>
      </c>
      <c r="M218" s="74">
        <f t="shared" ca="1" si="207"/>
        <v>0</v>
      </c>
      <c r="N218" s="72"/>
      <c r="P218" s="187" t="str">
        <f t="shared" si="208"/>
        <v>09924C</v>
      </c>
      <c r="Q218" s="191" t="s">
        <v>600</v>
      </c>
      <c r="R218" s="188" t="str">
        <f t="shared" si="105"/>
        <v>Supervisor Document Solution Center</v>
      </c>
      <c r="S218" s="189" t="str">
        <f t="shared" si="104"/>
        <v>12B</v>
      </c>
      <c r="T218" s="186" cm="1">
        <f t="array" aca="1" ref="T218" ca="1">ROUND(IF($Q218="Y",VLOOKUP($P218, INDIRECT($Q$3),T$8,0)*INDIRECT($P$2),VLOOKUP($P218, INDIRECT($Q$3),T$8,0)),IF($E218="E",0,3))</f>
        <v>68852</v>
      </c>
      <c r="U218" s="186" cm="1">
        <f t="array" aca="1" ref="U218" ca="1">ROUND(IF($Q218="Y",VLOOKUP($P218, INDIRECT($Q$3),U$8,0)*INDIRECT($P$2),VLOOKUP($P218, INDIRECT($Q$3),U$8,0)),IF($E218="E",0,3))</f>
        <v>71609</v>
      </c>
      <c r="V218" s="186" cm="1">
        <f t="array" aca="1" ref="V218" ca="1">ROUND(IF($Q218="Y",VLOOKUP($P218, INDIRECT($Q$3),V$8,0)*INDIRECT($P$2),VLOOKUP($P218, INDIRECT($Q$3),V$8,0)),IF($E218="E",0,3))</f>
        <v>74478</v>
      </c>
      <c r="W218" s="186" cm="1">
        <f t="array" aca="1" ref="W218" ca="1">ROUND(IF($Q218="Y",VLOOKUP($P218, INDIRECT($Q$3),W$8,0)*INDIRECT($P$2),VLOOKUP($P218, INDIRECT($Q$3),W$8,0)),IF($E218="E",0,3))</f>
        <v>77458</v>
      </c>
      <c r="X218" s="186" cm="1">
        <f t="array" aca="1" ref="X218" ca="1">ROUND(IF($Q218="Y",VLOOKUP($P218, INDIRECT($Q$3),X$8,0)*INDIRECT($P$2),VLOOKUP($P218, INDIRECT($Q$3),X$8,0)),IF($E218="E",0,3))</f>
        <v>80560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03"/>
        <v>09924C</v>
      </c>
      <c r="AC218" s="130" t="str">
        <f t="shared" si="106"/>
        <v>Supervisor Document Solution Center</v>
      </c>
      <c r="AD218" s="284" t="str">
        <f t="shared" si="107"/>
        <v>12B</v>
      </c>
      <c r="AE218" s="282">
        <f t="shared" ca="1" si="209"/>
        <v>33.101999999999997</v>
      </c>
      <c r="AF218" s="282">
        <f t="shared" ca="1" si="209"/>
        <v>34.427999999999997</v>
      </c>
      <c r="AG218" s="282">
        <f t="shared" ca="1" si="209"/>
        <v>35.806999999999995</v>
      </c>
      <c r="AH218" s="282">
        <f t="shared" ca="1" si="209"/>
        <v>37.239999999999995</v>
      </c>
      <c r="AI218" s="282">
        <f t="shared" ca="1" si="209"/>
        <v>38.730999999999995</v>
      </c>
      <c r="AJ218" s="282" t="str">
        <f t="shared" ca="1" si="209"/>
        <v/>
      </c>
      <c r="AK218" s="282" t="str">
        <f t="shared" ca="1" si="209"/>
        <v/>
      </c>
    </row>
    <row r="219" spans="1:37" x14ac:dyDescent="0.3">
      <c r="A219" s="75" t="s">
        <v>210</v>
      </c>
      <c r="B219" s="75">
        <v>9</v>
      </c>
      <c r="C219" s="70" t="s">
        <v>178</v>
      </c>
      <c r="D219" s="75">
        <v>425</v>
      </c>
      <c r="E219" s="75" t="s">
        <v>17</v>
      </c>
      <c r="F219" s="73" t="s">
        <v>441</v>
      </c>
      <c r="G219" s="74">
        <f t="shared" ca="1" si="207"/>
        <v>89585</v>
      </c>
      <c r="H219" s="74">
        <f t="shared" ca="1" si="207"/>
        <v>95577</v>
      </c>
      <c r="I219" s="74">
        <f t="shared" ca="1" si="207"/>
        <v>98254</v>
      </c>
      <c r="J219" s="74">
        <f t="shared" ca="1" si="207"/>
        <v>101006</v>
      </c>
      <c r="K219" s="74">
        <f t="shared" ca="1" si="207"/>
        <v>103887</v>
      </c>
      <c r="L219" s="74">
        <f t="shared" ca="1" si="207"/>
        <v>0</v>
      </c>
      <c r="M219" s="74">
        <f t="shared" ca="1" si="207"/>
        <v>0</v>
      </c>
      <c r="N219" s="72"/>
      <c r="P219" s="187" t="str">
        <f t="shared" si="208"/>
        <v>52915C</v>
      </c>
      <c r="Q219" s="191" t="s">
        <v>600</v>
      </c>
      <c r="R219" s="188" t="str">
        <f t="shared" si="105"/>
        <v>Supervisor Election Administration</v>
      </c>
      <c r="S219" s="189" t="str">
        <f t="shared" si="104"/>
        <v>36</v>
      </c>
      <c r="T219" s="186" cm="1">
        <f t="array" aca="1" ref="T219" ca="1">ROUND(IF($Q219="Y",VLOOKUP($P219, INDIRECT($Q$3),T$8,0)*INDIRECT($P$2),VLOOKUP($P219, INDIRECT($Q$3),T$8,0)),IF($E219="E",0,3))</f>
        <v>89585</v>
      </c>
      <c r="U219" s="186" cm="1">
        <f t="array" aca="1" ref="U219" ca="1">ROUND(IF($Q219="Y",VLOOKUP($P219, INDIRECT($Q$3),U$8,0)*INDIRECT($P$2),VLOOKUP($P219, INDIRECT($Q$3),U$8,0)),IF($E219="E",0,3))</f>
        <v>95577</v>
      </c>
      <c r="V219" s="186" cm="1">
        <f t="array" aca="1" ref="V219" ca="1">ROUND(IF($Q219="Y",VLOOKUP($P219, INDIRECT($Q$3),V$8,0)*INDIRECT($P$2),VLOOKUP($P219, INDIRECT($Q$3),V$8,0)),IF($E219="E",0,3))</f>
        <v>98254</v>
      </c>
      <c r="W219" s="186" cm="1">
        <f t="array" aca="1" ref="W219" ca="1">ROUND(IF($Q219="Y",VLOOKUP($P219, INDIRECT($Q$3),W$8,0)*INDIRECT($P$2),VLOOKUP($P219, INDIRECT($Q$3),W$8,0)),IF($E219="E",0,3))</f>
        <v>101006</v>
      </c>
      <c r="X219" s="186" cm="1">
        <f t="array" aca="1" ref="X219" ca="1">ROUND(IF($Q219="Y",VLOOKUP($P219, INDIRECT($Q$3),X$8,0)*INDIRECT($P$2),VLOOKUP($P219, INDIRECT($Q$3),X$8,0)),IF($E219="E",0,3))</f>
        <v>103887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ref="AB219:AB226" si="210">A219</f>
        <v>52915C</v>
      </c>
      <c r="AC219" s="130" t="str">
        <f t="shared" si="106"/>
        <v>Supervisor Election Administration</v>
      </c>
      <c r="AD219" s="284" t="str">
        <f t="shared" si="107"/>
        <v>36</v>
      </c>
      <c r="AE219" s="282">
        <f t="shared" ca="1" si="209"/>
        <v>43.07</v>
      </c>
      <c r="AF219" s="282">
        <f t="shared" ca="1" si="209"/>
        <v>45.951000000000001</v>
      </c>
      <c r="AG219" s="282">
        <f t="shared" ca="1" si="209"/>
        <v>47.238</v>
      </c>
      <c r="AH219" s="282">
        <f t="shared" ca="1" si="209"/>
        <v>48.561</v>
      </c>
      <c r="AI219" s="282">
        <f t="shared" ca="1" si="209"/>
        <v>49.945999999999998</v>
      </c>
      <c r="AJ219" s="282" t="str">
        <f t="shared" ca="1" si="209"/>
        <v/>
      </c>
      <c r="AK219" s="282" t="str">
        <f t="shared" ca="1" si="209"/>
        <v/>
      </c>
    </row>
    <row r="220" spans="1:37" x14ac:dyDescent="0.3">
      <c r="A220" s="75" t="s">
        <v>220</v>
      </c>
      <c r="B220" s="75">
        <v>12</v>
      </c>
      <c r="C220" s="70" t="s">
        <v>60</v>
      </c>
      <c r="D220" s="75">
        <v>543</v>
      </c>
      <c r="E220" s="75" t="s">
        <v>17</v>
      </c>
      <c r="F220" s="73" t="s">
        <v>442</v>
      </c>
      <c r="G220" s="74">
        <f t="shared" ca="1" si="207"/>
        <v>109411</v>
      </c>
      <c r="H220" s="74">
        <f t="shared" ca="1" si="207"/>
        <v>115513</v>
      </c>
      <c r="I220" s="74">
        <f t="shared" ca="1" si="207"/>
        <v>123432</v>
      </c>
      <c r="J220" s="74">
        <f t="shared" ca="1" si="207"/>
        <v>126889</v>
      </c>
      <c r="K220" s="74">
        <f t="shared" ca="1" si="207"/>
        <v>130441</v>
      </c>
      <c r="L220" s="74">
        <f t="shared" ca="1" si="207"/>
        <v>134161</v>
      </c>
      <c r="M220" s="74">
        <f t="shared" ca="1" si="207"/>
        <v>0</v>
      </c>
      <c r="N220" s="72"/>
      <c r="P220" s="187" t="str">
        <f t="shared" si="208"/>
        <v>09986C</v>
      </c>
      <c r="Q220" s="191" t="s">
        <v>600</v>
      </c>
      <c r="R220" s="188" t="str">
        <f t="shared" si="105"/>
        <v>Supervisor Emergency Management Operators</v>
      </c>
      <c r="S220" s="189" t="str">
        <f t="shared" ref="S220:S226" si="211">C220</f>
        <v>44</v>
      </c>
      <c r="T220" s="186" cm="1">
        <f t="array" aca="1" ref="T220" ca="1">ROUND(IF($Q220="Y",VLOOKUP($P220, INDIRECT($Q$3),T$8,0)*INDIRECT($P$2),VLOOKUP($P220, INDIRECT($Q$3),T$8,0)),IF($E220="E",0,3))</f>
        <v>109411</v>
      </c>
      <c r="U220" s="186" cm="1">
        <f t="array" aca="1" ref="U220" ca="1">ROUND(IF($Q220="Y",VLOOKUP($P220, INDIRECT($Q$3),U$8,0)*INDIRECT($P$2),VLOOKUP($P220, INDIRECT($Q$3),U$8,0)),IF($E220="E",0,3))</f>
        <v>115513</v>
      </c>
      <c r="V220" s="186" cm="1">
        <f t="array" aca="1" ref="V220" ca="1">ROUND(IF($Q220="Y",VLOOKUP($P220, INDIRECT($Q$3),V$8,0)*INDIRECT($P$2),VLOOKUP($P220, INDIRECT($Q$3),V$8,0)),IF($E220="E",0,3))</f>
        <v>123432</v>
      </c>
      <c r="W220" s="186" cm="1">
        <f t="array" aca="1" ref="W220" ca="1">ROUND(IF($Q220="Y",VLOOKUP($P220, INDIRECT($Q$3),W$8,0)*INDIRECT($P$2),VLOOKUP($P220, INDIRECT($Q$3),W$8,0)),IF($E220="E",0,3))</f>
        <v>126889</v>
      </c>
      <c r="X220" s="186" cm="1">
        <f t="array" aca="1" ref="X220" ca="1">ROUND(IF($Q220="Y",VLOOKUP($P220, INDIRECT($Q$3),X$8,0)*INDIRECT($P$2),VLOOKUP($P220, INDIRECT($Q$3),X$8,0)),IF($E220="E",0,3))</f>
        <v>130441</v>
      </c>
      <c r="Y220" s="186" cm="1">
        <f t="array" aca="1" ref="Y220" ca="1">ROUND(IF($Q220="Y",VLOOKUP($P220, INDIRECT($Q$3),Y$8,0)*INDIRECT($P$2),VLOOKUP($P220, INDIRECT($Q$3),Y$8,0)),IF($E220="E",0,3))</f>
        <v>134161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10"/>
        <v>09986C</v>
      </c>
      <c r="AC220" s="130" t="str">
        <f t="shared" si="106"/>
        <v>Supervisor Emergency Management Operators</v>
      </c>
      <c r="AD220" s="284" t="str">
        <f t="shared" si="107"/>
        <v>44</v>
      </c>
      <c r="AE220" s="282">
        <f t="shared" ca="1" si="209"/>
        <v>52.601999999999997</v>
      </c>
      <c r="AF220" s="282">
        <f t="shared" ca="1" si="209"/>
        <v>55.535999999999994</v>
      </c>
      <c r="AG220" s="282">
        <f t="shared" ca="1" si="209"/>
        <v>59.342999999999996</v>
      </c>
      <c r="AH220" s="282">
        <f t="shared" ca="1" si="209"/>
        <v>61.004999999999995</v>
      </c>
      <c r="AI220" s="282">
        <f t="shared" ca="1" si="209"/>
        <v>62.713000000000001</v>
      </c>
      <c r="AJ220" s="282">
        <f t="shared" ca="1" si="209"/>
        <v>64.501000000000005</v>
      </c>
      <c r="AK220" s="282" t="str">
        <f t="shared" ca="1" si="209"/>
        <v/>
      </c>
    </row>
    <row r="221" spans="1:37" x14ac:dyDescent="0.3">
      <c r="A221" s="75" t="s">
        <v>222</v>
      </c>
      <c r="B221" s="75">
        <v>9</v>
      </c>
      <c r="C221" s="70" t="s">
        <v>221</v>
      </c>
      <c r="D221" s="75">
        <v>428</v>
      </c>
      <c r="E221" s="75" t="s">
        <v>17</v>
      </c>
      <c r="F221" s="73" t="s">
        <v>443</v>
      </c>
      <c r="G221" s="74">
        <f t="shared" ca="1" si="207"/>
        <v>92990</v>
      </c>
      <c r="H221" s="74">
        <f t="shared" ca="1" si="207"/>
        <v>96709</v>
      </c>
      <c r="I221" s="74">
        <f t="shared" ca="1" si="207"/>
        <v>100579</v>
      </c>
      <c r="J221" s="74">
        <f t="shared" ca="1" si="207"/>
        <v>104600</v>
      </c>
      <c r="K221" s="74">
        <f t="shared" ca="1" si="207"/>
        <v>108784</v>
      </c>
      <c r="L221" s="74">
        <f t="shared" ca="1" si="207"/>
        <v>0</v>
      </c>
      <c r="M221" s="74">
        <f t="shared" ca="1" si="207"/>
        <v>0</v>
      </c>
      <c r="N221" s="72"/>
      <c r="P221" s="187" t="str">
        <f t="shared" si="208"/>
        <v>10077C</v>
      </c>
      <c r="Q221" s="191" t="s">
        <v>600</v>
      </c>
      <c r="R221" s="188" t="str">
        <f t="shared" si="105"/>
        <v>Supervisor IT Deskside Services</v>
      </c>
      <c r="S221" s="189" t="str">
        <f t="shared" si="211"/>
        <v>12</v>
      </c>
      <c r="T221" s="186" cm="1">
        <f t="array" aca="1" ref="T221" ca="1">ROUND(IF($Q221="Y",VLOOKUP($P221, INDIRECT($Q$3),T$8,0)*INDIRECT($P$2),VLOOKUP($P221, INDIRECT($Q$3),T$8,0)),IF($E221="E",0,3))</f>
        <v>92990</v>
      </c>
      <c r="U221" s="186" cm="1">
        <f t="array" aca="1" ref="U221" ca="1">ROUND(IF($Q221="Y",VLOOKUP($P221, INDIRECT($Q$3),U$8,0)*INDIRECT($P$2),VLOOKUP($P221, INDIRECT($Q$3),U$8,0)),IF($E221="E",0,3))</f>
        <v>96709</v>
      </c>
      <c r="V221" s="186" cm="1">
        <f t="array" aca="1" ref="V221" ca="1">ROUND(IF($Q221="Y",VLOOKUP($P221, INDIRECT($Q$3),V$8,0)*INDIRECT($P$2),VLOOKUP($P221, INDIRECT($Q$3),V$8,0)),IF($E221="E",0,3))</f>
        <v>100579</v>
      </c>
      <c r="W221" s="186" cm="1">
        <f t="array" aca="1" ref="W221" ca="1">ROUND(IF($Q221="Y",VLOOKUP($P221, INDIRECT($Q$3),W$8,0)*INDIRECT($P$2),VLOOKUP($P221, INDIRECT($Q$3),W$8,0)),IF($E221="E",0,3))</f>
        <v>104600</v>
      </c>
      <c r="X221" s="186" cm="1">
        <f t="array" aca="1" ref="X221" ca="1">ROUND(IF($Q221="Y",VLOOKUP($P221, INDIRECT($Q$3),X$8,0)*INDIRECT($P$2),VLOOKUP($P221, INDIRECT($Q$3),X$8,0)),IF($E221="E",0,3))</f>
        <v>108784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210"/>
        <v>10077C</v>
      </c>
      <c r="AC221" s="130" t="str">
        <f t="shared" si="106"/>
        <v>Supervisor IT Deskside Services</v>
      </c>
      <c r="AD221" s="284" t="str">
        <f t="shared" si="107"/>
        <v>12</v>
      </c>
      <c r="AE221" s="282">
        <f t="shared" ca="1" si="209"/>
        <v>44.707000000000001</v>
      </c>
      <c r="AF221" s="282">
        <f t="shared" ca="1" si="209"/>
        <v>46.494999999999997</v>
      </c>
      <c r="AG221" s="282">
        <f t="shared" ca="1" si="209"/>
        <v>48.355999999999995</v>
      </c>
      <c r="AH221" s="282">
        <f t="shared" ca="1" si="209"/>
        <v>50.288999999999994</v>
      </c>
      <c r="AI221" s="282">
        <f t="shared" ca="1" si="209"/>
        <v>52.3</v>
      </c>
      <c r="AJ221" s="282" t="str">
        <f t="shared" ca="1" si="209"/>
        <v/>
      </c>
      <c r="AK221" s="282" t="str">
        <f t="shared" ca="1" si="209"/>
        <v/>
      </c>
    </row>
    <row r="222" spans="1:37" x14ac:dyDescent="0.3">
      <c r="A222" s="75" t="s">
        <v>225</v>
      </c>
      <c r="B222" s="75">
        <v>8</v>
      </c>
      <c r="C222" s="70" t="s">
        <v>224</v>
      </c>
      <c r="D222" s="75">
        <v>368</v>
      </c>
      <c r="E222" s="75" t="s">
        <v>21</v>
      </c>
      <c r="F222" s="73" t="s">
        <v>445</v>
      </c>
      <c r="G222" s="74">
        <f t="shared" ca="1" si="207"/>
        <v>40.805</v>
      </c>
      <c r="H222" s="74">
        <f t="shared" ca="1" si="207"/>
        <v>41.948999999999998</v>
      </c>
      <c r="I222" s="74">
        <f t="shared" ca="1" si="207"/>
        <v>43.124000000000002</v>
      </c>
      <c r="J222" s="74">
        <f t="shared" ca="1" si="207"/>
        <v>44.350999999999999</v>
      </c>
      <c r="K222" s="74">
        <f t="shared" ca="1" si="207"/>
        <v>45.262</v>
      </c>
      <c r="L222" s="74">
        <f t="shared" ca="1" si="207"/>
        <v>0</v>
      </c>
      <c r="M222" s="74">
        <f t="shared" ca="1" si="207"/>
        <v>0</v>
      </c>
      <c r="N222" s="72"/>
      <c r="P222" s="187" t="str">
        <f t="shared" si="208"/>
        <v>10153C</v>
      </c>
      <c r="Q222" s="191" t="s">
        <v>600</v>
      </c>
      <c r="R222" s="188" t="str">
        <f t="shared" si="105"/>
        <v xml:space="preserve">Supervisor Payroll/Accounting </v>
      </c>
      <c r="S222" s="189" t="str">
        <f t="shared" si="211"/>
        <v>102</v>
      </c>
      <c r="T222" s="186" cm="1">
        <f t="array" aca="1" ref="T222" ca="1">ROUND(IF($Q222="Y",VLOOKUP($P222, INDIRECT($Q$3),T$8,0)*INDIRECT($P$2),VLOOKUP($P222, INDIRECT($Q$3),T$8,0)),IF($E222="E",0,3))</f>
        <v>40.805</v>
      </c>
      <c r="U222" s="186" cm="1">
        <f t="array" aca="1" ref="U222" ca="1">ROUND(IF($Q222="Y",VLOOKUP($P222, INDIRECT($Q$3),U$8,0)*INDIRECT($P$2),VLOOKUP($P222, INDIRECT($Q$3),U$8,0)),IF($E222="E",0,3))</f>
        <v>41.948999999999998</v>
      </c>
      <c r="V222" s="186" cm="1">
        <f t="array" aca="1" ref="V222" ca="1">ROUND(IF($Q222="Y",VLOOKUP($P222, INDIRECT($Q$3),V$8,0)*INDIRECT($P$2),VLOOKUP($P222, INDIRECT($Q$3),V$8,0)),IF($E222="E",0,3))</f>
        <v>43.124000000000002</v>
      </c>
      <c r="W222" s="186" cm="1">
        <f t="array" aca="1" ref="W222" ca="1">ROUND(IF($Q222="Y",VLOOKUP($P222, INDIRECT($Q$3),W$8,0)*INDIRECT($P$2),VLOOKUP($P222, INDIRECT($Q$3),W$8,0)),IF($E222="E",0,3))</f>
        <v>44.350999999999999</v>
      </c>
      <c r="X222" s="186" cm="1">
        <f t="array" aca="1" ref="X222" ca="1">ROUND(IF($Q222="Y",VLOOKUP($P222, INDIRECT($Q$3),X$8,0)*INDIRECT($P$2),VLOOKUP($P222, INDIRECT($Q$3),X$8,0)),IF($E222="E",0,3))</f>
        <v>45.262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210"/>
        <v>10153C</v>
      </c>
      <c r="AC222" s="130" t="str">
        <f t="shared" si="106"/>
        <v xml:space="preserve">Supervisor Payroll/Accounting </v>
      </c>
      <c r="AD222" s="284" t="str">
        <f t="shared" si="107"/>
        <v>102</v>
      </c>
      <c r="AE222" s="282">
        <f t="shared" ca="1" si="209"/>
        <v>40.805</v>
      </c>
      <c r="AF222" s="282">
        <f t="shared" ca="1" si="209"/>
        <v>41.948999999999998</v>
      </c>
      <c r="AG222" s="282">
        <f t="shared" ca="1" si="209"/>
        <v>43.124000000000002</v>
      </c>
      <c r="AH222" s="282">
        <f t="shared" ca="1" si="209"/>
        <v>44.350999999999999</v>
      </c>
      <c r="AI222" s="282">
        <f t="shared" ca="1" si="209"/>
        <v>45.262</v>
      </c>
      <c r="AJ222" s="282" t="str">
        <f t="shared" ca="1" si="209"/>
        <v/>
      </c>
      <c r="AK222" s="282" t="str">
        <f t="shared" ca="1" si="209"/>
        <v/>
      </c>
    </row>
    <row r="223" spans="1:37" x14ac:dyDescent="0.3">
      <c r="A223" s="75" t="s">
        <v>226</v>
      </c>
      <c r="B223" s="75">
        <v>12</v>
      </c>
      <c r="C223" s="70" t="s">
        <v>60</v>
      </c>
      <c r="D223" s="75">
        <v>550</v>
      </c>
      <c r="E223" s="75" t="s">
        <v>17</v>
      </c>
      <c r="F223" s="73" t="s">
        <v>446</v>
      </c>
      <c r="G223" s="74">
        <f t="shared" ca="1" si="207"/>
        <v>109411</v>
      </c>
      <c r="H223" s="74">
        <f t="shared" ca="1" si="207"/>
        <v>115513</v>
      </c>
      <c r="I223" s="74">
        <f t="shared" ca="1" si="207"/>
        <v>123432</v>
      </c>
      <c r="J223" s="74">
        <f t="shared" ca="1" si="207"/>
        <v>126889</v>
      </c>
      <c r="K223" s="74">
        <f t="shared" ca="1" si="207"/>
        <v>130441</v>
      </c>
      <c r="L223" s="74">
        <f t="shared" ca="1" si="207"/>
        <v>134161</v>
      </c>
      <c r="M223" s="74">
        <f t="shared" ca="1" si="207"/>
        <v>0</v>
      </c>
      <c r="N223" s="72"/>
      <c r="P223" s="187" t="str">
        <f t="shared" si="208"/>
        <v>10170C</v>
      </c>
      <c r="Q223" s="191" t="s">
        <v>600</v>
      </c>
      <c r="R223" s="188" t="str">
        <f t="shared" si="105"/>
        <v>Supervisor Plans Review</v>
      </c>
      <c r="S223" s="189" t="str">
        <f t="shared" si="211"/>
        <v>44</v>
      </c>
      <c r="T223" s="186" cm="1">
        <f t="array" aca="1" ref="T223" ca="1">ROUND(IF($Q223="Y",VLOOKUP($P223, INDIRECT($Q$3),T$8,0)*INDIRECT($P$2),VLOOKUP($P223, INDIRECT($Q$3),T$8,0)),IF($E223="E",0,3))</f>
        <v>109411</v>
      </c>
      <c r="U223" s="186" cm="1">
        <f t="array" aca="1" ref="U223" ca="1">ROUND(IF($Q223="Y",VLOOKUP($P223, INDIRECT($Q$3),U$8,0)*INDIRECT($P$2),VLOOKUP($P223, INDIRECT($Q$3),U$8,0)),IF($E223="E",0,3))</f>
        <v>115513</v>
      </c>
      <c r="V223" s="186" cm="1">
        <f t="array" aca="1" ref="V223" ca="1">ROUND(IF($Q223="Y",VLOOKUP($P223, INDIRECT($Q$3),V$8,0)*INDIRECT($P$2),VLOOKUP($P223, INDIRECT($Q$3),V$8,0)),IF($E223="E",0,3))</f>
        <v>123432</v>
      </c>
      <c r="W223" s="186" cm="1">
        <f t="array" aca="1" ref="W223" ca="1">ROUND(IF($Q223="Y",VLOOKUP($P223, INDIRECT($Q$3),W$8,0)*INDIRECT($P$2),VLOOKUP($P223, INDIRECT($Q$3),W$8,0)),IF($E223="E",0,3))</f>
        <v>126889</v>
      </c>
      <c r="X223" s="186" cm="1">
        <f t="array" aca="1" ref="X223" ca="1">ROUND(IF($Q223="Y",VLOOKUP($P223, INDIRECT($Q$3),X$8,0)*INDIRECT($P$2),VLOOKUP($P223, INDIRECT($Q$3),X$8,0)),IF($E223="E",0,3))</f>
        <v>130441</v>
      </c>
      <c r="Y223" s="186" cm="1">
        <f t="array" aca="1" ref="Y223" ca="1">ROUND(IF($Q223="Y",VLOOKUP($P223, INDIRECT($Q$3),Y$8,0)*INDIRECT($P$2),VLOOKUP($P223, INDIRECT($Q$3),Y$8,0)),IF($E223="E",0,3))</f>
        <v>134161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210"/>
        <v>10170C</v>
      </c>
      <c r="AC223" s="130" t="str">
        <f t="shared" si="106"/>
        <v>Supervisor Plans Review</v>
      </c>
      <c r="AD223" s="284" t="str">
        <f t="shared" si="107"/>
        <v>44</v>
      </c>
      <c r="AE223" s="282">
        <f t="shared" ca="1" si="209"/>
        <v>52.601999999999997</v>
      </c>
      <c r="AF223" s="282">
        <f t="shared" ca="1" si="209"/>
        <v>55.535999999999994</v>
      </c>
      <c r="AG223" s="282">
        <f t="shared" ca="1" si="209"/>
        <v>59.342999999999996</v>
      </c>
      <c r="AH223" s="282">
        <f t="shared" ca="1" si="209"/>
        <v>61.004999999999995</v>
      </c>
      <c r="AI223" s="282">
        <f t="shared" ca="1" si="209"/>
        <v>62.713000000000001</v>
      </c>
      <c r="AJ223" s="282">
        <f t="shared" ca="1" si="209"/>
        <v>64.501000000000005</v>
      </c>
      <c r="AK223" s="282" t="str">
        <f t="shared" ca="1" si="209"/>
        <v/>
      </c>
    </row>
    <row r="224" spans="1:37" x14ac:dyDescent="0.3">
      <c r="A224" s="75" t="s">
        <v>227</v>
      </c>
      <c r="B224" s="75">
        <v>8</v>
      </c>
      <c r="C224" s="70" t="s">
        <v>575</v>
      </c>
      <c r="D224" s="75">
        <v>398</v>
      </c>
      <c r="E224" s="75" t="s">
        <v>17</v>
      </c>
      <c r="F224" s="73" t="s">
        <v>447</v>
      </c>
      <c r="G224" s="74">
        <f t="shared" ca="1" si="207"/>
        <v>81091</v>
      </c>
      <c r="H224" s="74">
        <f t="shared" ca="1" si="207"/>
        <v>84337</v>
      </c>
      <c r="I224" s="74">
        <f t="shared" ca="1" si="207"/>
        <v>87715</v>
      </c>
      <c r="J224" s="74">
        <f t="shared" ca="1" si="207"/>
        <v>91227</v>
      </c>
      <c r="K224" s="74">
        <f t="shared" ca="1" si="207"/>
        <v>94879</v>
      </c>
      <c r="L224" s="74">
        <f t="shared" ca="1" si="207"/>
        <v>0</v>
      </c>
      <c r="M224" s="74">
        <f t="shared" ca="1" si="207"/>
        <v>0</v>
      </c>
      <c r="N224" s="72"/>
      <c r="P224" s="187" t="str">
        <f t="shared" si="208"/>
        <v>10195C</v>
      </c>
      <c r="Q224" s="191" t="s">
        <v>600</v>
      </c>
      <c r="R224" s="188" t="str">
        <f t="shared" si="105"/>
        <v xml:space="preserve">Supervisor Police Support Services </v>
      </c>
      <c r="S224" s="189" t="str">
        <f t="shared" si="211"/>
        <v>022</v>
      </c>
      <c r="T224" s="186" cm="1">
        <f t="array" aca="1" ref="T224" ca="1">ROUND(IF($Q224="Y",VLOOKUP($P224, INDIRECT($Q$3),T$8,0)*INDIRECT($P$2),VLOOKUP($P224, INDIRECT($Q$3),T$8,0)),IF($E224="E",0,3))</f>
        <v>81091</v>
      </c>
      <c r="U224" s="186" cm="1">
        <f t="array" aca="1" ref="U224" ca="1">ROUND(IF($Q224="Y",VLOOKUP($P224, INDIRECT($Q$3),U$8,0)*INDIRECT($P$2),VLOOKUP($P224, INDIRECT($Q$3),U$8,0)),IF($E224="E",0,3))</f>
        <v>84337</v>
      </c>
      <c r="V224" s="186" cm="1">
        <f t="array" aca="1" ref="V224" ca="1">ROUND(IF($Q224="Y",VLOOKUP($P224, INDIRECT($Q$3),V$8,0)*INDIRECT($P$2),VLOOKUP($P224, INDIRECT($Q$3),V$8,0)),IF($E224="E",0,3))</f>
        <v>87715</v>
      </c>
      <c r="W224" s="186" cm="1">
        <f t="array" aca="1" ref="W224" ca="1">ROUND(IF($Q224="Y",VLOOKUP($P224, INDIRECT($Q$3),W$8,0)*INDIRECT($P$2),VLOOKUP($P224, INDIRECT($Q$3),W$8,0)),IF($E224="E",0,3))</f>
        <v>91227</v>
      </c>
      <c r="X224" s="186" cm="1">
        <f t="array" aca="1" ref="X224" ca="1">ROUND(IF($Q224="Y",VLOOKUP($P224, INDIRECT($Q$3),X$8,0)*INDIRECT($P$2),VLOOKUP($P224, INDIRECT($Q$3),X$8,0)),IF($E224="E",0,3))</f>
        <v>94879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10"/>
        <v>10195C</v>
      </c>
      <c r="AC224" s="130" t="str">
        <f t="shared" si="106"/>
        <v xml:space="preserve">Supervisor Police Support Services </v>
      </c>
      <c r="AD224" s="284" t="str">
        <f t="shared" si="107"/>
        <v>022</v>
      </c>
      <c r="AE224" s="282">
        <f t="shared" ca="1" si="209"/>
        <v>38.986999999999995</v>
      </c>
      <c r="AF224" s="282">
        <f t="shared" ca="1" si="209"/>
        <v>40.546999999999997</v>
      </c>
      <c r="AG224" s="282">
        <f t="shared" ca="1" si="209"/>
        <v>42.170999999999999</v>
      </c>
      <c r="AH224" s="282">
        <f t="shared" ca="1" si="209"/>
        <v>43.86</v>
      </c>
      <c r="AI224" s="282">
        <f t="shared" ca="1" si="209"/>
        <v>45.614999999999995</v>
      </c>
      <c r="AJ224" s="282" t="str">
        <f t="shared" ca="1" si="209"/>
        <v/>
      </c>
      <c r="AK224" s="282" t="str">
        <f t="shared" ca="1" si="209"/>
        <v/>
      </c>
    </row>
    <row r="225" spans="1:38" x14ac:dyDescent="0.3">
      <c r="A225" s="75" t="s">
        <v>230</v>
      </c>
      <c r="B225" s="75">
        <v>10</v>
      </c>
      <c r="C225" s="70" t="s">
        <v>580</v>
      </c>
      <c r="D225" s="75">
        <v>465</v>
      </c>
      <c r="E225" s="75" t="s">
        <v>17</v>
      </c>
      <c r="F225" s="73" t="s">
        <v>449</v>
      </c>
      <c r="G225" s="74">
        <f t="shared" ca="1" si="207"/>
        <v>96597</v>
      </c>
      <c r="H225" s="74">
        <f t="shared" ca="1" si="207"/>
        <v>100466</v>
      </c>
      <c r="I225" s="74">
        <f t="shared" ca="1" si="207"/>
        <v>104488</v>
      </c>
      <c r="J225" s="74">
        <f t="shared" ca="1" si="207"/>
        <v>108673</v>
      </c>
      <c r="K225" s="74">
        <f t="shared" ca="1" si="207"/>
        <v>113024</v>
      </c>
      <c r="L225" s="74">
        <f t="shared" ca="1" si="207"/>
        <v>0</v>
      </c>
      <c r="M225" s="74">
        <f t="shared" ca="1" si="207"/>
        <v>0</v>
      </c>
      <c r="N225" s="72"/>
      <c r="P225" s="187" t="str">
        <f t="shared" si="208"/>
        <v>10291C</v>
      </c>
      <c r="Q225" s="191" t="s">
        <v>600</v>
      </c>
      <c r="R225" s="188" t="str">
        <f t="shared" si="105"/>
        <v xml:space="preserve">Supervisor Space Planning  </v>
      </c>
      <c r="S225" s="189" t="str">
        <f t="shared" si="211"/>
        <v>034</v>
      </c>
      <c r="T225" s="186" cm="1">
        <f t="array" aca="1" ref="T225" ca="1">ROUND(IF($Q225="Y",VLOOKUP($P225, INDIRECT($Q$3),T$8,0)*INDIRECT($P$2),VLOOKUP($P225, INDIRECT($Q$3),T$8,0)),IF($E225="E",0,3))</f>
        <v>96597</v>
      </c>
      <c r="U225" s="186" cm="1">
        <f t="array" aca="1" ref="U225" ca="1">ROUND(IF($Q225="Y",VLOOKUP($P225, INDIRECT($Q$3),U$8,0)*INDIRECT($P$2),VLOOKUP($P225, INDIRECT($Q$3),U$8,0)),IF($E225="E",0,3))</f>
        <v>100466</v>
      </c>
      <c r="V225" s="186" cm="1">
        <f t="array" aca="1" ref="V225" ca="1">ROUND(IF($Q225="Y",VLOOKUP($P225, INDIRECT($Q$3),V$8,0)*INDIRECT($P$2),VLOOKUP($P225, INDIRECT($Q$3),V$8,0)),IF($E225="E",0,3))</f>
        <v>104488</v>
      </c>
      <c r="W225" s="186" cm="1">
        <f t="array" aca="1" ref="W225" ca="1">ROUND(IF($Q225="Y",VLOOKUP($P225, INDIRECT($Q$3),W$8,0)*INDIRECT($P$2),VLOOKUP($P225, INDIRECT($Q$3),W$8,0)),IF($E225="E",0,3))</f>
        <v>108673</v>
      </c>
      <c r="X225" s="186" cm="1">
        <f t="array" aca="1" ref="X225" ca="1">ROUND(IF($Q225="Y",VLOOKUP($P225, INDIRECT($Q$3),X$8,0)*INDIRECT($P$2),VLOOKUP($P225, INDIRECT($Q$3),X$8,0)),IF($E225="E",0,3))</f>
        <v>113024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10"/>
        <v>10291C</v>
      </c>
      <c r="AC225" s="130" t="str">
        <f t="shared" si="106"/>
        <v xml:space="preserve">Supervisor Space Planning  </v>
      </c>
      <c r="AD225" s="284" t="str">
        <f t="shared" si="107"/>
        <v>034</v>
      </c>
      <c r="AE225" s="282">
        <f t="shared" ca="1" si="209"/>
        <v>46.440999999999995</v>
      </c>
      <c r="AF225" s="282">
        <f t="shared" ca="1" si="209"/>
        <v>48.300999999999995</v>
      </c>
      <c r="AG225" s="282">
        <f t="shared" ca="1" si="209"/>
        <v>50.234999999999999</v>
      </c>
      <c r="AH225" s="282">
        <f t="shared" ca="1" si="209"/>
        <v>52.247</v>
      </c>
      <c r="AI225" s="282">
        <f t="shared" ca="1" si="209"/>
        <v>54.338999999999999</v>
      </c>
      <c r="AJ225" s="282" t="str">
        <f t="shared" ca="1" si="209"/>
        <v/>
      </c>
      <c r="AK225" s="282" t="str">
        <f t="shared" ca="1" si="209"/>
        <v/>
      </c>
    </row>
    <row r="226" spans="1:38" x14ac:dyDescent="0.3">
      <c r="A226" s="75" t="s">
        <v>233</v>
      </c>
      <c r="B226" s="75">
        <v>7</v>
      </c>
      <c r="C226" s="70" t="s">
        <v>232</v>
      </c>
      <c r="D226" s="75">
        <v>333</v>
      </c>
      <c r="E226" s="75" t="s">
        <v>17</v>
      </c>
      <c r="F226" s="73" t="s">
        <v>451</v>
      </c>
      <c r="G226" s="74">
        <f t="shared" ca="1" si="207"/>
        <v>68573</v>
      </c>
      <c r="H226" s="74">
        <f t="shared" ca="1" si="207"/>
        <v>70631</v>
      </c>
      <c r="I226" s="74">
        <f t="shared" ca="1" si="207"/>
        <v>72751</v>
      </c>
      <c r="J226" s="74">
        <f t="shared" ca="1" si="207"/>
        <v>74933</v>
      </c>
      <c r="K226" s="74">
        <f t="shared" ca="1" si="207"/>
        <v>77180</v>
      </c>
      <c r="L226" s="74">
        <f t="shared" ca="1" si="207"/>
        <v>79496</v>
      </c>
      <c r="M226" s="74">
        <f t="shared" ca="1" si="207"/>
        <v>81880</v>
      </c>
      <c r="N226" s="72"/>
      <c r="P226" s="187" t="str">
        <f t="shared" si="208"/>
        <v>10350C</v>
      </c>
      <c r="Q226" s="191" t="s">
        <v>600</v>
      </c>
      <c r="R226" s="188" t="str">
        <f t="shared" si="105"/>
        <v>Supervisor Treasury Division</v>
      </c>
      <c r="S226" s="189" t="str">
        <f t="shared" si="211"/>
        <v>17</v>
      </c>
      <c r="T226" s="186" cm="1">
        <f t="array" aca="1" ref="T226" ca="1">ROUND(IF($Q226="Y",VLOOKUP($P226, INDIRECT($Q$3),T$8,0)*INDIRECT($P$2),VLOOKUP($P226, INDIRECT($Q$3),T$8,0)),IF($E226="E",0,3))</f>
        <v>68573</v>
      </c>
      <c r="U226" s="186" cm="1">
        <f t="array" aca="1" ref="U226" ca="1">ROUND(IF($Q226="Y",VLOOKUP($P226, INDIRECT($Q$3),U$8,0)*INDIRECT($P$2),VLOOKUP($P226, INDIRECT($Q$3),U$8,0)),IF($E226="E",0,3))</f>
        <v>70631</v>
      </c>
      <c r="V226" s="186" cm="1">
        <f t="array" aca="1" ref="V226" ca="1">ROUND(IF($Q226="Y",VLOOKUP($P226, INDIRECT($Q$3),V$8,0)*INDIRECT($P$2),VLOOKUP($P226, INDIRECT($Q$3),V$8,0)),IF($E226="E",0,3))</f>
        <v>72751</v>
      </c>
      <c r="W226" s="186" cm="1">
        <f t="array" aca="1" ref="W226" ca="1">ROUND(IF($Q226="Y",VLOOKUP($P226, INDIRECT($Q$3),W$8,0)*INDIRECT($P$2),VLOOKUP($P226, INDIRECT($Q$3),W$8,0)),IF($E226="E",0,3))</f>
        <v>74933</v>
      </c>
      <c r="X226" s="186" cm="1">
        <f t="array" aca="1" ref="X226" ca="1">ROUND(IF($Q226="Y",VLOOKUP($P226, INDIRECT($Q$3),X$8,0)*INDIRECT($P$2),VLOOKUP($P226, INDIRECT($Q$3),X$8,0)),IF($E226="E",0,3))</f>
        <v>77180</v>
      </c>
      <c r="Y226" s="186" cm="1">
        <f t="array" aca="1" ref="Y226" ca="1">ROUND(IF($Q226="Y",VLOOKUP($P226, INDIRECT($Q$3),Y$8,0)*INDIRECT($P$2),VLOOKUP($P226, INDIRECT($Q$3),Y$8,0)),IF($E226="E",0,3))</f>
        <v>79496</v>
      </c>
      <c r="Z226" s="186" cm="1">
        <f t="array" aca="1" ref="Z226" ca="1">ROUND(IF($Q226="Y",VLOOKUP($P226, INDIRECT($Q$3),Z$8,0)*INDIRECT($P$2),VLOOKUP($P226, INDIRECT($Q$3),Z$8,0)),IF($E226="E",0,3))</f>
        <v>81880</v>
      </c>
      <c r="AA226" s="186"/>
      <c r="AB226" s="282" t="str">
        <f t="shared" si="210"/>
        <v>10350C</v>
      </c>
      <c r="AC226" s="130" t="str">
        <f t="shared" si="106"/>
        <v>Supervisor Treasury Division</v>
      </c>
      <c r="AD226" s="284" t="str">
        <f t="shared" si="107"/>
        <v>17</v>
      </c>
      <c r="AE226" s="282">
        <f t="shared" ca="1" si="209"/>
        <v>32.967999999999996</v>
      </c>
      <c r="AF226" s="282">
        <f t="shared" ca="1" si="209"/>
        <v>33.957999999999998</v>
      </c>
      <c r="AG226" s="282">
        <f t="shared" ca="1" si="209"/>
        <v>34.976999999999997</v>
      </c>
      <c r="AH226" s="282">
        <f t="shared" ca="1" si="209"/>
        <v>36.025999999999996</v>
      </c>
      <c r="AI226" s="282">
        <f t="shared" ca="1" si="209"/>
        <v>37.105999999999995</v>
      </c>
      <c r="AJ226" s="282">
        <f t="shared" ca="1" si="209"/>
        <v>38.22</v>
      </c>
      <c r="AK226" s="282">
        <f t="shared" ca="1" si="209"/>
        <v>39.366</v>
      </c>
    </row>
    <row r="227" spans="1:38" x14ac:dyDescent="0.3">
      <c r="A227" s="75" t="s">
        <v>59</v>
      </c>
      <c r="B227" s="75">
        <v>7</v>
      </c>
      <c r="C227" s="70" t="s">
        <v>638</v>
      </c>
      <c r="D227" s="75">
        <v>360</v>
      </c>
      <c r="E227" s="75" t="s">
        <v>21</v>
      </c>
      <c r="F227" s="73" t="s">
        <v>1035</v>
      </c>
      <c r="G227" s="74">
        <f t="shared" ca="1" si="207"/>
        <v>36.207000000000001</v>
      </c>
      <c r="H227" s="74">
        <f t="shared" ca="1" si="207"/>
        <v>37.655999999999999</v>
      </c>
      <c r="I227" s="74">
        <f t="shared" ca="1" si="207"/>
        <v>39.164000000000001</v>
      </c>
      <c r="J227" s="74">
        <f t="shared" ca="1" si="207"/>
        <v>40.732999999999997</v>
      </c>
      <c r="K227" s="74">
        <f t="shared" ca="1" si="207"/>
        <v>42.363</v>
      </c>
      <c r="L227" s="74">
        <f t="shared" ca="1" si="207"/>
        <v>0</v>
      </c>
      <c r="M227" s="74">
        <f t="shared" ca="1" si="207"/>
        <v>0</v>
      </c>
      <c r="N227" s="72"/>
      <c r="P227" s="187" t="str">
        <f>A227</f>
        <v>09930C</v>
      </c>
      <c r="Q227" s="191" t="s">
        <v>600</v>
      </c>
      <c r="R227" s="188" t="str">
        <f>F227</f>
        <v>Supervisor Utility Billing</v>
      </c>
      <c r="S227" s="189" t="str">
        <f>C227</f>
        <v>070</v>
      </c>
      <c r="T227" s="186" cm="1">
        <f t="array" aca="1" ref="T227" ca="1">ROUND(IF($Q227="Y",VLOOKUP($P227, INDIRECT($Q$3),T$8,0)*INDIRECT($P$2),VLOOKUP($P227, INDIRECT($Q$3),T$8,0)),IF($E227="E",0,3))</f>
        <v>36.207000000000001</v>
      </c>
      <c r="U227" s="186" cm="1">
        <f t="array" aca="1" ref="U227" ca="1">ROUND(IF($Q227="Y",VLOOKUP($P227, INDIRECT($Q$3),U$8,0)*INDIRECT($P$2),VLOOKUP($P227, INDIRECT($Q$3),U$8,0)),IF($E227="E",0,3))</f>
        <v>37.655999999999999</v>
      </c>
      <c r="V227" s="186" cm="1">
        <f t="array" aca="1" ref="V227" ca="1">ROUND(IF($Q227="Y",VLOOKUP($P227, INDIRECT($Q$3),V$8,0)*INDIRECT($P$2),VLOOKUP($P227, INDIRECT($Q$3),V$8,0)),IF($E227="E",0,3))</f>
        <v>39.164000000000001</v>
      </c>
      <c r="W227" s="186" cm="1">
        <f t="array" aca="1" ref="W227" ca="1">ROUND(IF($Q227="Y",VLOOKUP($P227, INDIRECT($Q$3),W$8,0)*INDIRECT($P$2),VLOOKUP($P227, INDIRECT($Q$3),W$8,0)),IF($E227="E",0,3))</f>
        <v>40.732999999999997</v>
      </c>
      <c r="X227" s="186" cm="1">
        <f t="array" aca="1" ref="X227" ca="1">ROUND(IF($Q227="Y",VLOOKUP($P227, INDIRECT($Q$3),X$8,0)*INDIRECT($P$2),VLOOKUP($P227, INDIRECT($Q$3),X$8,0)),IF($E227="E",0,3))</f>
        <v>42.363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>A227</f>
        <v>09930C</v>
      </c>
      <c r="AC227" s="130" t="str">
        <f>F227</f>
        <v>Supervisor Utility Billing</v>
      </c>
      <c r="AD227" s="284" t="str">
        <f>C227</f>
        <v>070</v>
      </c>
      <c r="AE227" s="282">
        <f t="shared" ca="1" si="209"/>
        <v>36.207000000000001</v>
      </c>
      <c r="AF227" s="282">
        <f t="shared" ca="1" si="209"/>
        <v>37.655999999999999</v>
      </c>
      <c r="AG227" s="282">
        <f t="shared" ca="1" si="209"/>
        <v>39.164000000000001</v>
      </c>
      <c r="AH227" s="282">
        <f t="shared" ca="1" si="209"/>
        <v>40.732999999999997</v>
      </c>
      <c r="AI227" s="282">
        <f t="shared" ca="1" si="209"/>
        <v>42.363</v>
      </c>
      <c r="AJ227" s="282" t="str">
        <f t="shared" ca="1" si="209"/>
        <v/>
      </c>
      <c r="AK227" s="282" t="str">
        <f t="shared" ca="1" si="209"/>
        <v/>
      </c>
    </row>
    <row r="228" spans="1:38" x14ac:dyDescent="0.3">
      <c r="A228" s="75" t="s">
        <v>235</v>
      </c>
      <c r="B228" s="75">
        <v>9</v>
      </c>
      <c r="C228" s="70" t="s">
        <v>586</v>
      </c>
      <c r="D228" s="75">
        <v>413</v>
      </c>
      <c r="E228" s="75" t="s">
        <v>17</v>
      </c>
      <c r="F228" s="73" t="s">
        <v>452</v>
      </c>
      <c r="G228" s="74">
        <f t="shared" ca="1" si="207"/>
        <v>87233</v>
      </c>
      <c r="H228" s="74">
        <f t="shared" ca="1" si="207"/>
        <v>90726</v>
      </c>
      <c r="I228" s="74">
        <f t="shared" ca="1" si="207"/>
        <v>94358</v>
      </c>
      <c r="J228" s="74">
        <f t="shared" ca="1" si="207"/>
        <v>98136</v>
      </c>
      <c r="K228" s="74">
        <f t="shared" ca="1" si="207"/>
        <v>102066</v>
      </c>
      <c r="L228" s="74">
        <f t="shared" ca="1" si="207"/>
        <v>0</v>
      </c>
      <c r="M228" s="74">
        <f t="shared" ca="1" si="207"/>
        <v>0</v>
      </c>
      <c r="N228" s="72"/>
      <c r="P228" s="187" t="str">
        <f t="shared" ref="P228:P233" si="212">A228</f>
        <v>10633C</v>
      </c>
      <c r="Q228" s="191" t="s">
        <v>600</v>
      </c>
      <c r="R228" s="188" t="str">
        <f t="shared" ref="R228:R233" si="213">F228</f>
        <v>Training Development Supervisor</v>
      </c>
      <c r="S228" s="189" t="str">
        <f t="shared" ref="S228:S233" si="214">C228</f>
        <v>084</v>
      </c>
      <c r="T228" s="186" cm="1">
        <f t="array" aca="1" ref="T228" ca="1">ROUND(IF($Q228="Y",VLOOKUP($P228, INDIRECT($Q$3),T$8,0)*INDIRECT($P$2),VLOOKUP($P228, INDIRECT($Q$3),T$8,0)),IF($E228="E",0,3))</f>
        <v>87233</v>
      </c>
      <c r="U228" s="186" cm="1">
        <f t="array" aca="1" ref="U228" ca="1">ROUND(IF($Q228="Y",VLOOKUP($P228, INDIRECT($Q$3),U$8,0)*INDIRECT($P$2),VLOOKUP($P228, INDIRECT($Q$3),U$8,0)),IF($E228="E",0,3))</f>
        <v>90726</v>
      </c>
      <c r="V228" s="186" cm="1">
        <f t="array" aca="1" ref="V228" ca="1">ROUND(IF($Q228="Y",VLOOKUP($P228, INDIRECT($Q$3),V$8,0)*INDIRECT($P$2),VLOOKUP($P228, INDIRECT($Q$3),V$8,0)),IF($E228="E",0,3))</f>
        <v>94358</v>
      </c>
      <c r="W228" s="186" cm="1">
        <f t="array" aca="1" ref="W228" ca="1">ROUND(IF($Q228="Y",VLOOKUP($P228, INDIRECT($Q$3),W$8,0)*INDIRECT($P$2),VLOOKUP($P228, INDIRECT($Q$3),W$8,0)),IF($E228="E",0,3))</f>
        <v>98136</v>
      </c>
      <c r="X228" s="186" cm="1">
        <f t="array" aca="1" ref="X228" ca="1">ROUND(IF($Q228="Y",VLOOKUP($P228, INDIRECT($Q$3),X$8,0)*INDIRECT($P$2),VLOOKUP($P228, INDIRECT($Q$3),X$8,0)),IF($E228="E",0,3))</f>
        <v>102066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ref="AB228:AB233" si="215">A228</f>
        <v>10633C</v>
      </c>
      <c r="AC228" s="130" t="str">
        <f t="shared" ref="AC228:AC233" si="216">F228</f>
        <v>Training Development Supervisor</v>
      </c>
      <c r="AD228" s="284" t="str">
        <f t="shared" ref="AD228:AD233" si="217">C228</f>
        <v>084</v>
      </c>
      <c r="AE228" s="282">
        <f t="shared" ca="1" si="209"/>
        <v>41.939</v>
      </c>
      <c r="AF228" s="282">
        <f t="shared" ca="1" si="209"/>
        <v>43.619</v>
      </c>
      <c r="AG228" s="282">
        <f t="shared" ca="1" si="209"/>
        <v>45.364999999999995</v>
      </c>
      <c r="AH228" s="282">
        <f t="shared" ca="1" si="209"/>
        <v>47.180999999999997</v>
      </c>
      <c r="AI228" s="282">
        <f t="shared" ca="1" si="209"/>
        <v>49.070999999999998</v>
      </c>
      <c r="AJ228" s="282" t="str">
        <f t="shared" ca="1" si="209"/>
        <v/>
      </c>
      <c r="AK228" s="282" t="str">
        <f t="shared" ca="1" si="209"/>
        <v/>
      </c>
    </row>
    <row r="229" spans="1:38" x14ac:dyDescent="0.3">
      <c r="A229" s="75" t="s">
        <v>231</v>
      </c>
      <c r="B229" s="75">
        <v>12</v>
      </c>
      <c r="C229" s="70" t="s">
        <v>32</v>
      </c>
      <c r="D229" s="75">
        <v>573</v>
      </c>
      <c r="E229" s="75" t="s">
        <v>17</v>
      </c>
      <c r="F229" s="73" t="s">
        <v>849</v>
      </c>
      <c r="G229" s="74">
        <f t="shared" ca="1" si="207"/>
        <v>118343</v>
      </c>
      <c r="H229" s="74">
        <f t="shared" ca="1" si="207"/>
        <v>123076</v>
      </c>
      <c r="I229" s="74">
        <f t="shared" ca="1" si="207"/>
        <v>127998</v>
      </c>
      <c r="J229" s="74">
        <f t="shared" ca="1" si="207"/>
        <v>133118</v>
      </c>
      <c r="K229" s="74">
        <f t="shared" ca="1" si="207"/>
        <v>138442</v>
      </c>
      <c r="L229" s="74">
        <f t="shared" ca="1" si="207"/>
        <v>0</v>
      </c>
      <c r="M229" s="74">
        <f t="shared" ca="1" si="207"/>
        <v>0</v>
      </c>
      <c r="N229" s="72"/>
      <c r="P229" s="187" t="str">
        <f t="shared" si="212"/>
        <v>10335C</v>
      </c>
      <c r="Q229" s="191" t="s">
        <v>600</v>
      </c>
      <c r="R229" s="188" t="str">
        <f t="shared" si="213"/>
        <v>Transportation Planning Supervisor</v>
      </c>
      <c r="S229" s="189" t="str">
        <f t="shared" si="214"/>
        <v>105</v>
      </c>
      <c r="T229" s="186" cm="1">
        <f t="array" aca="1" ref="T229" ca="1">ROUND(IF($Q229="Y",VLOOKUP($P229, INDIRECT($Q$3),T$8,0)*INDIRECT($P$2),VLOOKUP($P229, INDIRECT($Q$3),T$8,0)),IF($E229="E",0,3))</f>
        <v>118343</v>
      </c>
      <c r="U229" s="186" cm="1">
        <f t="array" aca="1" ref="U229" ca="1">ROUND(IF($Q229="Y",VLOOKUP($P229, INDIRECT($Q$3),U$8,0)*INDIRECT($P$2),VLOOKUP($P229, INDIRECT($Q$3),U$8,0)),IF($E229="E",0,3))</f>
        <v>123076</v>
      </c>
      <c r="V229" s="186" cm="1">
        <f t="array" aca="1" ref="V229" ca="1">ROUND(IF($Q229="Y",VLOOKUP($P229, INDIRECT($Q$3),V$8,0)*INDIRECT($P$2),VLOOKUP($P229, INDIRECT($Q$3),V$8,0)),IF($E229="E",0,3))</f>
        <v>127998</v>
      </c>
      <c r="W229" s="186" cm="1">
        <f t="array" aca="1" ref="W229" ca="1">ROUND(IF($Q229="Y",VLOOKUP($P229, INDIRECT($Q$3),W$8,0)*INDIRECT($P$2),VLOOKUP($P229, INDIRECT($Q$3),W$8,0)),IF($E229="E",0,3))</f>
        <v>133118</v>
      </c>
      <c r="X229" s="186" cm="1">
        <f t="array" aca="1" ref="X229" ca="1">ROUND(IF($Q229="Y",VLOOKUP($P229, INDIRECT($Q$3),X$8,0)*INDIRECT($P$2),VLOOKUP($P229, INDIRECT($Q$3),X$8,0)),IF($E229="E",0,3))</f>
        <v>138442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215"/>
        <v>10335C</v>
      </c>
      <c r="AC229" s="130" t="str">
        <f t="shared" si="216"/>
        <v>Transportation Planning Supervisor</v>
      </c>
      <c r="AD229" s="284" t="str">
        <f t="shared" si="217"/>
        <v>105</v>
      </c>
      <c r="AE229" s="282">
        <f t="shared" ca="1" si="209"/>
        <v>56.896000000000001</v>
      </c>
      <c r="AF229" s="282">
        <f t="shared" ca="1" si="209"/>
        <v>59.171999999999997</v>
      </c>
      <c r="AG229" s="282">
        <f t="shared" ca="1" si="209"/>
        <v>61.537999999999997</v>
      </c>
      <c r="AH229" s="282">
        <f t="shared" ca="1" si="209"/>
        <v>64</v>
      </c>
      <c r="AI229" s="282">
        <f t="shared" ca="1" si="209"/>
        <v>66.559000000000012</v>
      </c>
      <c r="AJ229" s="282" t="str">
        <f t="shared" ca="1" si="209"/>
        <v/>
      </c>
      <c r="AK229" s="282" t="str">
        <f t="shared" ca="1" si="209"/>
        <v/>
      </c>
    </row>
    <row r="230" spans="1:38" x14ac:dyDescent="0.3">
      <c r="A230" s="75" t="s">
        <v>237</v>
      </c>
      <c r="B230" s="75">
        <v>5</v>
      </c>
      <c r="C230" s="70" t="s">
        <v>236</v>
      </c>
      <c r="D230" s="75">
        <v>140</v>
      </c>
      <c r="E230" s="75" t="s">
        <v>21</v>
      </c>
      <c r="F230" s="73" t="s">
        <v>238</v>
      </c>
      <c r="G230" s="74">
        <f t="shared" ca="1" si="207"/>
        <v>31.617000000000001</v>
      </c>
      <c r="H230" s="74">
        <f t="shared" ca="1" si="207"/>
        <v>0</v>
      </c>
      <c r="I230" s="74">
        <f t="shared" ca="1" si="207"/>
        <v>0</v>
      </c>
      <c r="J230" s="74">
        <f t="shared" ca="1" si="207"/>
        <v>0</v>
      </c>
      <c r="K230" s="74">
        <f t="shared" ca="1" si="207"/>
        <v>0</v>
      </c>
      <c r="L230" s="74">
        <f t="shared" ca="1" si="207"/>
        <v>0</v>
      </c>
      <c r="M230" s="74">
        <f t="shared" ca="1" si="207"/>
        <v>0</v>
      </c>
      <c r="N230" s="72"/>
      <c r="P230" s="187" t="str">
        <f t="shared" si="212"/>
        <v>52923C</v>
      </c>
      <c r="Q230" s="191" t="s">
        <v>600</v>
      </c>
      <c r="R230" s="188" t="str">
        <f t="shared" si="213"/>
        <v>Truck Operator</v>
      </c>
      <c r="S230" s="189" t="str">
        <f t="shared" si="214"/>
        <v>107</v>
      </c>
      <c r="T230" s="186" cm="1">
        <f t="array" aca="1" ref="T230" ca="1">ROUND(IF($Q230="Y",VLOOKUP($P230, INDIRECT($Q$3),T$8,0)*INDIRECT($P$2),VLOOKUP($P230, INDIRECT($Q$3),T$8,0)),IF($E230="E",0,3))</f>
        <v>31.617000000000001</v>
      </c>
      <c r="U230" s="186" cm="1">
        <f t="array" aca="1" ref="U230" ca="1">ROUND(IF($Q230="Y",VLOOKUP($P230, INDIRECT($Q$3),U$8,0)*INDIRECT($P$2),VLOOKUP($P230, INDIRECT($Q$3),U$8,0)),IF($E230="E",0,3))</f>
        <v>0</v>
      </c>
      <c r="V230" s="186" cm="1">
        <f t="array" aca="1" ref="V230" ca="1">ROUND(IF($Q230="Y",VLOOKUP($P230, INDIRECT($Q$3),V$8,0)*INDIRECT($P$2),VLOOKUP($P230, INDIRECT($Q$3),V$8,0)),IF($E230="E",0,3))</f>
        <v>0</v>
      </c>
      <c r="W230" s="186" cm="1">
        <f t="array" aca="1" ref="W230" ca="1">ROUND(IF($Q230="Y",VLOOKUP($P230, INDIRECT($Q$3),W$8,0)*INDIRECT($P$2),VLOOKUP($P230, INDIRECT($Q$3),W$8,0)),IF($E230="E",0,3))</f>
        <v>0</v>
      </c>
      <c r="X230" s="186" cm="1">
        <f t="array" aca="1" ref="X230" ca="1">ROUND(IF($Q230="Y",VLOOKUP($P230, INDIRECT($Q$3),X$8,0)*INDIRECT($P$2),VLOOKUP($P230, INDIRECT($Q$3),X$8,0)),IF($E230="E",0,3))</f>
        <v>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215"/>
        <v>52923C</v>
      </c>
      <c r="AC230" s="130" t="str">
        <f t="shared" si="216"/>
        <v>Truck Operator</v>
      </c>
      <c r="AD230" s="284" t="str">
        <f t="shared" si="217"/>
        <v>107</v>
      </c>
      <c r="AE230" s="282">
        <f t="shared" ca="1" si="209"/>
        <v>31.617000000000001</v>
      </c>
      <c r="AF230" s="282" t="str">
        <f t="shared" ca="1" si="209"/>
        <v/>
      </c>
      <c r="AG230" s="282" t="str">
        <f t="shared" ca="1" si="209"/>
        <v/>
      </c>
      <c r="AH230" s="282" t="str">
        <f t="shared" ca="1" si="209"/>
        <v/>
      </c>
      <c r="AI230" s="282" t="str">
        <f t="shared" ca="1" si="209"/>
        <v/>
      </c>
      <c r="AJ230" s="282" t="str">
        <f t="shared" ca="1" si="209"/>
        <v/>
      </c>
      <c r="AK230" s="282" t="str">
        <f t="shared" ca="1" si="209"/>
        <v/>
      </c>
    </row>
    <row r="231" spans="1:38" x14ac:dyDescent="0.3">
      <c r="A231" s="75" t="s">
        <v>568</v>
      </c>
      <c r="B231" s="75">
        <v>10</v>
      </c>
      <c r="C231" s="70" t="s">
        <v>38</v>
      </c>
      <c r="D231" s="75">
        <v>458</v>
      </c>
      <c r="E231" s="75" t="s">
        <v>17</v>
      </c>
      <c r="F231" s="73" t="s">
        <v>569</v>
      </c>
      <c r="G231" s="74">
        <f t="shared" ca="1" si="207"/>
        <v>82333</v>
      </c>
      <c r="H231" s="74">
        <f t="shared" ca="1" si="207"/>
        <v>86471</v>
      </c>
      <c r="I231" s="74">
        <f t="shared" ca="1" si="207"/>
        <v>91144</v>
      </c>
      <c r="J231" s="74">
        <f t="shared" ca="1" si="207"/>
        <v>98756</v>
      </c>
      <c r="K231" s="74">
        <f t="shared" ca="1" si="207"/>
        <v>101524</v>
      </c>
      <c r="L231" s="74">
        <f t="shared" ca="1" si="207"/>
        <v>106841</v>
      </c>
      <c r="M231" s="74">
        <f t="shared" ca="1" si="207"/>
        <v>112968</v>
      </c>
      <c r="N231" s="72"/>
      <c r="P231" s="187" t="str">
        <f t="shared" si="212"/>
        <v>59401C</v>
      </c>
      <c r="Q231" s="191" t="s">
        <v>600</v>
      </c>
      <c r="R231" s="188" t="str">
        <f t="shared" si="213"/>
        <v>Violence Prevention Interagency Coordinator</v>
      </c>
      <c r="S231" s="189" t="str">
        <f t="shared" si="214"/>
        <v>65</v>
      </c>
      <c r="T231" s="186" cm="1">
        <f t="array" aca="1" ref="T231" ca="1">ROUND(IF($Q231="Y",VLOOKUP($P231, INDIRECT($Q$3),T$8,0)*INDIRECT($P$2),VLOOKUP($P231, INDIRECT($Q$3),T$8,0)),IF($E231="E",0,3))</f>
        <v>82333</v>
      </c>
      <c r="U231" s="186" cm="1">
        <f t="array" aca="1" ref="U231" ca="1">ROUND(IF($Q231="Y",VLOOKUP($P231, INDIRECT($Q$3),U$8,0)*INDIRECT($P$2),VLOOKUP($P231, INDIRECT($Q$3),U$8,0)),IF($E231="E",0,3))</f>
        <v>86471</v>
      </c>
      <c r="V231" s="186" cm="1">
        <f t="array" aca="1" ref="V231" ca="1">ROUND(IF($Q231="Y",VLOOKUP($P231, INDIRECT($Q$3),V$8,0)*INDIRECT($P$2),VLOOKUP($P231, INDIRECT($Q$3),V$8,0)),IF($E231="E",0,3))</f>
        <v>91144</v>
      </c>
      <c r="W231" s="186" cm="1">
        <f t="array" aca="1" ref="W231" ca="1">ROUND(IF($Q231="Y",VLOOKUP($P231, INDIRECT($Q$3),W$8,0)*INDIRECT($P$2),VLOOKUP($P231, INDIRECT($Q$3),W$8,0)),IF($E231="E",0,3))</f>
        <v>98756</v>
      </c>
      <c r="X231" s="186" cm="1">
        <f t="array" aca="1" ref="X231" ca="1">ROUND(IF($Q231="Y",VLOOKUP($P231, INDIRECT($Q$3),X$8,0)*INDIRECT($P$2),VLOOKUP($P231, INDIRECT($Q$3),X$8,0)),IF($E231="E",0,3))</f>
        <v>101524</v>
      </c>
      <c r="Y231" s="186" cm="1">
        <f t="array" aca="1" ref="Y231" ca="1">ROUND(IF($Q231="Y",VLOOKUP($P231, INDIRECT($Q$3),Y$8,0)*INDIRECT($P$2),VLOOKUP($P231, INDIRECT($Q$3),Y$8,0)),IF($E231="E",0,3))</f>
        <v>106841</v>
      </c>
      <c r="Z231" s="186" cm="1">
        <f t="array" aca="1" ref="Z231" ca="1">ROUND(IF($Q231="Y",VLOOKUP($P231, INDIRECT($Q$3),Z$8,0)*INDIRECT($P$2),VLOOKUP($P231, INDIRECT($Q$3),Z$8,0)),IF($E231="E",0,3))</f>
        <v>112968</v>
      </c>
      <c r="AA231" s="186"/>
      <c r="AB231" s="282" t="str">
        <f t="shared" si="215"/>
        <v>59401C</v>
      </c>
      <c r="AC231" s="130" t="str">
        <f t="shared" si="216"/>
        <v>Violence Prevention Interagency Coordinator</v>
      </c>
      <c r="AD231" s="284" t="str">
        <f t="shared" si="217"/>
        <v>65</v>
      </c>
      <c r="AE231" s="282">
        <f t="shared" ca="1" si="209"/>
        <v>39.583999999999996</v>
      </c>
      <c r="AF231" s="282">
        <f t="shared" ca="1" si="209"/>
        <v>41.573</v>
      </c>
      <c r="AG231" s="282">
        <f t="shared" ca="1" si="209"/>
        <v>43.82</v>
      </c>
      <c r="AH231" s="282">
        <f t="shared" ca="1" si="209"/>
        <v>47.478999999999999</v>
      </c>
      <c r="AI231" s="282">
        <f t="shared" ca="1" si="209"/>
        <v>48.809999999999995</v>
      </c>
      <c r="AJ231" s="282">
        <f t="shared" ca="1" si="209"/>
        <v>51.366</v>
      </c>
      <c r="AK231" s="282">
        <f t="shared" ca="1" si="209"/>
        <v>54.311999999999998</v>
      </c>
    </row>
    <row r="232" spans="1:38" x14ac:dyDescent="0.3">
      <c r="A232" s="75" t="s">
        <v>239</v>
      </c>
      <c r="B232" s="75">
        <v>11</v>
      </c>
      <c r="C232" s="70" t="s">
        <v>65</v>
      </c>
      <c r="D232" s="75">
        <v>518</v>
      </c>
      <c r="E232" s="75" t="s">
        <v>17</v>
      </c>
      <c r="F232" s="73" t="s">
        <v>453</v>
      </c>
      <c r="G232" s="74">
        <f t="shared" ca="1" si="207"/>
        <v>95950</v>
      </c>
      <c r="H232" s="74">
        <f t="shared" ca="1" si="207"/>
        <v>101002</v>
      </c>
      <c r="I232" s="74">
        <f t="shared" ca="1" si="207"/>
        <v>106315</v>
      </c>
      <c r="J232" s="74">
        <f t="shared" ca="1" si="207"/>
        <v>113545</v>
      </c>
      <c r="K232" s="74">
        <f t="shared" ca="1" si="207"/>
        <v>116726</v>
      </c>
      <c r="L232" s="74">
        <f t="shared" ca="1" si="207"/>
        <v>119996</v>
      </c>
      <c r="M232" s="74">
        <f t="shared" ca="1" si="207"/>
        <v>123415</v>
      </c>
      <c r="N232" s="72"/>
      <c r="P232" s="187" t="str">
        <f t="shared" si="212"/>
        <v>10857C</v>
      </c>
      <c r="Q232" s="191" t="s">
        <v>600</v>
      </c>
      <c r="R232" s="188" t="str">
        <f t="shared" si="213"/>
        <v>Water Business Enterprise System Manager</v>
      </c>
      <c r="S232" s="189" t="str">
        <f t="shared" si="214"/>
        <v>41C</v>
      </c>
      <c r="T232" s="186" cm="1">
        <f t="array" aca="1" ref="T232" ca="1">ROUND(IF($Q232="Y",VLOOKUP($P232, INDIRECT($Q$3),T$8,0)*INDIRECT($P$2),VLOOKUP($P232, INDIRECT($Q$3),T$8,0)),IF($E232="E",0,3))</f>
        <v>95950</v>
      </c>
      <c r="U232" s="186" cm="1">
        <f t="array" aca="1" ref="U232" ca="1">ROUND(IF($Q232="Y",VLOOKUP($P232, INDIRECT($Q$3),U$8,0)*INDIRECT($P$2),VLOOKUP($P232, INDIRECT($Q$3),U$8,0)),IF($E232="E",0,3))</f>
        <v>101002</v>
      </c>
      <c r="V232" s="186" cm="1">
        <f t="array" aca="1" ref="V232" ca="1">ROUND(IF($Q232="Y",VLOOKUP($P232, INDIRECT($Q$3),V$8,0)*INDIRECT($P$2),VLOOKUP($P232, INDIRECT($Q$3),V$8,0)),IF($E232="E",0,3))</f>
        <v>106315</v>
      </c>
      <c r="W232" s="186" cm="1">
        <f t="array" aca="1" ref="W232" ca="1">ROUND(IF($Q232="Y",VLOOKUP($P232, INDIRECT($Q$3),W$8,0)*INDIRECT($P$2),VLOOKUP($P232, INDIRECT($Q$3),W$8,0)),IF($E232="E",0,3))</f>
        <v>113545</v>
      </c>
      <c r="X232" s="186" cm="1">
        <f t="array" aca="1" ref="X232" ca="1">ROUND(IF($Q232="Y",VLOOKUP($P232, INDIRECT($Q$3),X$8,0)*INDIRECT($P$2),VLOOKUP($P232, INDIRECT($Q$3),X$8,0)),IF($E232="E",0,3))</f>
        <v>116726</v>
      </c>
      <c r="Y232" s="186" cm="1">
        <f t="array" aca="1" ref="Y232" ca="1">ROUND(IF($Q232="Y",VLOOKUP($P232, INDIRECT($Q$3),Y$8,0)*INDIRECT($P$2),VLOOKUP($P232, INDIRECT($Q$3),Y$8,0)),IF($E232="E",0,3))</f>
        <v>119996</v>
      </c>
      <c r="Z232" s="186" cm="1">
        <f t="array" aca="1" ref="Z232" ca="1">ROUND(IF($Q232="Y",VLOOKUP($P232, INDIRECT($Q$3),Z$8,0)*INDIRECT($P$2),VLOOKUP($P232, INDIRECT($Q$3),Z$8,0)),IF($E232="E",0,3))</f>
        <v>123415</v>
      </c>
      <c r="AA232" s="186"/>
      <c r="AB232" s="282" t="str">
        <f t="shared" si="215"/>
        <v>10857C</v>
      </c>
      <c r="AC232" s="130" t="str">
        <f t="shared" si="216"/>
        <v>Water Business Enterprise System Manager</v>
      </c>
      <c r="AD232" s="284" t="str">
        <f t="shared" si="217"/>
        <v>41C</v>
      </c>
      <c r="AE232" s="282">
        <f t="shared" ca="1" si="209"/>
        <v>46.129999999999995</v>
      </c>
      <c r="AF232" s="282">
        <f t="shared" ca="1" si="209"/>
        <v>48.558999999999997</v>
      </c>
      <c r="AG232" s="282">
        <f t="shared" ca="1" si="209"/>
        <v>51.113</v>
      </c>
      <c r="AH232" s="282">
        <f t="shared" ca="1" si="209"/>
        <v>54.588999999999999</v>
      </c>
      <c r="AI232" s="282">
        <f t="shared" ca="1" si="209"/>
        <v>56.119</v>
      </c>
      <c r="AJ232" s="282">
        <f t="shared" ca="1" si="209"/>
        <v>57.690999999999995</v>
      </c>
      <c r="AK232" s="282">
        <f t="shared" ca="1" si="209"/>
        <v>59.335000000000001</v>
      </c>
    </row>
    <row r="233" spans="1:38" x14ac:dyDescent="0.3">
      <c r="A233" s="75" t="s">
        <v>138</v>
      </c>
      <c r="B233" s="75">
        <v>12</v>
      </c>
      <c r="C233" s="70" t="s">
        <v>574</v>
      </c>
      <c r="D233" s="75">
        <v>545</v>
      </c>
      <c r="E233" s="75" t="s">
        <v>17</v>
      </c>
      <c r="F233" s="73" t="s">
        <v>872</v>
      </c>
      <c r="G233" s="74">
        <f t="shared" ca="1" si="207"/>
        <v>114665</v>
      </c>
      <c r="H233" s="74">
        <f t="shared" ca="1" si="207"/>
        <v>119256</v>
      </c>
      <c r="I233" s="74">
        <f t="shared" ca="1" si="207"/>
        <v>124030</v>
      </c>
      <c r="J233" s="74">
        <f t="shared" ca="1" si="207"/>
        <v>128996</v>
      </c>
      <c r="K233" s="74">
        <f t="shared" ca="1" si="207"/>
        <v>134163</v>
      </c>
      <c r="L233" s="74">
        <f t="shared" ca="1" si="207"/>
        <v>0</v>
      </c>
      <c r="M233" s="74">
        <f t="shared" ca="1" si="207"/>
        <v>0</v>
      </c>
      <c r="N233" s="72"/>
      <c r="P233" s="187" t="str">
        <f t="shared" si="212"/>
        <v>06835C</v>
      </c>
      <c r="Q233" s="191" t="s">
        <v>600</v>
      </c>
      <c r="R233" s="188" t="str">
        <f t="shared" si="213"/>
        <v>Workforce Development Manager</v>
      </c>
      <c r="S233" s="189" t="str">
        <f t="shared" si="214"/>
        <v>044</v>
      </c>
      <c r="T233" s="186" cm="1">
        <f t="array" aca="1" ref="T233" ca="1">ROUND(IF($Q233="Y",VLOOKUP($P233, INDIRECT($Q$3),T$8,0)*INDIRECT($P$2),VLOOKUP($P233, INDIRECT($Q$3),T$8,0)),IF($E233="E",0,3))</f>
        <v>114665</v>
      </c>
      <c r="U233" s="186" cm="1">
        <f t="array" aca="1" ref="U233" ca="1">ROUND(IF($Q233="Y",VLOOKUP($P233, INDIRECT($Q$3),U$8,0)*INDIRECT($P$2),VLOOKUP($P233, INDIRECT($Q$3),U$8,0)),IF($E233="E",0,3))</f>
        <v>119256</v>
      </c>
      <c r="V233" s="186" cm="1">
        <f t="array" aca="1" ref="V233" ca="1">ROUND(IF($Q233="Y",VLOOKUP($P233, INDIRECT($Q$3),V$8,0)*INDIRECT($P$2),VLOOKUP($P233, INDIRECT($Q$3),V$8,0)),IF($E233="E",0,3))</f>
        <v>124030</v>
      </c>
      <c r="W233" s="186" cm="1">
        <f t="array" aca="1" ref="W233" ca="1">ROUND(IF($Q233="Y",VLOOKUP($P233, INDIRECT($Q$3),W$8,0)*INDIRECT($P$2),VLOOKUP($P233, INDIRECT($Q$3),W$8,0)),IF($E233="E",0,3))</f>
        <v>128996</v>
      </c>
      <c r="X233" s="186" cm="1">
        <f t="array" aca="1" ref="X233" ca="1">ROUND(IF($Q233="Y",VLOOKUP($P233, INDIRECT($Q$3),X$8,0)*INDIRECT($P$2),VLOOKUP($P233, INDIRECT($Q$3),X$8,0)),IF($E233="E",0,3))</f>
        <v>134163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215"/>
        <v>06835C</v>
      </c>
      <c r="AC233" s="130" t="str">
        <f t="shared" si="216"/>
        <v>Workforce Development Manager</v>
      </c>
      <c r="AD233" s="284" t="str">
        <f t="shared" si="217"/>
        <v>044</v>
      </c>
      <c r="AE233" s="282">
        <f t="shared" ca="1" si="209"/>
        <v>55.128</v>
      </c>
      <c r="AF233" s="282">
        <f t="shared" ca="1" si="209"/>
        <v>57.335000000000001</v>
      </c>
      <c r="AG233" s="282">
        <f t="shared" ca="1" si="209"/>
        <v>59.629999999999995</v>
      </c>
      <c r="AH233" s="282">
        <f t="shared" ca="1" si="209"/>
        <v>62.018000000000001</v>
      </c>
      <c r="AI233" s="282">
        <f t="shared" ca="1" si="209"/>
        <v>64.50200000000001</v>
      </c>
      <c r="AJ233" s="282" t="str">
        <f t="shared" ca="1" si="209"/>
        <v/>
      </c>
      <c r="AK233" s="282" t="str">
        <f t="shared" ca="1" si="209"/>
        <v/>
      </c>
    </row>
    <row r="234" spans="1:38" x14ac:dyDescent="0.3">
      <c r="G234" s="231"/>
      <c r="H234" s="231"/>
      <c r="I234" s="231"/>
      <c r="J234" s="231"/>
      <c r="K234" s="231"/>
      <c r="L234" s="72"/>
      <c r="M234" s="72"/>
      <c r="N234" s="72"/>
      <c r="P234" s="187"/>
      <c r="R234" s="188"/>
      <c r="S234" s="189"/>
      <c r="AA234" s="186"/>
    </row>
    <row r="235" spans="1:38" x14ac:dyDescent="0.3">
      <c r="A235" s="76" t="s">
        <v>754</v>
      </c>
      <c r="B235" s="76"/>
      <c r="D235" s="71"/>
      <c r="E235" s="71"/>
      <c r="F235" s="233"/>
      <c r="G235" s="375"/>
      <c r="H235" s="232"/>
      <c r="I235" s="232"/>
      <c r="J235" s="232"/>
      <c r="K235" s="232"/>
      <c r="L235" s="69"/>
      <c r="M235" s="72"/>
      <c r="N235" s="234"/>
      <c r="P235" s="187"/>
      <c r="R235" s="188"/>
      <c r="S235" s="189"/>
      <c r="AA235" s="186"/>
    </row>
    <row r="236" spans="1:38" x14ac:dyDescent="0.3">
      <c r="A236" s="76" t="s">
        <v>485</v>
      </c>
      <c r="B236" s="76"/>
      <c r="D236" s="71"/>
      <c r="E236" s="71"/>
      <c r="F236" s="224"/>
      <c r="G236" s="374"/>
      <c r="H236" s="242"/>
      <c r="I236" s="242"/>
      <c r="J236" s="242"/>
      <c r="K236" s="242"/>
      <c r="L236" s="234"/>
      <c r="M236" s="234"/>
      <c r="N236" s="234"/>
      <c r="P236" s="188"/>
      <c r="Q236" s="187"/>
      <c r="AA236" s="186"/>
    </row>
    <row r="237" spans="1:38" x14ac:dyDescent="0.3">
      <c r="A237" s="61">
        <f ca="1">T238</f>
        <v>512.45399999999995</v>
      </c>
      <c r="B237" s="79" t="s">
        <v>240</v>
      </c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3"/>
      <c r="Q237" s="289" t="s">
        <v>792</v>
      </c>
      <c r="R237" s="177"/>
      <c r="T237" s="289" t="str">
        <f>Q237</f>
        <v>Longevity - Exempt</v>
      </c>
      <c r="AA237" s="186"/>
      <c r="AB237" s="310" t="str">
        <f>Q237</f>
        <v>Longevity - Exempt</v>
      </c>
      <c r="AE237" s="304" t="str">
        <f>T237</f>
        <v>Longevity - Exempt</v>
      </c>
      <c r="AF237" s="125"/>
      <c r="AG237" s="125"/>
    </row>
    <row r="238" spans="1:38" x14ac:dyDescent="0.3">
      <c r="A238" s="61">
        <f ca="1">T239</f>
        <v>988.476</v>
      </c>
      <c r="B238" s="79" t="s">
        <v>241</v>
      </c>
      <c r="C238" s="236"/>
      <c r="D238" s="71"/>
      <c r="E238" s="71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718</v>
      </c>
      <c r="Q238" s="192" t="s">
        <v>600</v>
      </c>
      <c r="R238" s="177"/>
      <c r="T238" s="186" cm="1">
        <f t="array" aca="1" ref="T238" ca="1">ROUND(IF($Q238="Y",VLOOKUP($P238, INDIRECT($Q$3),T$8,0)*INDIRECT($P$2),VLOOKUP($P238, INDIRECT($Q$3),T$8,0)),IF($E238="E",0,3))</f>
        <v>512.45399999999995</v>
      </c>
      <c r="AA238" s="186"/>
      <c r="AB238" s="286" t="str">
        <f>P238</f>
        <v>Ex10</v>
      </c>
      <c r="AE238" s="282">
        <f ca="1">AE244</f>
        <v>0.246</v>
      </c>
    </row>
    <row r="239" spans="1:38" s="72" customFormat="1" x14ac:dyDescent="0.3">
      <c r="A239" s="61">
        <f ca="1">T240</f>
        <v>1192.4860000000001</v>
      </c>
      <c r="B239" s="79" t="s">
        <v>242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719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988.476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Ex15</v>
      </c>
      <c r="AC239" s="285"/>
      <c r="AD239" s="285"/>
      <c r="AE239" s="282">
        <f t="shared" ref="AE239:AE241" ca="1" si="218">AE245</f>
        <v>0.47499999999999998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61">
        <f ca="1">T241</f>
        <v>1566.5039999999999</v>
      </c>
      <c r="B240" s="79" t="s">
        <v>243</v>
      </c>
      <c r="C240" s="236"/>
      <c r="F240" s="224"/>
      <c r="G240" s="234"/>
      <c r="H240" s="234"/>
      <c r="I240" s="234"/>
      <c r="J240" s="234"/>
      <c r="K240" s="234"/>
      <c r="L240" s="234"/>
      <c r="M240" s="234"/>
      <c r="N240" s="234"/>
      <c r="P240" s="192" t="s">
        <v>720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1192.4860000000001</v>
      </c>
      <c r="U240" s="179"/>
      <c r="V240" s="179"/>
      <c r="W240" s="179"/>
      <c r="X240" s="179"/>
      <c r="Y240" s="179"/>
      <c r="Z240" s="179"/>
      <c r="AA240" s="179"/>
      <c r="AB240" s="286" t="str">
        <f>P240</f>
        <v>Ex20</v>
      </c>
      <c r="AC240" s="285"/>
      <c r="AD240" s="285"/>
      <c r="AE240" s="282">
        <f t="shared" ca="1" si="218"/>
        <v>0.57399999999999995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57"/>
      <c r="B241" s="57"/>
      <c r="C241" s="236">
        <v>0</v>
      </c>
      <c r="F241" s="224"/>
      <c r="G241" s="69"/>
      <c r="H241" s="69"/>
      <c r="I241" s="69"/>
      <c r="J241" s="69"/>
      <c r="K241" s="69"/>
      <c r="M241" s="234"/>
      <c r="N241" s="234"/>
      <c r="P241" s="192" t="s">
        <v>721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1566.5039999999999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Ex25</v>
      </c>
      <c r="AC241" s="285"/>
      <c r="AD241" s="285"/>
      <c r="AE241" s="282">
        <f t="shared" ca="1" si="218"/>
        <v>0.753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76" t="s">
        <v>244</v>
      </c>
      <c r="B242" s="76"/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192"/>
      <c r="R242" s="177"/>
      <c r="S242" s="186"/>
      <c r="T242" s="175"/>
      <c r="U242" s="175"/>
      <c r="V242" s="175"/>
      <c r="W242" s="175"/>
      <c r="X242" s="175"/>
      <c r="Y242" s="175"/>
      <c r="Z242" s="175"/>
      <c r="AA242" s="175"/>
      <c r="AB242" s="286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0.246</v>
      </c>
      <c r="B243" s="79" t="s">
        <v>245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3"/>
      <c r="Q243" s="289" t="s">
        <v>793</v>
      </c>
      <c r="R243" s="177"/>
      <c r="S243" s="186"/>
      <c r="T243" s="289" t="str">
        <f>Q243</f>
        <v>Longevity - NonExempt</v>
      </c>
      <c r="U243" s="175"/>
      <c r="V243" s="175"/>
      <c r="W243" s="175"/>
      <c r="X243" s="175"/>
      <c r="Y243" s="175"/>
      <c r="Z243" s="175"/>
      <c r="AA243" s="175"/>
      <c r="AB243" s="310" t="str">
        <f>Q243</f>
        <v>Longevity - NonExempt</v>
      </c>
      <c r="AC243" s="285"/>
      <c r="AD243" s="285"/>
      <c r="AE243" s="305" t="str">
        <f>T243</f>
        <v>Longevity - NonExempt</v>
      </c>
      <c r="AF243" s="131"/>
      <c r="AG243" s="131"/>
      <c r="AH243" s="285"/>
      <c r="AI243" s="285"/>
      <c r="AJ243" s="285"/>
      <c r="AK243" s="285"/>
      <c r="AL243" s="285"/>
    </row>
    <row r="244" spans="1:38" s="72" customFormat="1" x14ac:dyDescent="0.3">
      <c r="A244" s="95">
        <f ca="1">T245</f>
        <v>0.47499999999999998</v>
      </c>
      <c r="B244" s="79" t="s">
        <v>246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722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0.246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NEx10</v>
      </c>
      <c r="AC244" s="285"/>
      <c r="AD244" s="285"/>
      <c r="AE244" s="282">
        <f ca="1">ROUNDUP(T244,3)</f>
        <v>0.246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95">
        <f ca="1">T246</f>
        <v>0.57399999999999995</v>
      </c>
      <c r="B245" s="79" t="s">
        <v>247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723</v>
      </c>
      <c r="Q245" s="192" t="s">
        <v>600</v>
      </c>
      <c r="R245" s="177"/>
      <c r="S245" s="186"/>
      <c r="T245" s="186" cm="1">
        <f t="array" aca="1" ref="T245" ca="1">ROUND(IF($Q245="Y",VLOOKUP($P245, INDIRECT($Q$3),T$8,0)*INDIRECT($P$2),VLOOKUP($P245, INDIRECT($Q$3),T$8,0)),IF($E245="E",0,3))</f>
        <v>0.47499999999999998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NEx15</v>
      </c>
      <c r="AC245" s="285"/>
      <c r="AD245" s="285"/>
      <c r="AE245" s="282">
        <f t="shared" ref="AE245:AE247" ca="1" si="219">ROUNDUP(T245,3)</f>
        <v>0.47499999999999998</v>
      </c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95">
        <f ca="1">T247</f>
        <v>0.753</v>
      </c>
      <c r="B246" s="79" t="s">
        <v>248</v>
      </c>
      <c r="C246" s="236"/>
      <c r="F246" s="224"/>
      <c r="G246" s="69"/>
      <c r="H246" s="69"/>
      <c r="I246" s="69"/>
      <c r="J246" s="69"/>
      <c r="K246" s="69"/>
      <c r="M246" s="234"/>
      <c r="N246" s="234"/>
      <c r="P246" s="192" t="s">
        <v>724</v>
      </c>
      <c r="Q246" s="192" t="s">
        <v>600</v>
      </c>
      <c r="R246" s="177"/>
      <c r="S246" s="186"/>
      <c r="T246" s="186" cm="1">
        <f t="array" aca="1" ref="T246" ca="1">ROUND(IF($Q246="Y",VLOOKUP($P246, INDIRECT($Q$3),T$8,0)*INDIRECT($P$2),VLOOKUP($P246, INDIRECT($Q$3),T$8,0)),IF($E246="E",0,3))</f>
        <v>0.57399999999999995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NEx20</v>
      </c>
      <c r="AC246" s="285"/>
      <c r="AD246" s="285"/>
      <c r="AE246" s="282">
        <f t="shared" ca="1" si="219"/>
        <v>0.57399999999999995</v>
      </c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223"/>
      <c r="B247" s="223"/>
      <c r="C247" s="236">
        <v>0.47599999999999998</v>
      </c>
      <c r="F247" s="224"/>
      <c r="G247" s="69"/>
      <c r="H247" s="69"/>
      <c r="I247" s="69"/>
      <c r="J247" s="69"/>
      <c r="K247" s="69"/>
      <c r="L247" s="69"/>
      <c r="P247" s="192" t="s">
        <v>725</v>
      </c>
      <c r="Q247" s="192" t="s">
        <v>600</v>
      </c>
      <c r="R247" s="177"/>
      <c r="S247" s="186"/>
      <c r="T247" s="186" cm="1">
        <f t="array" aca="1" ref="T247" ca="1">ROUND(IF($Q247="Y",VLOOKUP($P247, INDIRECT($Q$3),T$8,0)*INDIRECT($P$2),VLOOKUP($P247, INDIRECT($Q$3),T$8,0)),IF($E247="E",0,3))</f>
        <v>0.753</v>
      </c>
      <c r="U247" s="175"/>
      <c r="V247" s="175"/>
      <c r="W247" s="175"/>
      <c r="X247" s="175"/>
      <c r="Y247" s="175"/>
      <c r="Z247" s="175"/>
      <c r="AA247" s="175"/>
      <c r="AB247" s="286" t="str">
        <f>P247</f>
        <v>NEx25</v>
      </c>
      <c r="AC247" s="285"/>
      <c r="AD247" s="285"/>
      <c r="AE247" s="282">
        <f t="shared" ca="1" si="219"/>
        <v>0.753</v>
      </c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76" t="s">
        <v>737</v>
      </c>
      <c r="B248" s="76"/>
      <c r="C248" s="69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286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x14ac:dyDescent="0.3">
      <c r="A249" s="81" t="s">
        <v>739</v>
      </c>
      <c r="B249" s="81"/>
      <c r="D249" s="71"/>
      <c r="E249" s="71"/>
      <c r="F249" s="224"/>
      <c r="G249" s="69"/>
      <c r="H249" s="69"/>
      <c r="I249" s="69"/>
      <c r="J249" s="69"/>
      <c r="K249" s="69"/>
      <c r="L249" s="69"/>
      <c r="M249" s="72"/>
      <c r="N249" s="72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</row>
    <row r="250" spans="1:38" s="72" customFormat="1" x14ac:dyDescent="0.3">
      <c r="A250" s="57"/>
      <c r="B250" s="57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740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 t="s">
        <v>741</v>
      </c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72" customFormat="1" x14ac:dyDescent="0.3">
      <c r="A253" s="81"/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3">
      <c r="A254" s="81" t="s">
        <v>742</v>
      </c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72" customFormat="1" x14ac:dyDescent="0.3">
      <c r="A255" s="81"/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</row>
    <row r="256" spans="1:38" s="294" customFormat="1" x14ac:dyDescent="0.3">
      <c r="A256" s="54" t="s">
        <v>738</v>
      </c>
      <c r="B256" s="54"/>
      <c r="F256" s="295"/>
      <c r="G256" s="296"/>
      <c r="H256" s="296"/>
      <c r="I256" s="296"/>
      <c r="J256" s="296"/>
      <c r="K256" s="296"/>
      <c r="L256" s="296"/>
      <c r="M256" s="296"/>
      <c r="N256" s="296"/>
      <c r="P256" s="297"/>
      <c r="Q256" s="291"/>
      <c r="R256" s="298"/>
      <c r="S256" s="291"/>
      <c r="T256" s="291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</row>
    <row r="257" spans="1:38" s="294" customFormat="1" x14ac:dyDescent="0.3">
      <c r="A257" s="55" t="s">
        <v>503</v>
      </c>
      <c r="B257" s="55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/>
      <c r="Q257" s="291"/>
      <c r="R257" s="249"/>
      <c r="S257" s="300"/>
      <c r="T257" s="292"/>
      <c r="U257" s="291"/>
      <c r="V257" s="291"/>
      <c r="W257" s="291"/>
      <c r="X257" s="291"/>
      <c r="Y257" s="291"/>
      <c r="Z257" s="291"/>
      <c r="AA257" s="291"/>
      <c r="AB257" s="311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299"/>
    </row>
    <row r="258" spans="1:38" s="294" customFormat="1" x14ac:dyDescent="0.3">
      <c r="A258" s="213" t="str">
        <f>TEXT(T258,"$0.000")&amp;" per day when assigned and used."</f>
        <v>$10.430 per day when assigned and used.</v>
      </c>
      <c r="B258" s="213"/>
      <c r="F258" s="295"/>
      <c r="G258" s="296"/>
      <c r="H258" s="296"/>
      <c r="I258" s="296"/>
      <c r="J258" s="296"/>
      <c r="K258" s="296"/>
      <c r="L258" s="296"/>
      <c r="M258" s="296"/>
      <c r="N258" s="296"/>
      <c r="P258" s="249" t="s">
        <v>622</v>
      </c>
      <c r="Q258" s="291" t="s">
        <v>600</v>
      </c>
      <c r="R258" s="249" t="s">
        <v>623</v>
      </c>
      <c r="S258" s="300"/>
      <c r="T258" s="186">
        <v>10.43</v>
      </c>
      <c r="U258" s="297" t="s">
        <v>993</v>
      </c>
      <c r="V258" s="291"/>
      <c r="W258" s="291"/>
      <c r="X258" s="291"/>
      <c r="Y258" s="291"/>
      <c r="Z258" s="291"/>
      <c r="AA258" s="291"/>
      <c r="AB258" s="311" t="str">
        <f>P258</f>
        <v>CNRBIL</v>
      </c>
      <c r="AC258" s="299" t="str">
        <f>R258</f>
        <v>Bi-lingual Premium Pay</v>
      </c>
      <c r="AD258" s="299"/>
      <c r="AE258" s="282">
        <f t="shared" ref="AE258" si="220">ROUND(T258,3)</f>
        <v>10.43</v>
      </c>
      <c r="AF258" s="299"/>
      <c r="AG258" s="299"/>
      <c r="AH258" s="299"/>
      <c r="AI258" s="299"/>
      <c r="AJ258" s="299"/>
      <c r="AK258" s="299"/>
      <c r="AL258" s="299"/>
    </row>
    <row r="259" spans="1:38" x14ac:dyDescent="0.3">
      <c r="A259" s="223"/>
      <c r="B259" s="223"/>
      <c r="D259" s="71"/>
      <c r="E259" s="71"/>
      <c r="F259" s="224"/>
      <c r="G259" s="69"/>
      <c r="H259" s="69"/>
      <c r="I259" s="69"/>
      <c r="J259" s="69"/>
      <c r="K259" s="69"/>
      <c r="L259" s="69"/>
      <c r="M259" s="72"/>
      <c r="N259" s="72"/>
      <c r="P259" s="297"/>
      <c r="Q259" s="291"/>
      <c r="R259" s="298"/>
      <c r="S259" s="291"/>
      <c r="T259" s="291"/>
      <c r="U259" s="179"/>
      <c r="V259" s="179"/>
      <c r="W259" s="179"/>
      <c r="X259" s="179"/>
      <c r="Y259" s="179"/>
      <c r="Z259" s="179"/>
      <c r="AA259" s="179"/>
      <c r="AB259" s="133"/>
    </row>
    <row r="260" spans="1:38" s="69" customFormat="1" x14ac:dyDescent="0.3">
      <c r="A260" s="76" t="s">
        <v>736</v>
      </c>
      <c r="B260" s="76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 t="s">
        <v>743</v>
      </c>
      <c r="B261" s="81"/>
      <c r="F261" s="224"/>
      <c r="M261" s="72"/>
      <c r="N261" s="72"/>
      <c r="P261" s="179"/>
      <c r="Q261" s="175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63" t="str">
        <f ca="1">"Employees who are scheduled to work a full shift which begins between the 12:00 noon and 1:29 p.m. shall be paid an additional "&amp;TEXT(T262,"$0.000")&amp;" cents per hour"</f>
        <v>Employees who are scheduled to work a full shift which begins between the 12:00 noon and 1:29 p.m. shall be paid an additional $0.493 cents per hour</v>
      </c>
      <c r="B262" s="63"/>
      <c r="F262" s="224"/>
      <c r="M262" s="72"/>
      <c r="N262" s="72"/>
      <c r="P262" s="249" t="s">
        <v>611</v>
      </c>
      <c r="Q262" s="175" t="s">
        <v>600</v>
      </c>
      <c r="R262" s="249" t="s">
        <v>612</v>
      </c>
      <c r="S262" s="250"/>
      <c r="T262" s="186" cm="1">
        <f t="array" aca="1" ref="T262" ca="1">ROUND(IF($Q262="Y",VLOOKUP($P262, INDIRECT($Q$3),T$8,0)*INDIRECT($P$2),VLOOKUP($P262, INDIRECT($Q$3),T$8,0)),IF($E262="E",0,3))</f>
        <v>0.49299999999999999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CNREVE</v>
      </c>
      <c r="AC262" s="299" t="str">
        <f>R262</f>
        <v>TL-Evening Shift Premium-CNR</v>
      </c>
      <c r="AD262" s="299"/>
      <c r="AE262" s="282">
        <f t="shared" ref="AE262" ca="1" si="221">ROUND(T262,3)</f>
        <v>0.49299999999999999</v>
      </c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1" t="s">
        <v>255</v>
      </c>
      <c r="B263" s="8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214" t="str">
        <f ca="1">"adjacent to such a shift, the "&amp;(TEXT(T262,"$0.000")&amp;" differential shall also be applied to those overtime hours.")</f>
        <v>adjacent to such a shift, the $0.493 differential shall also be applied to those overtime hours.</v>
      </c>
      <c r="B264" s="214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85"/>
      <c r="B265" s="85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4" t="str">
        <f ca="1">"Employees who are scheduled to work a full shift which begins between the 1:30 p.m. and 1:59 a.m. shall be paid an additional "&amp;TEXT(T266,"$0.000")&amp;" per hour"</f>
        <v>Employees who are scheduled to work a full shift which begins between the 1:30 p.m. and 1:59 a.m. shall be paid an additional $1.168 per hour</v>
      </c>
      <c r="B266" s="214"/>
      <c r="F266" s="224"/>
      <c r="M266" s="72"/>
      <c r="N266" s="72"/>
      <c r="P266" s="249" t="s">
        <v>613</v>
      </c>
      <c r="Q266" s="175" t="s">
        <v>600</v>
      </c>
      <c r="R266" s="249" t="s">
        <v>614</v>
      </c>
      <c r="S266" s="250"/>
      <c r="T266" s="186" cm="1">
        <f t="array" aca="1" ref="T266" ca="1">ROUND(IF($Q266="Y",VLOOKUP($P266, INDIRECT($Q$3),T$8,0)*INDIRECT($P$2),VLOOKUP($P266, INDIRECT($Q$3),T$8,0)),IF($E266="E",0,3))</f>
        <v>1.1679999999999999</v>
      </c>
      <c r="U266" s="179"/>
      <c r="V266" s="179"/>
      <c r="W266" s="179"/>
      <c r="X266" s="179"/>
      <c r="Y266" s="179"/>
      <c r="Z266" s="179"/>
      <c r="AA266" s="179"/>
      <c r="AB266" s="311" t="str">
        <f>P266</f>
        <v>CNRNIT</v>
      </c>
      <c r="AC266" s="299" t="str">
        <f>R266</f>
        <v>TL-Night Shift Premium-CNR</v>
      </c>
      <c r="AD266" s="299"/>
      <c r="AE266" s="282">
        <f t="shared" ref="AE266" ca="1" si="222">ROUND(T266,3)</f>
        <v>1.1679999999999999</v>
      </c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5" t="s">
        <v>255</v>
      </c>
      <c r="B267" s="85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x14ac:dyDescent="0.3">
      <c r="A268" s="214" t="str">
        <f ca="1">"adjacent to such a shift, the "&amp;TEXT(T266,"$0.000")&amp;" differential shall also be applied to those overtime hours."</f>
        <v>adjacent to such a shift, the $1.168 differential shall also be applied to those overtime hours.</v>
      </c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</row>
    <row r="269" spans="1:38" x14ac:dyDescent="0.3">
      <c r="A269" s="214"/>
      <c r="B269" s="214"/>
      <c r="D269" s="71"/>
      <c r="E269" s="71"/>
      <c r="F269" s="224"/>
      <c r="G269" s="69"/>
      <c r="H269" s="69"/>
      <c r="I269" s="69"/>
      <c r="J269" s="69"/>
      <c r="K269" s="69"/>
      <c r="L269" s="69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</row>
    <row r="270" spans="1:38" s="69" customFormat="1" x14ac:dyDescent="0.3">
      <c r="A270" s="76" t="s">
        <v>807</v>
      </c>
      <c r="B270" s="57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744</v>
      </c>
      <c r="B271" s="81"/>
      <c r="C271" s="7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260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81" t="s">
        <v>261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262</v>
      </c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/>
      <c r="B275" s="8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76" t="s">
        <v>263</v>
      </c>
      <c r="B276" s="76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64" t="s">
        <v>755</v>
      </c>
      <c r="B277" s="64"/>
      <c r="C277" s="71"/>
      <c r="F277" s="233"/>
      <c r="M277" s="72"/>
      <c r="N277" s="72"/>
      <c r="P277" s="176" t="s">
        <v>263</v>
      </c>
      <c r="Q277" s="175" t="s">
        <v>21</v>
      </c>
      <c r="R277" s="177"/>
      <c r="S277" s="179"/>
      <c r="T277" s="186">
        <v>208</v>
      </c>
      <c r="U277" s="179"/>
      <c r="V277" s="179"/>
      <c r="W277" s="179"/>
      <c r="X277" s="179"/>
      <c r="Y277" s="179"/>
      <c r="Z277" s="179"/>
      <c r="AA277" s="179"/>
      <c r="AB277" s="311" t="str">
        <f>P277</f>
        <v>Safety Shoes</v>
      </c>
      <c r="AC277" s="299"/>
      <c r="AD277" s="299"/>
      <c r="AE277" s="285">
        <f>ROUND(T277,0)</f>
        <v>208</v>
      </c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 t="s">
        <v>265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63" t="str">
        <f>TEXT(T277,"$#,###")&amp;" per 12 months actually worked. "</f>
        <v xml:space="preserve">$208 per 12 months actually worked. </v>
      </c>
      <c r="B279" s="6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23"/>
      <c r="B280" s="223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76" t="s">
        <v>732</v>
      </c>
      <c r="B281" s="76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745</v>
      </c>
      <c r="B282" s="81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5" t="s">
        <v>733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5" t="s">
        <v>734</v>
      </c>
      <c r="B284" s="215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81" t="s">
        <v>735</v>
      </c>
      <c r="B285" s="81"/>
      <c r="C285" s="71"/>
      <c r="F285" s="224"/>
      <c r="M285" s="72"/>
      <c r="N285" s="72"/>
      <c r="P285" s="249" t="s">
        <v>617</v>
      </c>
      <c r="Q285" s="175" t="s">
        <v>21</v>
      </c>
      <c r="R285" s="249" t="s">
        <v>618</v>
      </c>
      <c r="S285" s="250"/>
      <c r="T285" s="369" cm="1">
        <f t="array" aca="1" ref="T285" ca="1">ROUND(IF($Q285="Y",VLOOKUP($P285, INDIRECT($Q$3),T$8,0)*INDIRECT($P$2),VLOOKUP($P285, INDIRECT($Q$3),T$8,0)),IF($E285="E",0,3))</f>
        <v>43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 t="shared" ref="AB285:AB286" si="223">P285</f>
        <v>CNRCDY</v>
      </c>
      <c r="AC285" s="299" t="str">
        <f t="shared" ref="AC285:AC286" si="224">R285</f>
        <v>TL-On call by the day-CNR</v>
      </c>
      <c r="AD285" s="299"/>
      <c r="AE285" s="282">
        <f t="shared" ref="AE285:AE286" ca="1" si="225">ROUND(T285,3)</f>
        <v>43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746</v>
      </c>
      <c r="B286" s="79" t="str">
        <f ca="1">"An employee will receive "&amp;TEXT(T285,"$0.000")&amp;" for each weekday the employee is on call.  The employee will receive "&amp;TEXT(T286,"$0.000")&amp;" for each weekend day (Saturday or"</f>
        <v>An employee will receive $43.000 for each weekday the employee is on call.  The employee will receive $53.000 for each weekend day (Saturday or</v>
      </c>
      <c r="C286" s="71"/>
      <c r="F286" s="224"/>
      <c r="M286" s="72"/>
      <c r="N286" s="72"/>
      <c r="P286" s="249" t="s">
        <v>616</v>
      </c>
      <c r="Q286" s="175" t="s">
        <v>21</v>
      </c>
      <c r="R286" s="249" t="s">
        <v>619</v>
      </c>
      <c r="S286" s="250"/>
      <c r="T286" s="369" cm="1">
        <f t="array" aca="1" ref="T286" ca="1">ROUND(IF($Q286="Y",VLOOKUP($P286, INDIRECT($Q$3),T$8,0)*INDIRECT($P$2),VLOOKUP($P286, INDIRECT($Q$3),T$8,0)),IF($E286="E",0,3))</f>
        <v>53</v>
      </c>
      <c r="U286" s="386" t="s">
        <v>994</v>
      </c>
      <c r="V286" s="179"/>
      <c r="W286" s="179"/>
      <c r="X286" s="179"/>
      <c r="Y286" s="179"/>
      <c r="Z286" s="179"/>
      <c r="AA286" s="179"/>
      <c r="AB286" s="311" t="str">
        <f t="shared" si="223"/>
        <v>CNRCWE</v>
      </c>
      <c r="AC286" s="299" t="str">
        <f t="shared" si="224"/>
        <v>TL-On call by day Weekend-CNR</v>
      </c>
      <c r="AD286" s="299"/>
      <c r="AE286" s="282">
        <f t="shared" ca="1" si="225"/>
        <v>53</v>
      </c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215" t="s">
        <v>747</v>
      </c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16" t="s">
        <v>748</v>
      </c>
      <c r="B288" s="79" t="s">
        <v>749</v>
      </c>
      <c r="C288" s="71"/>
      <c r="F288" s="224"/>
      <c r="M288" s="72"/>
      <c r="N288" s="72"/>
      <c r="P288" s="249" t="s">
        <v>726</v>
      </c>
      <c r="Q288" s="175" t="s">
        <v>600</v>
      </c>
      <c r="R288" s="249" t="s">
        <v>727</v>
      </c>
      <c r="S288" s="250"/>
      <c r="T288" s="186" cm="1">
        <f t="array" aca="1" ref="T288" ca="1">ROUND(IF($Q288="Y",VLOOKUP($P288, INDIRECT($Q$3),T$8,0)*INDIRECT($P$2),VLOOKUP($P288, INDIRECT($Q$3),T$8,0)),IF($E288="E",0,3))</f>
        <v>2.4449999999999998</v>
      </c>
      <c r="U288" s="179"/>
      <c r="V288" s="179"/>
      <c r="W288" s="179"/>
      <c r="X288" s="179"/>
      <c r="Y288" s="179"/>
      <c r="Z288" s="179"/>
      <c r="AA288" s="179"/>
      <c r="AB288" s="311" t="str">
        <f>P288</f>
        <v>CNRLDS</v>
      </c>
      <c r="AC288" s="299" t="str">
        <f>R288</f>
        <v>MOD-Premium Pay</v>
      </c>
      <c r="AD288" s="299"/>
      <c r="AE288" s="282">
        <f t="shared" ref="AE288" ca="1" si="226">ROUND(T288,3)</f>
        <v>2.4449999999999998</v>
      </c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57"/>
      <c r="B289" s="79" t="s">
        <v>751</v>
      </c>
      <c r="C289" s="71"/>
      <c r="F289" s="224"/>
      <c r="M289" s="72"/>
      <c r="N289" s="72"/>
      <c r="P289" s="249"/>
      <c r="Q289" s="175"/>
      <c r="R289" s="249"/>
      <c r="S289" s="250"/>
      <c r="T289" s="293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216" t="s">
        <v>750</v>
      </c>
      <c r="B290" s="217" t="s">
        <v>752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57"/>
      <c r="B291" s="217" t="s">
        <v>753</v>
      </c>
      <c r="C291" s="71"/>
      <c r="F291" s="224"/>
      <c r="M291" s="72"/>
      <c r="N291" s="72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3">
      <c r="A292" s="223"/>
      <c r="B292" s="223"/>
      <c r="C292" s="71"/>
      <c r="F292" s="224"/>
      <c r="M292" s="72"/>
      <c r="N292" s="72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69" customFormat="1" x14ac:dyDescent="0.3">
      <c r="A293" s="76" t="s">
        <v>1077</v>
      </c>
      <c r="B293" s="76"/>
      <c r="C293" s="71"/>
      <c r="F293" s="224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</row>
    <row r="294" spans="1:38" s="234" customFormat="1" x14ac:dyDescent="0.3">
      <c r="A294" s="63" t="str">
        <f ca="1">"311 Call Center Supervisors shall be paid "&amp;TEXT(T294,"$0.000")&amp;"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4" s="63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 t="s">
        <v>620</v>
      </c>
      <c r="Q294" s="175" t="s">
        <v>600</v>
      </c>
      <c r="R294" s="249" t="s">
        <v>621</v>
      </c>
      <c r="S294" s="250"/>
      <c r="T294" s="186" cm="1">
        <f t="array" aca="1" ref="T294" ca="1">ROUND(IF($Q294="Y",VLOOKUP($P294, INDIRECT($Q$3),T$8,0)*INDIRECT($P$2),VLOOKUP($P294, INDIRECT($Q$3),T$8,0)),IF($E294="E",0,3))</f>
        <v>0.67700000000000005</v>
      </c>
      <c r="U294" s="192"/>
      <c r="V294" s="192"/>
      <c r="W294" s="192"/>
      <c r="X294" s="192"/>
      <c r="Y294" s="192"/>
      <c r="Z294" s="192"/>
      <c r="AA294" s="192"/>
      <c r="AB294" s="311" t="str">
        <f>P294</f>
        <v>CNRWKE</v>
      </c>
      <c r="AC294" s="299" t="str">
        <f>R294</f>
        <v>TL-Weekend Shift-CNR</v>
      </c>
      <c r="AD294" s="299"/>
      <c r="AE294" s="282">
        <f t="shared" ref="AE294" ca="1" si="227">ROUND(T294,3)</f>
        <v>0.67700000000000005</v>
      </c>
      <c r="AF294" s="286"/>
      <c r="AG294" s="286"/>
      <c r="AH294" s="286"/>
      <c r="AI294" s="286"/>
      <c r="AJ294" s="286"/>
      <c r="AK294" s="286"/>
      <c r="AL294" s="286"/>
    </row>
    <row r="295" spans="1:38" s="234" customFormat="1" x14ac:dyDescent="0.3">
      <c r="A295" s="81" t="s">
        <v>1075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249"/>
      <c r="Q295" s="175"/>
      <c r="R295" s="249"/>
      <c r="S295" s="250"/>
      <c r="T295" s="293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</row>
    <row r="296" spans="1:38" s="234" customFormat="1" x14ac:dyDescent="0.3">
      <c r="A296" s="81" t="s">
        <v>1076</v>
      </c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</row>
    <row r="297" spans="1:38" s="234" customFormat="1" x14ac:dyDescent="0.3">
      <c r="B297" s="81"/>
      <c r="C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</row>
    <row r="298" spans="1:38" ht="14.4" thickBot="1" x14ac:dyDescent="0.35">
      <c r="A298" s="345"/>
      <c r="B298" s="345"/>
      <c r="C298" s="346"/>
      <c r="D298" s="347"/>
      <c r="E298" s="347"/>
      <c r="F298" s="348"/>
      <c r="G298" s="346"/>
      <c r="H298" s="346"/>
      <c r="I298" s="346"/>
      <c r="J298" s="346"/>
      <c r="K298" s="346"/>
      <c r="L298" s="346"/>
      <c r="M298" s="349"/>
      <c r="N298" s="349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</row>
    <row r="299" spans="1:38" x14ac:dyDescent="0.3">
      <c r="A299" s="222" t="s">
        <v>273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33"/>
    </row>
    <row r="300" spans="1:38" x14ac:dyDescent="0.3">
      <c r="A300" s="228" t="s">
        <v>1074</v>
      </c>
      <c r="B300" s="223"/>
      <c r="C300" s="71"/>
      <c r="D300" s="71"/>
      <c r="E300" s="71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79"/>
      <c r="T300" s="179">
        <v>5</v>
      </c>
      <c r="U300" s="179">
        <f>T300+1</f>
        <v>6</v>
      </c>
      <c r="V300" s="179">
        <f t="shared" ref="V300:Z300" si="228">U300+1</f>
        <v>7</v>
      </c>
      <c r="W300" s="179">
        <f t="shared" si="228"/>
        <v>8</v>
      </c>
      <c r="X300" s="179">
        <f t="shared" si="228"/>
        <v>9</v>
      </c>
      <c r="Y300" s="179">
        <f t="shared" si="228"/>
        <v>10</v>
      </c>
      <c r="Z300" s="179">
        <f t="shared" si="228"/>
        <v>11</v>
      </c>
      <c r="AA300" s="179">
        <v>12</v>
      </c>
    </row>
    <row r="301" spans="1:38" ht="41.4" x14ac:dyDescent="0.3">
      <c r="A301" s="65" t="s">
        <v>6</v>
      </c>
      <c r="B301" s="279"/>
      <c r="C301" s="229" t="s">
        <v>274</v>
      </c>
      <c r="D301" s="279"/>
      <c r="E301" s="65" t="s">
        <v>4</v>
      </c>
      <c r="F301" s="320" t="s">
        <v>7</v>
      </c>
      <c r="G301" s="118" t="s">
        <v>772</v>
      </c>
      <c r="H301" s="118" t="s">
        <v>773</v>
      </c>
      <c r="I301" s="254" t="s">
        <v>12</v>
      </c>
      <c r="J301" s="254" t="s">
        <v>13</v>
      </c>
      <c r="K301" s="254" t="s">
        <v>14</v>
      </c>
      <c r="L301" s="254" t="s">
        <v>15</v>
      </c>
      <c r="M301" s="254" t="s">
        <v>16</v>
      </c>
      <c r="N301" s="255" t="s">
        <v>275</v>
      </c>
      <c r="P301" s="301" t="s">
        <v>6</v>
      </c>
      <c r="Q301" s="198" t="s">
        <v>599</v>
      </c>
      <c r="R301" s="302" t="s">
        <v>7</v>
      </c>
      <c r="S301" s="288" t="s">
        <v>274</v>
      </c>
      <c r="T301" s="272" t="s">
        <v>10</v>
      </c>
      <c r="U301" s="303" t="s">
        <v>11</v>
      </c>
      <c r="V301" s="303" t="s">
        <v>12</v>
      </c>
      <c r="W301" s="303" t="s">
        <v>13</v>
      </c>
      <c r="X301" s="303" t="s">
        <v>14</v>
      </c>
      <c r="Y301" s="303" t="s">
        <v>15</v>
      </c>
      <c r="Z301" s="303" t="s">
        <v>16</v>
      </c>
      <c r="AA301" s="303" t="s">
        <v>275</v>
      </c>
      <c r="AB301" s="312" t="s">
        <v>6</v>
      </c>
      <c r="AC301" s="307" t="s">
        <v>7</v>
      </c>
      <c r="AD301" s="308" t="s">
        <v>274</v>
      </c>
      <c r="AE301" s="126" t="s">
        <v>10</v>
      </c>
      <c r="AF301" s="309" t="s">
        <v>11</v>
      </c>
      <c r="AG301" s="309" t="s">
        <v>12</v>
      </c>
      <c r="AH301" s="309" t="s">
        <v>13</v>
      </c>
      <c r="AI301" s="309" t="s">
        <v>14</v>
      </c>
      <c r="AJ301" s="309" t="s">
        <v>15</v>
      </c>
      <c r="AK301" s="309" t="s">
        <v>16</v>
      </c>
      <c r="AL301" s="309" t="s">
        <v>275</v>
      </c>
    </row>
    <row r="302" spans="1:38" s="234" customFormat="1" x14ac:dyDescent="0.3">
      <c r="A302" s="69" t="s">
        <v>278</v>
      </c>
      <c r="C302" s="223" t="s">
        <v>277</v>
      </c>
      <c r="E302" s="69" t="s">
        <v>276</v>
      </c>
      <c r="F302" s="239" t="s">
        <v>279</v>
      </c>
      <c r="G302" s="240" t="s">
        <v>766</v>
      </c>
      <c r="H302" s="231">
        <f ca="1">ROUND(U302,3)</f>
        <v>30.077999999999999</v>
      </c>
      <c r="I302" s="69"/>
      <c r="J302" s="69"/>
      <c r="K302" s="69"/>
      <c r="L302" s="69"/>
      <c r="M302" s="69"/>
      <c r="N302" s="72"/>
      <c r="P302" s="176" t="str">
        <f t="shared" ref="P302:P310" si="229">A302</f>
        <v>C08906</v>
      </c>
      <c r="Q302" s="175" t="s">
        <v>600</v>
      </c>
      <c r="R302" s="209" t="str">
        <f t="shared" ref="R302:R310" si="230">F302</f>
        <v>Saeks' Fellow (MN Law Public Interest Residency Program)</v>
      </c>
      <c r="S302" s="192" t="str">
        <f t="shared" ref="S302:S310" si="231">C302</f>
        <v>01J</v>
      </c>
      <c r="T302" s="186"/>
      <c r="U302" s="186" cm="1">
        <f t="array" aca="1" ref="U302" ca="1">ROUND(IF($Q302="Y",VLOOKUP($P302, INDIRECT($Q$3),U$300,0)*INDIRECT($P$2),VLOOKUP($P302, INDIRECT($Q$3),U$300,0)),IF($E302="E",0,3))</f>
        <v>30.077999999999999</v>
      </c>
      <c r="V302" s="186" cm="1">
        <f t="array" aca="1" ref="V302" ca="1">ROUND(IF($Q302="Y",VLOOKUP($P302, INDIRECT($Q$3),V$300,0)*INDIRECT($P$2),VLOOKUP($P302, INDIRECT($Q$3),V$300,0)),IF($E302="E",0,3))</f>
        <v>0</v>
      </c>
      <c r="W302" s="186" cm="1">
        <f t="array" aca="1" ref="W302" ca="1">ROUND(IF($Q302="Y",VLOOKUP($P302, INDIRECT($Q$3),W$300,0)*INDIRECT($P$2),VLOOKUP($P302, INDIRECT($Q$3),W$300,0)),IF($E302="E",0,3))</f>
        <v>0</v>
      </c>
      <c r="X302" s="186" cm="1">
        <f t="array" aca="1" ref="X302" ca="1">ROUND(IF($Q302="Y",VLOOKUP($P302, INDIRECT($Q$3),X$300,0)*INDIRECT($P$2),VLOOKUP($P302, INDIRECT($Q$3),X$300,0)),IF($E302="E",0,3))</f>
        <v>0</v>
      </c>
      <c r="Y302" s="186" cm="1">
        <f t="array" aca="1" ref="Y302" ca="1">ROUND(IF($Q302="Y",VLOOKUP($P302, INDIRECT($Q$3),Y$300,0)*INDIRECT($P$2),VLOOKUP($P302, INDIRECT($Q$3),Y$300,0)),IF($E302="E",0,3))</f>
        <v>0</v>
      </c>
      <c r="Z302" s="186" cm="1">
        <f t="array" aca="1" ref="Z302" ca="1">ROUND(IF($Q302="Y",VLOOKUP($P302, INDIRECT($Q$3),Z$300,0)*INDIRECT($P$2),VLOOKUP($P302, INDIRECT($Q$3),Z$300,0)),IF($E302="E",0,3))</f>
        <v>0</v>
      </c>
      <c r="AA302" s="186" cm="1">
        <f t="array" aca="1" ref="AA302" ca="1">ROUND(IF($Q302="Y",VLOOKUP($P302, INDIRECT($Q$3),AA$300,0)*INDIRECT($P$2),VLOOKUP($P302, INDIRECT($Q$3),AA$300,0)),IF($E302="E",0,3))</f>
        <v>0</v>
      </c>
      <c r="AB302" s="282" t="str">
        <f t="shared" ref="AB302" si="232">A302</f>
        <v>C08906</v>
      </c>
      <c r="AC302" s="130" t="str">
        <f t="shared" ref="AC302" si="233">F302</f>
        <v>Saeks' Fellow (MN Law Public Interest Residency Program)</v>
      </c>
      <c r="AD302" s="284" t="str">
        <f t="shared" ref="AD302" si="234">C302</f>
        <v>01J</v>
      </c>
      <c r="AE302" s="282" t="str">
        <f>IF(T302=0,"",T302)</f>
        <v/>
      </c>
      <c r="AF302" s="282">
        <f t="shared" ref="AF302:AL310" ca="1" si="235">IF(U302=0,"",U302)</f>
        <v>30.077999999999999</v>
      </c>
      <c r="AG302" s="282" t="str">
        <f t="shared" ca="1" si="235"/>
        <v/>
      </c>
      <c r="AH302" s="282" t="str">
        <f t="shared" ca="1" si="235"/>
        <v/>
      </c>
      <c r="AI302" s="282" t="str">
        <f t="shared" ca="1" si="235"/>
        <v/>
      </c>
      <c r="AJ302" s="282" t="str">
        <f t="shared" ca="1" si="235"/>
        <v/>
      </c>
      <c r="AK302" s="282" t="str">
        <f t="shared" ca="1" si="235"/>
        <v/>
      </c>
      <c r="AL302" s="282" t="str">
        <f t="shared" ca="1" si="235"/>
        <v/>
      </c>
    </row>
    <row r="303" spans="1:38" s="234" customFormat="1" x14ac:dyDescent="0.3">
      <c r="A303" s="69" t="s">
        <v>282</v>
      </c>
      <c r="C303" s="223" t="s">
        <v>281</v>
      </c>
      <c r="E303" s="69" t="s">
        <v>276</v>
      </c>
      <c r="F303" s="239" t="s">
        <v>283</v>
      </c>
      <c r="G303" s="231">
        <f ca="1">ROUND(T303,3)</f>
        <v>27.161000000000001</v>
      </c>
      <c r="H303" s="231">
        <f ca="1">ROUND(U303,3)</f>
        <v>28.395</v>
      </c>
      <c r="I303" s="231">
        <f ca="1">ROUND(V303,3)</f>
        <v>29.516999999999999</v>
      </c>
      <c r="J303" s="231"/>
      <c r="K303" s="231"/>
      <c r="L303" s="231"/>
      <c r="M303" s="231"/>
      <c r="N303" s="231"/>
      <c r="P303" s="176" t="str">
        <f t="shared" si="229"/>
        <v>04352C</v>
      </c>
      <c r="Q303" s="201" t="s">
        <v>600</v>
      </c>
      <c r="R303" s="209" t="str">
        <f t="shared" si="230"/>
        <v>Financial Graduate Fellowship</v>
      </c>
      <c r="S303" s="192" t="str">
        <f t="shared" si="231"/>
        <v>01N</v>
      </c>
      <c r="T303" s="186" cm="1">
        <f t="array" aca="1" ref="T303" ca="1">ROUND(IF($Q303="Y",VLOOKUP($P303, INDIRECT($Q$3),T$8,0)*INDIRECT($P$2),VLOOKUP($P303, INDIRECT($Q$3),T$8,0)),IF($E303="E",0,3))</f>
        <v>27.161000000000001</v>
      </c>
      <c r="U303" s="186" cm="1">
        <f t="array" aca="1" ref="U303" ca="1">ROUND(IF($Q303="Y",VLOOKUP($P303, INDIRECT($Q$3),U$300,0)*INDIRECT($P$2),VLOOKUP($P303, INDIRECT($Q$3),U$300,0)),IF($E303="E",0,3))</f>
        <v>28.395</v>
      </c>
      <c r="V303" s="186" cm="1">
        <f t="array" aca="1" ref="V303" ca="1">ROUND(IF($Q303="Y",VLOOKUP($P303, INDIRECT($Q$3),V$300,0)*INDIRECT($P$2),VLOOKUP($P303, INDIRECT($Q$3),V$300,0)),IF($E303="E",0,3))</f>
        <v>29.516999999999999</v>
      </c>
      <c r="W303" s="186" cm="1">
        <f t="array" aca="1" ref="W303" ca="1">ROUND(IF($Q303="Y",VLOOKUP($P303, INDIRECT($Q$3),W$300,0)*INDIRECT($P$2),VLOOKUP($P303, INDIRECT($Q$3),W$300,0)),IF($E303="E",0,3))</f>
        <v>0</v>
      </c>
      <c r="X303" s="186" cm="1">
        <f t="array" aca="1" ref="X303" ca="1">ROUND(IF($Q303="Y",VLOOKUP($P303, INDIRECT($Q$3),X$300,0)*INDIRECT($P$2),VLOOKUP($P303, INDIRECT($Q$3),X$300,0)),IF($E303="E",0,3))</f>
        <v>0</v>
      </c>
      <c r="Y303" s="186" cm="1">
        <f t="array" aca="1" ref="Y303" ca="1">ROUND(IF($Q303="Y",VLOOKUP($P303, INDIRECT($Q$3),Y$300,0)*INDIRECT($P$2),VLOOKUP($P303, INDIRECT($Q$3),Y$300,0)),IF($E303="E",0,3))</f>
        <v>0</v>
      </c>
      <c r="Z303" s="186" cm="1">
        <f t="array" aca="1" ref="Z303" ca="1">ROUND(IF($Q303="Y",VLOOKUP($P303, INDIRECT($Q$3),Z$300,0)*INDIRECT($P$2),VLOOKUP($P303, INDIRECT($Q$3),Z$300,0)),IF($E303="E",0,3))</f>
        <v>0</v>
      </c>
      <c r="AA303" s="186" cm="1">
        <f t="array" aca="1" ref="AA303" ca="1">ROUND(IF($Q303="Y",VLOOKUP($P303, INDIRECT($Q$3),AA$300,0)*INDIRECT($P$2),VLOOKUP($P303, INDIRECT($Q$3),AA$300,0)),IF($E303="E",0,3))</f>
        <v>0</v>
      </c>
      <c r="AB303" s="282" t="str">
        <f>A303</f>
        <v>04352C</v>
      </c>
      <c r="AC303" s="130" t="str">
        <f>F303</f>
        <v>Financial Graduate Fellowship</v>
      </c>
      <c r="AD303" s="284" t="str">
        <f>C303</f>
        <v>01N</v>
      </c>
      <c r="AE303" s="282">
        <f ca="1">IF(T303=0,"",T303)</f>
        <v>27.161000000000001</v>
      </c>
      <c r="AF303" s="282">
        <f ca="1">IF(U303=0,"",U303)</f>
        <v>28.395</v>
      </c>
      <c r="AG303" s="282">
        <f t="shared" ca="1" si="235"/>
        <v>29.516999999999999</v>
      </c>
      <c r="AH303" s="282" t="str">
        <f t="shared" ca="1" si="235"/>
        <v/>
      </c>
      <c r="AI303" s="282" t="str">
        <f t="shared" ca="1" si="235"/>
        <v/>
      </c>
      <c r="AJ303" s="282" t="str">
        <f t="shared" ca="1" si="235"/>
        <v/>
      </c>
      <c r="AK303" s="282" t="str">
        <f t="shared" ca="1" si="235"/>
        <v/>
      </c>
      <c r="AL303" s="282" t="str">
        <f t="shared" ca="1" si="235"/>
        <v/>
      </c>
    </row>
    <row r="304" spans="1:38" s="234" customFormat="1" x14ac:dyDescent="0.3">
      <c r="A304" s="69" t="s">
        <v>949</v>
      </c>
      <c r="C304" s="223" t="s">
        <v>1001</v>
      </c>
      <c r="E304" s="69" t="s">
        <v>276</v>
      </c>
      <c r="F304" s="239" t="s">
        <v>950</v>
      </c>
      <c r="G304" s="231">
        <f t="shared" ref="G304:N312" ca="1" si="236">ROUND(T304,3)</f>
        <v>20.363</v>
      </c>
      <c r="H304" s="231">
        <f t="shared" ca="1" si="236"/>
        <v>21.696000000000002</v>
      </c>
      <c r="I304" s="231">
        <f t="shared" ca="1" si="236"/>
        <v>22.908999999999999</v>
      </c>
      <c r="J304" s="231"/>
      <c r="K304" s="231"/>
      <c r="L304" s="231"/>
      <c r="M304" s="231"/>
      <c r="N304" s="231"/>
      <c r="P304" s="176" t="str">
        <f t="shared" si="229"/>
        <v>53047C</v>
      </c>
      <c r="Q304" s="201" t="s">
        <v>600</v>
      </c>
      <c r="R304" s="209" t="str">
        <f t="shared" si="230"/>
        <v>HR Urban Scholar Intern - Undergrad</v>
      </c>
      <c r="S304" s="192" t="str">
        <f t="shared" si="231"/>
        <v>01R</v>
      </c>
      <c r="T304" s="186" cm="1">
        <f t="array" aca="1" ref="T304" ca="1">ROUND(IF($Q304="Y",VLOOKUP($P304, INDIRECT($Q$3),T$8,0)*INDIRECT($P$2),VLOOKUP($P304, INDIRECT($Q$3),T$8,0)),IF($E304="E",0,3))</f>
        <v>20.363</v>
      </c>
      <c r="U304" s="186" cm="1">
        <f t="array" aca="1" ref="U304" ca="1">ROUND(IF($Q304="Y",VLOOKUP($P304, INDIRECT($Q$3),U$300,0)*INDIRECT($P$2),VLOOKUP($P304, INDIRECT($Q$3),U$300,0)),IF($E304="E",0,3))</f>
        <v>21.696000000000002</v>
      </c>
      <c r="V304" s="186" cm="1">
        <f t="array" aca="1" ref="V304" ca="1">ROUND(IF($Q304="Y",VLOOKUP($P304, INDIRECT($Q$3),V$300,0)*INDIRECT($P$2),VLOOKUP($P304, INDIRECT($Q$3),V$300,0)),IF($E304="E",0,3))</f>
        <v>22.908999999999999</v>
      </c>
      <c r="W304" s="186" cm="1">
        <f t="array" aca="1" ref="W304" ca="1">ROUND(IF($Q304="Y",VLOOKUP($P304, INDIRECT($Q$3),W$300,0)*INDIRECT($P$2),VLOOKUP($P304, INDIRECT($Q$3),W$300,0)),IF($E304="E",0,3))</f>
        <v>0</v>
      </c>
      <c r="X304" s="186" cm="1">
        <f t="array" aca="1" ref="X304" ca="1">ROUND(IF($Q304="Y",VLOOKUP($P304, INDIRECT($Q$3),X$300,0)*INDIRECT($P$2),VLOOKUP($P304, INDIRECT($Q$3),X$300,0)),IF($E304="E",0,3))</f>
        <v>0</v>
      </c>
      <c r="Y304" s="186" cm="1">
        <f t="array" aca="1" ref="Y304" ca="1">ROUND(IF($Q304="Y",VLOOKUP($P304, INDIRECT($Q$3),Y$300,0)*INDIRECT($P$2),VLOOKUP($P304, INDIRECT($Q$3),Y$300,0)),IF($E304="E",0,3))</f>
        <v>0</v>
      </c>
      <c r="Z304" s="186" cm="1">
        <f t="array" aca="1" ref="Z304" ca="1">ROUND(IF($Q304="Y",VLOOKUP($P304, INDIRECT($Q$3),Z$300,0)*INDIRECT($P$2),VLOOKUP($P304, INDIRECT($Q$3),Z$300,0)),IF($E304="E",0,3))</f>
        <v>0</v>
      </c>
      <c r="AA304" s="186" cm="1">
        <f t="array" aca="1" ref="AA304" ca="1">ROUND(IF($Q304="Y",VLOOKUP($P304, INDIRECT($Q$3),AA$300,0)*INDIRECT($P$2),VLOOKUP($P304, INDIRECT($Q$3),AA$300,0)),IF($E304="E",0,3))</f>
        <v>0</v>
      </c>
      <c r="AB304" s="282" t="str">
        <f>A304</f>
        <v>53047C</v>
      </c>
      <c r="AC304" s="130" t="str">
        <f>F304</f>
        <v>HR Urban Scholar Intern - Undergrad</v>
      </c>
      <c r="AD304" s="284" t="str">
        <f>C304</f>
        <v>01R</v>
      </c>
      <c r="AE304" s="282">
        <f t="shared" ref="AE304:AF310" ca="1" si="237">IF(T304=0,"",T304)</f>
        <v>20.363</v>
      </c>
      <c r="AF304" s="282">
        <f t="shared" ca="1" si="237"/>
        <v>21.696000000000002</v>
      </c>
      <c r="AG304" s="282">
        <f t="shared" ca="1" si="235"/>
        <v>22.908999999999999</v>
      </c>
      <c r="AH304" s="282" t="str">
        <f t="shared" ca="1" si="235"/>
        <v/>
      </c>
      <c r="AI304" s="282" t="str">
        <f t="shared" ca="1" si="235"/>
        <v/>
      </c>
      <c r="AJ304" s="282" t="str">
        <f t="shared" ca="1" si="235"/>
        <v/>
      </c>
      <c r="AK304" s="282" t="str">
        <f t="shared" ca="1" si="235"/>
        <v/>
      </c>
      <c r="AL304" s="282" t="str">
        <f t="shared" ca="1" si="235"/>
        <v/>
      </c>
    </row>
    <row r="305" spans="1:38" s="234" customFormat="1" x14ac:dyDescent="0.3">
      <c r="A305" s="69" t="s">
        <v>1005</v>
      </c>
      <c r="C305" s="223" t="s">
        <v>897</v>
      </c>
      <c r="E305" s="69" t="s">
        <v>276</v>
      </c>
      <c r="F305" s="239" t="s">
        <v>896</v>
      </c>
      <c r="G305" s="231">
        <f t="shared" ca="1" si="236"/>
        <v>22.497</v>
      </c>
      <c r="H305" s="231">
        <f t="shared" ca="1" si="236"/>
        <v>22.832999999999998</v>
      </c>
      <c r="I305" s="231"/>
      <c r="J305" s="231"/>
      <c r="K305" s="231"/>
      <c r="L305" s="231"/>
      <c r="M305" s="231"/>
      <c r="N305" s="231"/>
      <c r="P305" s="176" t="str">
        <f t="shared" si="229"/>
        <v>59438C</v>
      </c>
      <c r="Q305" s="201" t="s">
        <v>600</v>
      </c>
      <c r="R305" s="209" t="str">
        <f t="shared" si="230"/>
        <v>Public Works Engineering Intern</v>
      </c>
      <c r="S305" s="192" t="str">
        <f t="shared" si="231"/>
        <v>117</v>
      </c>
      <c r="T305" s="264" cm="1">
        <f t="array" aca="1" ref="T305" ca="1">ROUND(IF($Q305="Y",VLOOKUP($P305, INDIRECT($Q$3),T$8,0)*INDIRECT($P$2),VLOOKUP($P305, INDIRECT($Q$3),T$8,0)),IF($E305="E",0,3))</f>
        <v>22.497</v>
      </c>
      <c r="U305" s="264" cm="1">
        <f t="array" aca="1" ref="U305" ca="1">ROUND(IF($Q305="Y",VLOOKUP($P305, INDIRECT($Q$3),U$300,0)*INDIRECT($P$2),VLOOKUP($P305, INDIRECT($Q$3),U$300,0)),IF($E305="E",0,3))</f>
        <v>22.832999999999998</v>
      </c>
      <c r="V305" s="186" cm="1">
        <f t="array" aca="1" ref="V305" ca="1">ROUND(IF($Q305="Y",VLOOKUP($P305, INDIRECT($Q$3),V$300,0)*INDIRECT($P$2),VLOOKUP($P305, INDIRECT($Q$3),V$300,0)),IF($E305="E",0,3))</f>
        <v>0</v>
      </c>
      <c r="W305" s="186" cm="1">
        <f t="array" aca="1" ref="W305" ca="1">ROUND(IF($Q305="Y",VLOOKUP($P305, INDIRECT($Q$3),W$300,0)*INDIRECT($P$2),VLOOKUP($P305, INDIRECT($Q$3),W$300,0)),IF($E305="E",0,3))</f>
        <v>0</v>
      </c>
      <c r="X305" s="186" cm="1">
        <f t="array" aca="1" ref="X305" ca="1">ROUND(IF($Q305="Y",VLOOKUP($P305, INDIRECT($Q$3),X$300,0)*INDIRECT($P$2),VLOOKUP($P305, INDIRECT($Q$3),X$300,0)),IF($E305="E",0,3))</f>
        <v>0</v>
      </c>
      <c r="Y305" s="186" cm="1">
        <f t="array" aca="1" ref="Y305" ca="1">ROUND(IF($Q305="Y",VLOOKUP($P305, INDIRECT($Q$3),Y$300,0)*INDIRECT($P$2),VLOOKUP($P305, INDIRECT($Q$3),Y$300,0)),IF($E305="E",0,3))</f>
        <v>0</v>
      </c>
      <c r="Z305" s="186" cm="1">
        <f t="array" aca="1" ref="Z305" ca="1">ROUND(IF($Q305="Y",VLOOKUP($P305, INDIRECT($Q$3),Z$300,0)*INDIRECT($P$2),VLOOKUP($P305, INDIRECT($Q$3),Z$300,0)),IF($E305="E",0,3))</f>
        <v>0</v>
      </c>
      <c r="AA305" s="186" cm="1">
        <f t="array" aca="1" ref="AA305" ca="1">ROUND(IF($Q305="Y",VLOOKUP($P305, INDIRECT($Q$3),AA$300,0)*INDIRECT($P$2),VLOOKUP($P305, INDIRECT($Q$3),AA$300,0)),IF($E305="E",0,3))</f>
        <v>0</v>
      </c>
      <c r="AB305" s="282" t="str">
        <f>A305</f>
        <v>59438C</v>
      </c>
      <c r="AC305" s="130" t="str">
        <f>F305</f>
        <v>Public Works Engineering Intern</v>
      </c>
      <c r="AD305" s="284" t="str">
        <f>C305</f>
        <v>117</v>
      </c>
      <c r="AE305" s="282">
        <f t="shared" ca="1" si="237"/>
        <v>22.497</v>
      </c>
      <c r="AF305" s="282">
        <f t="shared" ca="1" si="237"/>
        <v>22.832999999999998</v>
      </c>
      <c r="AG305" s="282" t="str">
        <f t="shared" ca="1" si="235"/>
        <v/>
      </c>
      <c r="AH305" s="282" t="str">
        <f t="shared" ca="1" si="235"/>
        <v/>
      </c>
      <c r="AI305" s="282" t="str">
        <f t="shared" ca="1" si="235"/>
        <v/>
      </c>
      <c r="AJ305" s="282" t="str">
        <f t="shared" ca="1" si="235"/>
        <v/>
      </c>
      <c r="AK305" s="282" t="str">
        <f t="shared" ca="1" si="235"/>
        <v/>
      </c>
      <c r="AL305" s="282" t="str">
        <f t="shared" ca="1" si="235"/>
        <v/>
      </c>
    </row>
    <row r="306" spans="1:38" s="234" customFormat="1" x14ac:dyDescent="0.3">
      <c r="A306" s="69" t="s">
        <v>285</v>
      </c>
      <c r="C306" s="223" t="s">
        <v>284</v>
      </c>
      <c r="E306" s="69" t="s">
        <v>276</v>
      </c>
      <c r="F306" s="239" t="s">
        <v>286</v>
      </c>
      <c r="G306" s="231">
        <f t="shared" ca="1" si="236"/>
        <v>16.509</v>
      </c>
      <c r="H306" s="231">
        <f t="shared" ca="1" si="236"/>
        <v>17.170999999999999</v>
      </c>
      <c r="I306" s="231">
        <f t="shared" ca="1" si="236"/>
        <v>17.396000000000001</v>
      </c>
      <c r="J306" s="231">
        <f t="shared" ca="1" si="236"/>
        <v>17.731999999999999</v>
      </c>
      <c r="K306" s="231"/>
      <c r="L306" s="231"/>
      <c r="M306" s="231"/>
      <c r="N306" s="231"/>
      <c r="P306" s="176" t="str">
        <f t="shared" si="229"/>
        <v>C09480</v>
      </c>
      <c r="Q306" s="201" t="s">
        <v>600</v>
      </c>
      <c r="R306" s="209" t="str">
        <f t="shared" si="230"/>
        <v>Student Intern - High School (enrolled)</v>
      </c>
      <c r="S306" s="192" t="str">
        <f t="shared" si="231"/>
        <v>01K</v>
      </c>
      <c r="T306" s="186" cm="1">
        <f t="array" aca="1" ref="T306" ca="1">ROUND(IF($Q306="Y",VLOOKUP($P306, INDIRECT($Q$3),T$8,0)*INDIRECT($P$2),VLOOKUP($P306, INDIRECT($Q$3),T$8,0)),IF($E306="E",0,3))</f>
        <v>16.509</v>
      </c>
      <c r="U306" s="186" cm="1">
        <f t="array" aca="1" ref="U306" ca="1">ROUND(IF($Q306="Y",VLOOKUP($P306, INDIRECT($Q$3),U$300,0)*INDIRECT($P$2),VLOOKUP($P306, INDIRECT($Q$3),U$300,0)),IF($E306="E",0,3))</f>
        <v>17.170999999999999</v>
      </c>
      <c r="V306" s="186" cm="1">
        <f t="array" aca="1" ref="V306" ca="1">ROUND(IF($Q306="Y",VLOOKUP($P306, INDIRECT($Q$3),V$300,0)*INDIRECT($P$2),VLOOKUP($P306, INDIRECT($Q$3),V$300,0)),IF($E306="E",0,3))</f>
        <v>17.396000000000001</v>
      </c>
      <c r="W306" s="186" cm="1">
        <f t="array" aca="1" ref="W306" ca="1">ROUND(IF($Q306="Y",VLOOKUP($P306, INDIRECT($Q$3),W$300,0)*INDIRECT($P$2),VLOOKUP($P306, INDIRECT($Q$3),W$300,0)),IF($E306="E",0,3))</f>
        <v>17.731999999999999</v>
      </c>
      <c r="X306" s="186" cm="1">
        <f t="array" aca="1" ref="X306" ca="1">ROUND(IF($Q306="Y",VLOOKUP($P306, INDIRECT($Q$3),X$300,0)*INDIRECT($P$2),VLOOKUP($P306, INDIRECT($Q$3),X$300,0)),IF($E306="E",0,3))</f>
        <v>0</v>
      </c>
      <c r="Y306" s="186" cm="1">
        <f t="array" aca="1" ref="Y306" ca="1">ROUND(IF($Q306="Y",VLOOKUP($P306, INDIRECT($Q$3),Y$300,0)*INDIRECT($P$2),VLOOKUP($P306, INDIRECT($Q$3),Y$300,0)),IF($E306="E",0,3))</f>
        <v>0</v>
      </c>
      <c r="Z306" s="186" cm="1">
        <f t="array" aca="1" ref="Z306" ca="1">ROUND(IF($Q306="Y",VLOOKUP($P306, INDIRECT($Q$3),Z$300,0)*INDIRECT($P$2),VLOOKUP($P306, INDIRECT($Q$3),Z$300,0)),IF($E306="E",0,3))</f>
        <v>0</v>
      </c>
      <c r="AA306" s="186" cm="1">
        <f t="array" aca="1" ref="AA306" ca="1">ROUND(IF($Q306="Y",VLOOKUP($P306, INDIRECT($Q$3),AA$300,0)*INDIRECT($P$2),VLOOKUP($P306, INDIRECT($Q$3),AA$300,0)),IF($E306="E",0,3))</f>
        <v>0</v>
      </c>
      <c r="AB306" s="282" t="str">
        <f t="shared" ref="AB306:AB310" si="238">A306</f>
        <v>C09480</v>
      </c>
      <c r="AC306" s="130" t="str">
        <f t="shared" ref="AC306:AC310" si="239">F306</f>
        <v>Student Intern - High School (enrolled)</v>
      </c>
      <c r="AD306" s="284" t="str">
        <f t="shared" ref="AD306:AD310" si="240">C306</f>
        <v>01K</v>
      </c>
      <c r="AE306" s="282">
        <f t="shared" ca="1" si="237"/>
        <v>16.509</v>
      </c>
      <c r="AF306" s="282">
        <f t="shared" ca="1" si="237"/>
        <v>17.170999999999999</v>
      </c>
      <c r="AG306" s="282">
        <f t="shared" ca="1" si="235"/>
        <v>17.396000000000001</v>
      </c>
      <c r="AH306" s="282">
        <f t="shared" ca="1" si="235"/>
        <v>17.731999999999999</v>
      </c>
      <c r="AI306" s="282" t="str">
        <f t="shared" ca="1" si="235"/>
        <v/>
      </c>
      <c r="AJ306" s="282" t="str">
        <f t="shared" ca="1" si="235"/>
        <v/>
      </c>
      <c r="AK306" s="282" t="str">
        <f t="shared" ca="1" si="235"/>
        <v/>
      </c>
      <c r="AL306" s="282" t="str">
        <f t="shared" ca="1" si="235"/>
        <v/>
      </c>
    </row>
    <row r="307" spans="1:38" s="234" customFormat="1" x14ac:dyDescent="0.3">
      <c r="A307" s="69" t="s">
        <v>288</v>
      </c>
      <c r="C307" s="223" t="s">
        <v>287</v>
      </c>
      <c r="E307" s="69" t="s">
        <v>276</v>
      </c>
      <c r="F307" s="239" t="s">
        <v>310</v>
      </c>
      <c r="G307" s="231">
        <f t="shared" ca="1" si="236"/>
        <v>17.170999999999999</v>
      </c>
      <c r="H307" s="231">
        <f t="shared" ca="1" si="236"/>
        <v>17.396000000000001</v>
      </c>
      <c r="I307" s="231">
        <f t="shared" ca="1" si="236"/>
        <v>17.731999999999999</v>
      </c>
      <c r="J307" s="231">
        <f t="shared" ca="1" si="236"/>
        <v>18.855</v>
      </c>
      <c r="K307" s="231">
        <f t="shared" ca="1" si="236"/>
        <v>20.09</v>
      </c>
      <c r="L307" s="231">
        <f t="shared" ca="1" si="236"/>
        <v>21.212</v>
      </c>
      <c r="M307" s="231">
        <f t="shared" ca="1" si="236"/>
        <v>22.446000000000002</v>
      </c>
      <c r="N307" s="231">
        <f t="shared" ca="1" si="236"/>
        <v>23.681999999999999</v>
      </c>
      <c r="P307" s="176" t="str">
        <f t="shared" si="229"/>
        <v>C09485</v>
      </c>
      <c r="Q307" s="201" t="s">
        <v>600</v>
      </c>
      <c r="R307" s="209" t="str">
        <f t="shared" si="230"/>
        <v>Student Intern - Undergrad (enrolled)</v>
      </c>
      <c r="S307" s="192" t="str">
        <f t="shared" si="231"/>
        <v>01L</v>
      </c>
      <c r="T307" s="186" cm="1">
        <f t="array" aca="1" ref="T307" ca="1">ROUND(IF($Q307="Y",VLOOKUP($P307, INDIRECT($Q$3),T$8,0)*INDIRECT($P$2),VLOOKUP($P307, INDIRECT($Q$3),T$8,0)),IF($E307="E",0,3))</f>
        <v>17.170999999999999</v>
      </c>
      <c r="U307" s="186" cm="1">
        <f t="array" aca="1" ref="U307" ca="1">ROUND(IF($Q307="Y",VLOOKUP($P307, INDIRECT($Q$3),U$300,0)*INDIRECT($P$2),VLOOKUP($P307, INDIRECT($Q$3),U$300,0)),IF($E307="E",0,3))</f>
        <v>17.396000000000001</v>
      </c>
      <c r="V307" s="186" cm="1">
        <f t="array" aca="1" ref="V307" ca="1">ROUND(IF($Q307="Y",VLOOKUP($P307, INDIRECT($Q$3),V$300,0)*INDIRECT($P$2),VLOOKUP($P307, INDIRECT($Q$3),V$300,0)),IF($E307="E",0,3))</f>
        <v>17.731999999999999</v>
      </c>
      <c r="W307" s="186" cm="1">
        <f t="array" aca="1" ref="W307" ca="1">ROUND(IF($Q307="Y",VLOOKUP($P307, INDIRECT($Q$3),W$300,0)*INDIRECT($P$2),VLOOKUP($P307, INDIRECT($Q$3),W$300,0)),IF($E307="E",0,3))</f>
        <v>18.855</v>
      </c>
      <c r="X307" s="186" cm="1">
        <f t="array" aca="1" ref="X307" ca="1">ROUND(IF($Q307="Y",VLOOKUP($P307, INDIRECT($Q$3),X$300,0)*INDIRECT($P$2),VLOOKUP($P307, INDIRECT($Q$3),X$300,0)),IF($E307="E",0,3))</f>
        <v>20.09</v>
      </c>
      <c r="Y307" s="186" cm="1">
        <f t="array" aca="1" ref="Y307" ca="1">ROUND(IF($Q307="Y",VLOOKUP($P307, INDIRECT($Q$3),Y$300,0)*INDIRECT($P$2),VLOOKUP($P307, INDIRECT($Q$3),Y$300,0)),IF($E307="E",0,3))</f>
        <v>21.212</v>
      </c>
      <c r="Z307" s="186" cm="1">
        <f t="array" aca="1" ref="Z307" ca="1">ROUND(IF($Q307="Y",VLOOKUP($P307, INDIRECT($Q$3),Z$300,0)*INDIRECT($P$2),VLOOKUP($P307, INDIRECT($Q$3),Z$300,0)),IF($E307="E",0,3))</f>
        <v>22.446000000000002</v>
      </c>
      <c r="AA307" s="186" cm="1">
        <f t="array" aca="1" ref="AA307" ca="1">ROUND(IF($Q307="Y",VLOOKUP($P307, INDIRECT($Q$3),AA$300,0)*INDIRECT($P$2),VLOOKUP($P307, INDIRECT($Q$3),AA$300,0)),IF($E307="E",0,3))</f>
        <v>23.681999999999999</v>
      </c>
      <c r="AB307" s="282" t="str">
        <f t="shared" si="238"/>
        <v>C09485</v>
      </c>
      <c r="AC307" s="130" t="str">
        <f t="shared" si="239"/>
        <v>Student Intern - Undergrad (enrolled)</v>
      </c>
      <c r="AD307" s="284" t="str">
        <f t="shared" si="240"/>
        <v>01L</v>
      </c>
      <c r="AE307" s="282">
        <f t="shared" ca="1" si="237"/>
        <v>17.170999999999999</v>
      </c>
      <c r="AF307" s="282">
        <f t="shared" ca="1" si="237"/>
        <v>17.396000000000001</v>
      </c>
      <c r="AG307" s="282">
        <f t="shared" ca="1" si="235"/>
        <v>17.731999999999999</v>
      </c>
      <c r="AH307" s="282">
        <f t="shared" ca="1" si="235"/>
        <v>18.855</v>
      </c>
      <c r="AI307" s="282">
        <f t="shared" ca="1" si="235"/>
        <v>20.09</v>
      </c>
      <c r="AJ307" s="282">
        <f t="shared" ca="1" si="235"/>
        <v>21.212</v>
      </c>
      <c r="AK307" s="282">
        <f t="shared" ca="1" si="235"/>
        <v>22.446000000000002</v>
      </c>
      <c r="AL307" s="282">
        <f t="shared" ca="1" si="235"/>
        <v>23.681999999999999</v>
      </c>
    </row>
    <row r="308" spans="1:38" s="234" customFormat="1" x14ac:dyDescent="0.3">
      <c r="A308" s="69" t="s">
        <v>290</v>
      </c>
      <c r="C308" s="223" t="s">
        <v>289</v>
      </c>
      <c r="E308" s="69" t="s">
        <v>276</v>
      </c>
      <c r="F308" s="239" t="s">
        <v>311</v>
      </c>
      <c r="G308" s="231">
        <f t="shared" ca="1" si="236"/>
        <v>17.731999999999999</v>
      </c>
      <c r="H308" s="231">
        <f t="shared" ca="1" si="236"/>
        <v>19.529</v>
      </c>
      <c r="I308" s="231">
        <f t="shared" ca="1" si="236"/>
        <v>21.212</v>
      </c>
      <c r="J308" s="231">
        <f t="shared" ca="1" si="236"/>
        <v>23.007999999999999</v>
      </c>
      <c r="K308" s="231">
        <f t="shared" ca="1" si="236"/>
        <v>24.803000000000001</v>
      </c>
      <c r="L308" s="231">
        <f t="shared" ca="1" si="236"/>
        <v>26.599</v>
      </c>
      <c r="M308" s="231">
        <f t="shared" ca="1" si="236"/>
        <v>28.395</v>
      </c>
      <c r="N308" s="231">
        <f t="shared" ca="1" si="236"/>
        <v>30.077999999999999</v>
      </c>
      <c r="P308" s="176" t="str">
        <f t="shared" si="229"/>
        <v>C09475</v>
      </c>
      <c r="Q308" s="201" t="s">
        <v>600</v>
      </c>
      <c r="R308" s="209" t="str">
        <f t="shared" si="230"/>
        <v>Student Intern - Graduate (enrolled)</v>
      </c>
      <c r="S308" s="192" t="str">
        <f t="shared" si="231"/>
        <v>01M</v>
      </c>
      <c r="T308" s="186" cm="1">
        <f t="array" aca="1" ref="T308" ca="1">ROUND(IF($Q308="Y",VLOOKUP($P308, INDIRECT($Q$3),T$8,0)*INDIRECT($P$2),VLOOKUP($P308, INDIRECT($Q$3),T$8,0)),IF($E308="E",0,3))</f>
        <v>17.731999999999999</v>
      </c>
      <c r="U308" s="186" cm="1">
        <f t="array" aca="1" ref="U308" ca="1">ROUND(IF($Q308="Y",VLOOKUP($P308, INDIRECT($Q$3),U$300,0)*INDIRECT($P$2),VLOOKUP($P308, INDIRECT($Q$3),U$300,0)),IF($E308="E",0,3))</f>
        <v>19.529</v>
      </c>
      <c r="V308" s="186" cm="1">
        <f t="array" aca="1" ref="V308" ca="1">ROUND(IF($Q308="Y",VLOOKUP($P308, INDIRECT($Q$3),V$300,0)*INDIRECT($P$2),VLOOKUP($P308, INDIRECT($Q$3),V$300,0)),IF($E308="E",0,3))</f>
        <v>21.212</v>
      </c>
      <c r="W308" s="186" cm="1">
        <f t="array" aca="1" ref="W308" ca="1">ROUND(IF($Q308="Y",VLOOKUP($P308, INDIRECT($Q$3),W$300,0)*INDIRECT($P$2),VLOOKUP($P308, INDIRECT($Q$3),W$300,0)),IF($E308="E",0,3))</f>
        <v>23.007999999999999</v>
      </c>
      <c r="X308" s="186" cm="1">
        <f t="array" aca="1" ref="X308" ca="1">ROUND(IF($Q308="Y",VLOOKUP($P308, INDIRECT($Q$3),X$300,0)*INDIRECT($P$2),VLOOKUP($P308, INDIRECT($Q$3),X$300,0)),IF($E308="E",0,3))</f>
        <v>24.803000000000001</v>
      </c>
      <c r="Y308" s="186" cm="1">
        <f t="array" aca="1" ref="Y308" ca="1">ROUND(IF($Q308="Y",VLOOKUP($P308, INDIRECT($Q$3),Y$300,0)*INDIRECT($P$2),VLOOKUP($P308, INDIRECT($Q$3),Y$300,0)),IF($E308="E",0,3))</f>
        <v>26.599</v>
      </c>
      <c r="Z308" s="186" cm="1">
        <f t="array" aca="1" ref="Z308" ca="1">ROUND(IF($Q308="Y",VLOOKUP($P308, INDIRECT($Q$3),Z$300,0)*INDIRECT($P$2),VLOOKUP($P308, INDIRECT($Q$3),Z$300,0)),IF($E308="E",0,3))</f>
        <v>28.395</v>
      </c>
      <c r="AA308" s="186" cm="1">
        <f t="array" aca="1" ref="AA308" ca="1">ROUND(IF($Q308="Y",VLOOKUP($P308, INDIRECT($Q$3),AA$300,0)*INDIRECT($P$2),VLOOKUP($P308, INDIRECT($Q$3),AA$300,0)),IF($E308="E",0,3))</f>
        <v>30.077999999999999</v>
      </c>
      <c r="AB308" s="282" t="str">
        <f t="shared" si="238"/>
        <v>C09475</v>
      </c>
      <c r="AC308" s="130" t="str">
        <f t="shared" si="239"/>
        <v>Student Intern - Graduate (enrolled)</v>
      </c>
      <c r="AD308" s="284" t="str">
        <f t="shared" si="240"/>
        <v>01M</v>
      </c>
      <c r="AE308" s="282">
        <f t="shared" ca="1" si="237"/>
        <v>17.731999999999999</v>
      </c>
      <c r="AF308" s="282">
        <f t="shared" ca="1" si="237"/>
        <v>19.529</v>
      </c>
      <c r="AG308" s="282">
        <f t="shared" ca="1" si="235"/>
        <v>21.212</v>
      </c>
      <c r="AH308" s="282">
        <f t="shared" ca="1" si="235"/>
        <v>23.007999999999999</v>
      </c>
      <c r="AI308" s="282">
        <f t="shared" ca="1" si="235"/>
        <v>24.803000000000001</v>
      </c>
      <c r="AJ308" s="282">
        <f t="shared" ca="1" si="235"/>
        <v>26.599</v>
      </c>
      <c r="AK308" s="282">
        <f t="shared" ca="1" si="235"/>
        <v>28.395</v>
      </c>
      <c r="AL308" s="282">
        <f t="shared" ca="1" si="235"/>
        <v>30.077999999999999</v>
      </c>
    </row>
    <row r="309" spans="1:38" s="234" customFormat="1" x14ac:dyDescent="0.3">
      <c r="A309" s="69" t="s">
        <v>292</v>
      </c>
      <c r="C309" s="223" t="s">
        <v>291</v>
      </c>
      <c r="E309" s="69" t="s">
        <v>276</v>
      </c>
      <c r="F309" s="239" t="s">
        <v>293</v>
      </c>
      <c r="G309" s="231">
        <f t="shared" ca="1" si="236"/>
        <v>18.855</v>
      </c>
      <c r="H309" s="231">
        <f t="shared" ca="1" si="236"/>
        <v>20.09</v>
      </c>
      <c r="I309" s="231">
        <f t="shared" ca="1" si="236"/>
        <v>21.212</v>
      </c>
      <c r="J309" s="231"/>
      <c r="K309" s="231"/>
      <c r="L309" s="231"/>
      <c r="M309" s="231"/>
      <c r="N309" s="231"/>
      <c r="P309" s="176" t="str">
        <f t="shared" si="229"/>
        <v>C09495</v>
      </c>
      <c r="Q309" s="201" t="s">
        <v>600</v>
      </c>
      <c r="R309" s="209" t="str">
        <f t="shared" si="230"/>
        <v>Urban Scholar College Undergraduate</v>
      </c>
      <c r="S309" s="192" t="str">
        <f t="shared" si="231"/>
        <v>01G</v>
      </c>
      <c r="T309" s="186" cm="1">
        <f t="array" aca="1" ref="T309" ca="1">ROUND(IF($Q309="Y",VLOOKUP($P309, INDIRECT($Q$3),T$8,0)*INDIRECT($P$2),VLOOKUP($P309, INDIRECT($Q$3),T$8,0)),IF($E309="E",0,3))</f>
        <v>18.855</v>
      </c>
      <c r="U309" s="186" cm="1">
        <f t="array" aca="1" ref="U309" ca="1">ROUND(IF($Q309="Y",VLOOKUP($P309, INDIRECT($Q$3),U$300,0)*INDIRECT($P$2),VLOOKUP($P309, INDIRECT($Q$3),U$300,0)),IF($E309="E",0,3))</f>
        <v>20.09</v>
      </c>
      <c r="V309" s="186" cm="1">
        <f t="array" aca="1" ref="V309" ca="1">ROUND(IF($Q309="Y",VLOOKUP($P309, INDIRECT($Q$3),V$300,0)*INDIRECT($P$2),VLOOKUP($P309, INDIRECT($Q$3),V$300,0)),IF($E309="E",0,3))</f>
        <v>21.212</v>
      </c>
      <c r="W309" s="186" cm="1">
        <f t="array" aca="1" ref="W309" ca="1">ROUND(IF($Q309="Y",VLOOKUP($P309, INDIRECT($Q$3),W$300,0)*INDIRECT($P$2),VLOOKUP($P309, INDIRECT($Q$3),W$300,0)),IF($E309="E",0,3))</f>
        <v>0</v>
      </c>
      <c r="X309" s="186" cm="1">
        <f t="array" aca="1" ref="X309" ca="1">ROUND(IF($Q309="Y",VLOOKUP($P309, INDIRECT($Q$3),X$300,0)*INDIRECT($P$2),VLOOKUP($P309, INDIRECT($Q$3),X$300,0)),IF($E309="E",0,3))</f>
        <v>0</v>
      </c>
      <c r="Y309" s="186" cm="1">
        <f t="array" aca="1" ref="Y309" ca="1">ROUND(IF($Q309="Y",VLOOKUP($P309, INDIRECT($Q$3),Y$300,0)*INDIRECT($P$2),VLOOKUP($P309, INDIRECT($Q$3),Y$300,0)),IF($E309="E",0,3))</f>
        <v>0</v>
      </c>
      <c r="Z309" s="186" cm="1">
        <f t="array" aca="1" ref="Z309" ca="1">ROUND(IF($Q309="Y",VLOOKUP($P309, INDIRECT($Q$3),Z$300,0)*INDIRECT($P$2),VLOOKUP($P309, INDIRECT($Q$3),Z$300,0)),IF($E309="E",0,3))</f>
        <v>0</v>
      </c>
      <c r="AA309" s="186" cm="1">
        <f t="array" aca="1" ref="AA309" ca="1">ROUND(IF($Q309="Y",VLOOKUP($P309, INDIRECT($Q$3),AA$300,0)*INDIRECT($P$2),VLOOKUP($P309, INDIRECT($Q$3),AA$300,0)),IF($E309="E",0,3))</f>
        <v>0</v>
      </c>
      <c r="AB309" s="282" t="str">
        <f t="shared" si="238"/>
        <v>C09495</v>
      </c>
      <c r="AC309" s="130" t="str">
        <f t="shared" si="239"/>
        <v>Urban Scholar College Undergraduate</v>
      </c>
      <c r="AD309" s="284" t="str">
        <f t="shared" si="240"/>
        <v>01G</v>
      </c>
      <c r="AE309" s="282">
        <f t="shared" ca="1" si="237"/>
        <v>18.855</v>
      </c>
      <c r="AF309" s="282">
        <f t="shared" ca="1" si="237"/>
        <v>20.09</v>
      </c>
      <c r="AG309" s="282">
        <f t="shared" ca="1" si="235"/>
        <v>21.212</v>
      </c>
      <c r="AH309" s="282" t="str">
        <f t="shared" ca="1" si="235"/>
        <v/>
      </c>
      <c r="AI309" s="282" t="str">
        <f t="shared" ca="1" si="235"/>
        <v/>
      </c>
      <c r="AJ309" s="282" t="str">
        <f t="shared" ca="1" si="235"/>
        <v/>
      </c>
      <c r="AK309" s="282" t="str">
        <f t="shared" ca="1" si="235"/>
        <v/>
      </c>
      <c r="AL309" s="282" t="str">
        <f t="shared" ca="1" si="235"/>
        <v/>
      </c>
    </row>
    <row r="310" spans="1:38" s="234" customFormat="1" x14ac:dyDescent="0.3">
      <c r="A310" s="69" t="s">
        <v>295</v>
      </c>
      <c r="C310" s="223" t="s">
        <v>294</v>
      </c>
      <c r="E310" s="69" t="s">
        <v>276</v>
      </c>
      <c r="F310" s="239" t="s">
        <v>296</v>
      </c>
      <c r="G310" s="231">
        <f t="shared" ca="1" si="236"/>
        <v>23.344999999999999</v>
      </c>
      <c r="H310" s="231">
        <f t="shared" ca="1" si="236"/>
        <v>25.14</v>
      </c>
      <c r="I310" s="231">
        <f t="shared" ca="1" si="236"/>
        <v>26.824000000000002</v>
      </c>
      <c r="J310" s="231"/>
      <c r="K310" s="231"/>
      <c r="L310" s="231"/>
      <c r="M310" s="231"/>
      <c r="N310" s="231"/>
      <c r="P310" s="176" t="str">
        <f t="shared" si="229"/>
        <v>C09490</v>
      </c>
      <c r="Q310" s="201" t="s">
        <v>600</v>
      </c>
      <c r="R310" s="209" t="str">
        <f t="shared" si="230"/>
        <v>Urban Scholar Graduate School</v>
      </c>
      <c r="S310" s="192" t="str">
        <f t="shared" si="231"/>
        <v>01F</v>
      </c>
      <c r="T310" s="186" cm="1">
        <f t="array" aca="1" ref="T310" ca="1">ROUND(IF($Q310="Y",VLOOKUP($P310, INDIRECT($Q$3),T$8,0)*INDIRECT($P$2),VLOOKUP($P310, INDIRECT($Q$3),T$8,0)),IF($E310="E",0,3))</f>
        <v>23.344999999999999</v>
      </c>
      <c r="U310" s="186" cm="1">
        <f t="array" aca="1" ref="U310" ca="1">ROUND(IF($Q310="Y",VLOOKUP($P310, INDIRECT($Q$3),U$300,0)*INDIRECT($P$2),VLOOKUP($P310, INDIRECT($Q$3),U$300,0)),IF($E310="E",0,3))</f>
        <v>25.14</v>
      </c>
      <c r="V310" s="186" cm="1">
        <f t="array" aca="1" ref="V310" ca="1">ROUND(IF($Q310="Y",VLOOKUP($P310, INDIRECT($Q$3),V$300,0)*INDIRECT($P$2),VLOOKUP($P310, INDIRECT($Q$3),V$300,0)),IF($E310="E",0,3))</f>
        <v>26.824000000000002</v>
      </c>
      <c r="W310" s="186" cm="1">
        <f t="array" aca="1" ref="W310" ca="1">ROUND(IF($Q310="Y",VLOOKUP($P310, INDIRECT($Q$3),W$300,0)*INDIRECT($P$2),VLOOKUP($P310, INDIRECT($Q$3),W$300,0)),IF($E310="E",0,3))</f>
        <v>0</v>
      </c>
      <c r="X310" s="186" cm="1">
        <f t="array" aca="1" ref="X310" ca="1">ROUND(IF($Q310="Y",VLOOKUP($P310, INDIRECT($Q$3),X$300,0)*INDIRECT($P$2),VLOOKUP($P310, INDIRECT($Q$3),X$300,0)),IF($E310="E",0,3))</f>
        <v>0</v>
      </c>
      <c r="Y310" s="186" cm="1">
        <f t="array" aca="1" ref="Y310" ca="1">ROUND(IF($Q310="Y",VLOOKUP($P310, INDIRECT($Q$3),Y$300,0)*INDIRECT($P$2),VLOOKUP($P310, INDIRECT($Q$3),Y$300,0)),IF($E310="E",0,3))</f>
        <v>0</v>
      </c>
      <c r="Z310" s="186" cm="1">
        <f t="array" aca="1" ref="Z310" ca="1">ROUND(IF($Q310="Y",VLOOKUP($P310, INDIRECT($Q$3),Z$300,0)*INDIRECT($P$2),VLOOKUP($P310, INDIRECT($Q$3),Z$300,0)),IF($E310="E",0,3))</f>
        <v>0</v>
      </c>
      <c r="AA310" s="186" cm="1">
        <f t="array" aca="1" ref="AA310" ca="1">ROUND(IF($Q310="Y",VLOOKUP($P310, INDIRECT($Q$3),AA$300,0)*INDIRECT($P$2),VLOOKUP($P310, INDIRECT($Q$3),AA$300,0)),IF($E310="E",0,3))</f>
        <v>0</v>
      </c>
      <c r="AB310" s="282" t="str">
        <f t="shared" si="238"/>
        <v>C09490</v>
      </c>
      <c r="AC310" s="130" t="str">
        <f t="shared" si="239"/>
        <v>Urban Scholar Graduate School</v>
      </c>
      <c r="AD310" s="284" t="str">
        <f t="shared" si="240"/>
        <v>01F</v>
      </c>
      <c r="AE310" s="282">
        <f t="shared" ca="1" si="237"/>
        <v>23.344999999999999</v>
      </c>
      <c r="AF310" s="282">
        <f t="shared" ca="1" si="237"/>
        <v>25.14</v>
      </c>
      <c r="AG310" s="282">
        <f t="shared" ca="1" si="235"/>
        <v>26.824000000000002</v>
      </c>
      <c r="AH310" s="282" t="str">
        <f t="shared" ca="1" si="235"/>
        <v/>
      </c>
      <c r="AI310" s="282" t="str">
        <f t="shared" ca="1" si="235"/>
        <v/>
      </c>
      <c r="AJ310" s="282" t="str">
        <f t="shared" ca="1" si="235"/>
        <v/>
      </c>
      <c r="AK310" s="282" t="str">
        <f t="shared" ca="1" si="235"/>
        <v/>
      </c>
      <c r="AL310" s="282" t="str">
        <f t="shared" ca="1" si="235"/>
        <v/>
      </c>
    </row>
    <row r="311" spans="1:38" s="234" customFormat="1" x14ac:dyDescent="0.3">
      <c r="A311" s="69" t="s">
        <v>1095</v>
      </c>
      <c r="C311" s="223" t="s">
        <v>1094</v>
      </c>
      <c r="E311" s="69" t="s">
        <v>276</v>
      </c>
      <c r="F311" s="239" t="s">
        <v>1097</v>
      </c>
      <c r="G311" s="231">
        <f t="shared" ca="1" si="236"/>
        <v>22.823</v>
      </c>
      <c r="H311" s="231"/>
      <c r="I311" s="231"/>
      <c r="J311" s="231"/>
      <c r="K311" s="231"/>
      <c r="L311" s="231"/>
      <c r="M311" s="231"/>
      <c r="N311" s="231"/>
      <c r="P311" s="176" t="str">
        <f t="shared" ref="P311:P312" si="241">A311</f>
        <v>09076C</v>
      </c>
      <c r="Q311" s="201" t="s">
        <v>600</v>
      </c>
      <c r="R311" s="209" t="str">
        <f t="shared" ref="R311:R312" si="242">F311</f>
        <v>MPD Pathways Intern Program</v>
      </c>
      <c r="S311" s="192" t="str">
        <f t="shared" ref="S311:S312" si="243">C311</f>
        <v>01P</v>
      </c>
      <c r="T311" s="186" cm="1">
        <f t="array" aca="1" ref="T311" ca="1">ROUND(IF($Q311="Y",VLOOKUP($P311, INDIRECT($Q$3),T$8,0)*INDIRECT($P$2),VLOOKUP($P311, INDIRECT($Q$3),T$8,0)),IF($E311="E",0,3))</f>
        <v>22.823</v>
      </c>
      <c r="U311" s="186"/>
      <c r="V311" s="186"/>
      <c r="W311" s="186"/>
      <c r="X311" s="186"/>
      <c r="Y311" s="186"/>
      <c r="Z311" s="186"/>
      <c r="AA311" s="186"/>
      <c r="AB311" s="282" t="str">
        <f t="shared" ref="AB311:AB312" si="244">A311</f>
        <v>09076C</v>
      </c>
      <c r="AC311" s="130" t="str">
        <f t="shared" ref="AC311:AC312" si="245">F311</f>
        <v>MPD Pathways Intern Program</v>
      </c>
      <c r="AD311" s="284" t="str">
        <f t="shared" ref="AD311:AD312" si="246">C311</f>
        <v>01P</v>
      </c>
      <c r="AE311" s="282">
        <f t="shared" ref="AE311:AE312" ca="1" si="247">IF(T311=0,"",T311)</f>
        <v>22.823</v>
      </c>
      <c r="AF311" s="282"/>
      <c r="AG311" s="282"/>
      <c r="AH311" s="282"/>
      <c r="AI311" s="282"/>
      <c r="AJ311" s="282"/>
      <c r="AK311" s="282"/>
      <c r="AL311" s="282"/>
    </row>
    <row r="312" spans="1:38" s="234" customFormat="1" x14ac:dyDescent="0.3">
      <c r="A312" s="69" t="s">
        <v>1096</v>
      </c>
      <c r="C312" s="223" t="s">
        <v>1094</v>
      </c>
      <c r="E312" s="69" t="s">
        <v>276</v>
      </c>
      <c r="F312" s="239" t="s">
        <v>1098</v>
      </c>
      <c r="G312" s="231">
        <f t="shared" ca="1" si="236"/>
        <v>22.823</v>
      </c>
      <c r="H312" s="231"/>
      <c r="I312" s="231"/>
      <c r="J312" s="231"/>
      <c r="K312" s="231"/>
      <c r="L312" s="231"/>
      <c r="M312" s="231"/>
      <c r="N312" s="231"/>
      <c r="P312" s="176" t="str">
        <f t="shared" si="241"/>
        <v>53062C</v>
      </c>
      <c r="Q312" s="201" t="s">
        <v>600</v>
      </c>
      <c r="R312" s="209" t="str">
        <f t="shared" si="242"/>
        <v>Office of Community Safety Intern</v>
      </c>
      <c r="S312" s="192" t="str">
        <f t="shared" si="243"/>
        <v>01P</v>
      </c>
      <c r="T312" s="186" cm="1">
        <f t="array" aca="1" ref="T312" ca="1">ROUND(IF($Q312="Y",VLOOKUP($P312, INDIRECT($Q$3),T$8,0)*INDIRECT($P$2),VLOOKUP($P312, INDIRECT($Q$3),T$8,0)),IF($E312="E",0,3))</f>
        <v>22.823</v>
      </c>
      <c r="U312" s="186"/>
      <c r="V312" s="186"/>
      <c r="W312" s="186"/>
      <c r="X312" s="186"/>
      <c r="Y312" s="186"/>
      <c r="Z312" s="186"/>
      <c r="AA312" s="186"/>
      <c r="AB312" s="282" t="str">
        <f t="shared" si="244"/>
        <v>53062C</v>
      </c>
      <c r="AC312" s="130" t="str">
        <f t="shared" si="245"/>
        <v>Office of Community Safety Intern</v>
      </c>
      <c r="AD312" s="284" t="str">
        <f t="shared" si="246"/>
        <v>01P</v>
      </c>
      <c r="AE312" s="282">
        <f t="shared" ca="1" si="247"/>
        <v>22.823</v>
      </c>
      <c r="AF312" s="282"/>
      <c r="AG312" s="282"/>
      <c r="AH312" s="282"/>
      <c r="AI312" s="282"/>
      <c r="AJ312" s="282"/>
      <c r="AK312" s="282"/>
      <c r="AL312" s="282"/>
    </row>
    <row r="313" spans="1:38" x14ac:dyDescent="0.3">
      <c r="A313" s="71"/>
      <c r="B313" s="71"/>
      <c r="D313" s="70"/>
      <c r="E313" s="70"/>
      <c r="G313" s="275" t="s">
        <v>767</v>
      </c>
      <c r="H313" s="121"/>
      <c r="I313" s="121"/>
      <c r="J313" s="121"/>
      <c r="K313" s="121"/>
      <c r="L313" s="121"/>
      <c r="M313" s="121"/>
      <c r="O313" s="93"/>
      <c r="P313" s="176"/>
      <c r="R313" s="203"/>
      <c r="S313" s="192"/>
      <c r="T313" s="192"/>
      <c r="U313" s="192"/>
      <c r="V313" s="192"/>
      <c r="W313" s="192"/>
      <c r="X313" s="192"/>
      <c r="Y313" s="192"/>
      <c r="Z313" s="192"/>
      <c r="AD313" s="281"/>
    </row>
    <row r="314" spans="1:38" x14ac:dyDescent="0.3">
      <c r="B314" s="121"/>
      <c r="D314" s="70"/>
      <c r="E314" s="70"/>
      <c r="G314" s="121"/>
      <c r="H314" s="121"/>
      <c r="I314" s="121"/>
      <c r="J314" s="121"/>
      <c r="K314" s="121"/>
      <c r="L314" s="121"/>
      <c r="M314" s="121"/>
      <c r="O314" s="93"/>
      <c r="P314" s="176"/>
      <c r="R314" s="203"/>
      <c r="S314" s="192"/>
      <c r="T314" s="192"/>
      <c r="U314" s="192"/>
      <c r="V314" s="192"/>
      <c r="W314" s="192"/>
      <c r="X314" s="192"/>
      <c r="Y314" s="192"/>
      <c r="Z314" s="192"/>
    </row>
    <row r="315" spans="1:38" s="78" customFormat="1" x14ac:dyDescent="0.3">
      <c r="A315" s="218" t="s">
        <v>762</v>
      </c>
      <c r="B315" s="58"/>
      <c r="C315" s="58"/>
      <c r="E315" s="218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91"/>
      <c r="R315" s="203"/>
      <c r="S315" s="192"/>
      <c r="T315" s="385" t="s">
        <v>992</v>
      </c>
      <c r="U315" s="192"/>
      <c r="V315" s="192"/>
      <c r="W315" s="192"/>
      <c r="X315" s="192"/>
      <c r="Y315" s="192"/>
      <c r="Z315" s="192"/>
      <c r="AA315" s="190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 t="s">
        <v>756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203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78" customFormat="1" x14ac:dyDescent="0.3">
      <c r="A317" s="81" t="s">
        <v>298</v>
      </c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203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78" customFormat="1" x14ac:dyDescent="0.3">
      <c r="A318" s="81" t="s">
        <v>760</v>
      </c>
      <c r="B318" s="58"/>
      <c r="C318" s="58"/>
      <c r="E318" s="81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75"/>
      <c r="R318" s="177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38" s="78" customFormat="1" x14ac:dyDescent="0.3">
      <c r="A319" s="81"/>
      <c r="B319" s="58"/>
      <c r="C319" s="58"/>
      <c r="E319" s="81"/>
      <c r="F319" s="59"/>
      <c r="G319" s="58"/>
      <c r="H319" s="58"/>
      <c r="I319" s="58"/>
      <c r="J319" s="58"/>
      <c r="K319" s="58"/>
      <c r="L319" s="61"/>
      <c r="M319" s="61"/>
      <c r="N319" s="61"/>
      <c r="O319" s="61"/>
      <c r="P319" s="176"/>
      <c r="Q319" s="175"/>
      <c r="R319" s="177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</row>
    <row r="320" spans="1:38" s="58" customFormat="1" x14ac:dyDescent="0.3">
      <c r="A320" s="76" t="s">
        <v>763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871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301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/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76" t="s">
        <v>737</v>
      </c>
      <c r="E324" s="76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758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303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732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81" t="s">
        <v>759</v>
      </c>
      <c r="E329" s="81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3">
      <c r="A330" s="81"/>
      <c r="E330" s="81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s="58" customFormat="1" x14ac:dyDescent="0.3">
      <c r="A331" s="76" t="s">
        <v>764</v>
      </c>
      <c r="E331" s="76"/>
      <c r="F331" s="59"/>
      <c r="L331" s="61"/>
      <c r="M331" s="61"/>
      <c r="N331" s="61"/>
      <c r="O331" s="61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</row>
    <row r="332" spans="1:38" x14ac:dyDescent="0.3">
      <c r="A332" s="64" t="s">
        <v>765</v>
      </c>
      <c r="B332" s="121"/>
      <c r="D332" s="71"/>
      <c r="E332" s="64"/>
      <c r="G332" s="121"/>
      <c r="H332" s="121"/>
      <c r="I332" s="121"/>
      <c r="J332" s="121"/>
      <c r="K332" s="121"/>
      <c r="L332" s="121"/>
      <c r="M332" s="121"/>
      <c r="O332" s="93"/>
      <c r="P332" s="176"/>
      <c r="Q332" s="175"/>
      <c r="R332" s="177"/>
      <c r="S332" s="179"/>
      <c r="T332" s="179"/>
      <c r="U332" s="179"/>
      <c r="V332" s="179"/>
      <c r="W332" s="179"/>
      <c r="X332" s="179"/>
      <c r="Y332" s="179"/>
      <c r="Z332" s="179"/>
      <c r="AA332" s="179"/>
    </row>
    <row r="333" spans="1:38" x14ac:dyDescent="0.3">
      <c r="A333" s="81" t="s">
        <v>307</v>
      </c>
      <c r="B333" s="121"/>
      <c r="D333" s="71"/>
      <c r="E333" s="81"/>
      <c r="G333" s="121"/>
      <c r="H333" s="121"/>
      <c r="I333" s="121"/>
      <c r="J333" s="121"/>
      <c r="K333" s="121"/>
      <c r="L333" s="121"/>
      <c r="M333" s="121"/>
      <c r="O333" s="93"/>
    </row>
    <row r="334" spans="1:38" x14ac:dyDescent="0.3">
      <c r="A334" s="81" t="s">
        <v>308</v>
      </c>
      <c r="B334" s="121"/>
      <c r="D334" s="71"/>
      <c r="E334" s="81"/>
      <c r="G334" s="121"/>
      <c r="H334" s="121"/>
      <c r="I334" s="121"/>
      <c r="J334" s="121"/>
      <c r="K334" s="121"/>
      <c r="L334" s="121"/>
      <c r="M334" s="121"/>
      <c r="O334" s="93"/>
    </row>
    <row r="336" spans="1:38" x14ac:dyDescent="0.3">
      <c r="P336" s="176"/>
      <c r="R336" s="203"/>
      <c r="S336" s="192"/>
      <c r="T336" s="192"/>
      <c r="U336" s="192"/>
      <c r="V336" s="192"/>
      <c r="W336" s="192"/>
      <c r="X336" s="192"/>
      <c r="Y336" s="192"/>
      <c r="Z336" s="192"/>
    </row>
    <row r="337" spans="1:27" x14ac:dyDescent="0.3">
      <c r="A337" s="226" t="str">
        <f>A6</f>
        <v>Last Updated 7/15/2025</v>
      </c>
      <c r="P337" s="176"/>
      <c r="Q337" s="175"/>
      <c r="R337" s="203"/>
      <c r="S337" s="192"/>
      <c r="T337" s="192"/>
      <c r="U337" s="192"/>
      <c r="V337" s="192"/>
      <c r="W337" s="192"/>
      <c r="X337" s="192"/>
      <c r="Y337" s="192"/>
      <c r="Z337" s="192"/>
      <c r="AA337" s="192"/>
    </row>
    <row r="338" spans="1:27" x14ac:dyDescent="0.3">
      <c r="P338" s="176"/>
      <c r="Q338" s="175"/>
      <c r="R338" s="203"/>
      <c r="S338" s="192"/>
      <c r="T338" s="192"/>
      <c r="U338" s="192"/>
      <c r="V338" s="192"/>
      <c r="W338" s="192"/>
      <c r="X338" s="192"/>
      <c r="Y338" s="192"/>
      <c r="Z338" s="192"/>
      <c r="AA338" s="192"/>
    </row>
  </sheetData>
  <sheetProtection sheet="1" autoFilter="0"/>
  <autoFilter ref="A9:AO233" xr:uid="{03A4D56C-FF89-4EF1-8A08-C9CB0A68CBF9}"/>
  <conditionalFormatting sqref="G10:M233">
    <cfRule type="cellIs" dxfId="25" priority="23" operator="greaterThanOrEqual">
      <formula>100</formula>
    </cfRule>
    <cfRule type="cellIs" dxfId="24" priority="24" operator="lessThan">
      <formula>100</formula>
    </cfRule>
    <cfRule type="cellIs" dxfId="23" priority="25" operator="equal">
      <formula>0</formula>
    </cfRule>
    <cfRule type="cellIs" dxfId="22" priority="26" operator="greaterThan">
      <formula>100</formula>
    </cfRule>
    <cfRule type="cellIs" dxfId="21" priority="27" operator="lessThanOrEqual">
      <formula>100</formula>
    </cfRule>
    <cfRule type="cellIs" dxfId="20" priority="28" operator="greaterThan">
      <formula>150</formula>
    </cfRule>
  </conditionalFormatting>
  <conditionalFormatting sqref="T238">
    <cfRule type="cellIs" dxfId="19" priority="18" operator="greaterThanOrEqual">
      <formula>100</formula>
    </cfRule>
  </conditionalFormatting>
  <conditionalFormatting sqref="T257:T289">
    <cfRule type="cellIs" dxfId="18" priority="4" operator="greaterThanOrEqual">
      <formula>100</formula>
    </cfRule>
    <cfRule type="cellIs" dxfId="17" priority="5" operator="lessThan">
      <formula>100</formula>
    </cfRule>
  </conditionalFormatting>
  <conditionalFormatting sqref="T292:T295">
    <cfRule type="cellIs" dxfId="16" priority="33" operator="greaterThanOrEqual">
      <formula>100</formula>
    </cfRule>
    <cfRule type="cellIs" dxfId="15" priority="34" operator="lessThan">
      <formula>100</formula>
    </cfRule>
  </conditionalFormatting>
  <conditionalFormatting sqref="T1:Z212">
    <cfRule type="cellIs" dxfId="14" priority="45" operator="equal">
      <formula>0</formula>
    </cfRule>
  </conditionalFormatting>
  <conditionalFormatting sqref="T2:Z7 T9:AA212 AA213:AA214 T215:AA233 AA234:AA299 U257:Z295 T296:Z299">
    <cfRule type="cellIs" dxfId="13" priority="86" operator="greaterThanOrEqual">
      <formula>100</formula>
    </cfRule>
    <cfRule type="cellIs" dxfId="12" priority="87" operator="lessThan">
      <formula>100</formula>
    </cfRule>
  </conditionalFormatting>
  <conditionalFormatting sqref="T214:Z214">
    <cfRule type="cellIs" dxfId="11" priority="2" operator="greaterThanOrEqual">
      <formula>100</formula>
    </cfRule>
    <cfRule type="cellIs" dxfId="10" priority="3" operator="lessThan">
      <formula>100</formula>
    </cfRule>
  </conditionalFormatting>
  <conditionalFormatting sqref="T214:Z1048576">
    <cfRule type="cellIs" dxfId="9" priority="1" operator="equal">
      <formula>0</formula>
    </cfRule>
  </conditionalFormatting>
  <conditionalFormatting sqref="T234:Z256">
    <cfRule type="cellIs" dxfId="8" priority="19" operator="lessThan">
      <formula>100</formula>
    </cfRule>
    <cfRule type="cellIs" dxfId="7" priority="60" operator="greaterThanOrEqual">
      <formula>100</formula>
    </cfRule>
  </conditionalFormatting>
  <conditionalFormatting sqref="T313:Z1048576">
    <cfRule type="cellIs" dxfId="6" priority="80" operator="greaterThanOrEqual">
      <formula>100</formula>
    </cfRule>
    <cfRule type="cellIs" dxfId="5" priority="81" operator="lessThan">
      <formula>100</formula>
    </cfRule>
  </conditionalFormatting>
  <conditionalFormatting sqref="T302:AA312">
    <cfRule type="cellIs" dxfId="4" priority="43" operator="greaterThanOrEqual">
      <formula>100</formula>
    </cfRule>
    <cfRule type="cellIs" dxfId="3" priority="44" operator="lessThan">
      <formula>100</formula>
    </cfRule>
  </conditionalFormatting>
  <conditionalFormatting sqref="AA302:AA312">
    <cfRule type="cellIs" dxfId="2" priority="41" operator="equal">
      <formula>0</formula>
    </cfRule>
  </conditionalFormatting>
  <conditionalFormatting sqref="AE9:AK10">
    <cfRule type="cellIs" dxfId="1" priority="72" operator="greaterThanOrEqual">
      <formula>100</formula>
    </cfRule>
    <cfRule type="cellIs" dxfId="0" priority="73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55"/>
  <sheetViews>
    <sheetView topLeftCell="A141" workbookViewId="0">
      <selection activeCell="B166" sqref="B166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21875" bestFit="1" customWidth="1"/>
    <col min="4" max="4" width="35.21875" bestFit="1" customWidth="1"/>
  </cols>
  <sheetData>
    <row r="1" spans="1:11" x14ac:dyDescent="0.3">
      <c r="A1" s="421" t="s">
        <v>464</v>
      </c>
      <c r="B1" s="421" t="s">
        <v>463</v>
      </c>
      <c r="C1" t="s">
        <v>457</v>
      </c>
      <c r="D1" t="s">
        <v>700</v>
      </c>
    </row>
    <row r="2" spans="1:11" x14ac:dyDescent="0.3">
      <c r="A2" s="421"/>
      <c r="B2" s="421"/>
      <c r="C2" s="32" t="s">
        <v>458</v>
      </c>
    </row>
    <row r="3" spans="1:11" x14ac:dyDescent="0.3">
      <c r="A3" s="421"/>
      <c r="B3" s="421"/>
      <c r="C3" s="32" t="s">
        <v>459</v>
      </c>
    </row>
    <row r="4" spans="1:11" x14ac:dyDescent="0.3">
      <c r="A4" s="421"/>
      <c r="B4" s="421"/>
      <c r="C4" s="32" t="s">
        <v>460</v>
      </c>
    </row>
    <row r="5" spans="1:11" x14ac:dyDescent="0.3">
      <c r="A5" s="421"/>
      <c r="B5" s="421"/>
      <c r="C5" s="32" t="s">
        <v>461</v>
      </c>
    </row>
    <row r="6" spans="1:11" x14ac:dyDescent="0.3">
      <c r="A6" s="421"/>
      <c r="B6" s="421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2">
        <v>43788</v>
      </c>
      <c r="B11" s="423" t="s">
        <v>454</v>
      </c>
      <c r="C11" s="423" t="s">
        <v>481</v>
      </c>
      <c r="D11" s="421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2"/>
      <c r="B12" s="423"/>
      <c r="C12" s="423"/>
      <c r="D12" s="421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2"/>
      <c r="B13" s="423"/>
      <c r="C13" s="423"/>
      <c r="D13" s="421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2"/>
      <c r="B14" s="423"/>
      <c r="C14" s="423"/>
      <c r="D14" s="421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1108</v>
      </c>
    </row>
    <row r="154" spans="1:3" x14ac:dyDescent="0.3">
      <c r="A154" s="30">
        <v>45841</v>
      </c>
      <c r="B154" t="s">
        <v>908</v>
      </c>
      <c r="C154" s="357" t="s">
        <v>1113</v>
      </c>
    </row>
    <row r="155" spans="1:3" x14ac:dyDescent="0.3">
      <c r="A155" s="30">
        <v>45841</v>
      </c>
      <c r="B155" t="s">
        <v>908</v>
      </c>
      <c r="C155" s="357" t="s">
        <v>1114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21875" style="75" bestFit="1" customWidth="1"/>
    <col min="4" max="4" width="48.5546875" style="73" bestFit="1" customWidth="1"/>
    <col min="5" max="5" width="5.5546875" style="75" bestFit="1" customWidth="1"/>
    <col min="6" max="6" width="11.21875" style="75" customWidth="1"/>
    <col min="7" max="12" width="12.2187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21875" style="167" hidden="1" customWidth="1"/>
    <col min="17" max="17" width="55.2187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21875" style="129" hidden="1" customWidth="1"/>
    <col min="29" max="35" width="11" style="129" hidden="1" customWidth="1"/>
    <col min="36" max="16384" width="8.5546875" style="73"/>
  </cols>
  <sheetData>
    <row r="1" spans="1:35" s="62" customFormat="1" ht="13.05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ht="13.05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ht="13.05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ht="13.05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ht="13.05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ht="13.05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ht="13.0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ht="13.0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ht="13.0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ht="13.0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ht="13.0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ht="13.0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ht="13.0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ht="13.0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ht="13.0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ht="13.0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ht="13.0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ht="13.0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ht="13.0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ht="13.0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ht="13.0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ht="13.0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ht="13.0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ht="13.0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ht="13.0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ht="13.0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ht="13.0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ht="13.0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ht="13.0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ht="13.0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ht="13.0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ht="13.0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ht="13.0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ht="13.0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ht="13.0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ht="13.0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ht="13.0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ht="13.0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ht="13.0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ht="13.0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ht="13.0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ht="13.0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ht="13.0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52" priority="1" operator="greaterThanOrEqual">
      <formula>100</formula>
    </cfRule>
    <cfRule type="cellIs" dxfId="251" priority="2" operator="lessThan">
      <formula>100</formula>
    </cfRule>
    <cfRule type="cellIs" dxfId="250" priority="3" operator="equal">
      <formula>0</formula>
    </cfRule>
    <cfRule type="cellIs" dxfId="249" priority="8" operator="greaterThan">
      <formula>100</formula>
    </cfRule>
    <cfRule type="cellIs" dxfId="248" priority="9" operator="lessThanOrEqual">
      <formula>100</formula>
    </cfRule>
    <cfRule type="cellIs" dxfId="247" priority="11" operator="greaterThan">
      <formula>150</formula>
    </cfRule>
  </conditionalFormatting>
  <conditionalFormatting sqref="R129:V129">
    <cfRule type="cellIs" dxfId="246" priority="4" operator="greaterThan">
      <formula>100</formula>
    </cfRule>
    <cfRule type="cellIs" dxfId="245" priority="5" operator="lessThanOrEqual">
      <formula>100</formula>
    </cfRule>
  </conditionalFormatting>
  <conditionalFormatting sqref="R8:X176">
    <cfRule type="cellIs" dxfId="244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21875" style="73" bestFit="1" customWidth="1"/>
    <col min="5" max="5" width="10.21875" style="75" bestFit="1" customWidth="1"/>
    <col min="6" max="6" width="14.21875" style="75" bestFit="1" customWidth="1"/>
    <col min="7" max="13" width="11" style="121" bestFit="1" customWidth="1"/>
    <col min="14" max="14" width="8.21875" style="121" bestFit="1" customWidth="1"/>
    <col min="15" max="15" width="9.5546875" style="121" bestFit="1" customWidth="1"/>
    <col min="16" max="16" width="13" style="191" bestFit="1" customWidth="1"/>
    <col min="17" max="17" width="56.2187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21875" style="129" bestFit="1" customWidth="1"/>
    <col min="31" max="37" width="11" style="129" bestFit="1" customWidth="1"/>
    <col min="38" max="38" width="7.21875" style="73" hidden="1" customWidth="1"/>
    <col min="39" max="40" width="8.5546875" style="73"/>
    <col min="41" max="42" width="9.5546875" style="73" bestFit="1" customWidth="1"/>
    <col min="43" max="46" width="12.21875" style="73" bestFit="1" customWidth="1"/>
    <col min="47" max="16384" width="8.5546875" style="73"/>
  </cols>
  <sheetData>
    <row r="1" spans="1:47" s="62" customFormat="1" ht="14.55" x14ac:dyDescent="0.3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55" x14ac:dyDescent="0.3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ht="13.05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ht="13.05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ht="13.05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ht="13.05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t="13.05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t="13.05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t="13.05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t="13.05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t="13.05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t="13.05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t="13.05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t="13.05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t="13.05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t="13.05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t="13.05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t="13.05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t="13.05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t="13.05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t="13.05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t="13.05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t="13.05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t="13.05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t="13.05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t="13.05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t="13.05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t="13.05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t="13.05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t="13.05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t="13.05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t="13.05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t="13.05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t="13.05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t="13.05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t="13.05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t="13.05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t="13.05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t="13.05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t="13.05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t="13.05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t="13.05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t="13.05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t="13.05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t="13.05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t="13.05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t="13.05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t="13.05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t="13.05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t="13.05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t="13.05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t="13.05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t="13.05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t="13.05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t="13.05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t="13.05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t="13.05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t="13.05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t="13.05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t="13.05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t="13.05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t="13.05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t="13.05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t="13.05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t="13.05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t="13.05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t="13.05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t="13.05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t="13.05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t="13.05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t="13.05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t="13.05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t="13.05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t="13.05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t="13.05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t="13.05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t="13.05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t="13.05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t="13.05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t="13.05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t="13.05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t="13.05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t="13.05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t="13.05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t="13.05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t="13.05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t="13.05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t="13.05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t="13.05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t="13.05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t="13.05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t="13.05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t="13.05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t="13.05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t="13.05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t="13.05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t="13.05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t="13.05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t="13.05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t="13.05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t="13.05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t="13.05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t="13.05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t="13.05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t="13.05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t="13.05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t="13.05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t="13.05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t="13.05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t="13.05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t="13.05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t="13.05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t="13.05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t="13.05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t="13.05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t="13.05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t="13.05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t="13.05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t="13.05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t="13.05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t="13.05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t="13.05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t="13.05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t="13.05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t="13.05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t="13.05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t="13.05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t="13.05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t="13.05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t="13.05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t="13.05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t="13.05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t="13.05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t="13.05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t="13.05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t="13.05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t="13.05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t="13.05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t="13.05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t="13.05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t="13.05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t="13.05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t="13.05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t="13.05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t="13.05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t="13.05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ht="13.05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t="13.05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t="13.05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t="13.05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t="13.05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t="13.05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t="13.05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t="13.05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t="13.05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t="13.05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t="13.05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t="13.05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t="13.05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t="13.05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t="13.05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t="13.05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t="13.05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t="13.05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t="13.05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t="13.05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t="13.05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t="13.05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t="13.05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t="13.05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t="13.05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t="13.05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t="13.05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t="13.05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t="13.05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t="13.05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t="13.05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t="13.05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t="13.05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t="13.05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t="13.05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t="13.05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t="13.05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t="13.05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ht="13.05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ht="13.05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ht="13.05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ht="13.05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ht="13.05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ht="13.05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ht="13.05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ht="13.05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ht="13.05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ht="13.05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ht="13.05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ht="13.05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ht="13.05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ht="13.05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ht="13.05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ht="13.05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ht="13.05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ht="13.05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ht="13.05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ht="13.05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ht="13.05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ht="13.05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43" priority="151" operator="lessThanOrEqual">
      <formula>100</formula>
    </cfRule>
    <cfRule type="cellIs" dxfId="242" priority="152" operator="greaterThan">
      <formula>150</formula>
    </cfRule>
    <cfRule type="cellIs" dxfId="241" priority="150" operator="greaterThan">
      <formula>100</formula>
    </cfRule>
    <cfRule type="cellIs" dxfId="240" priority="149" operator="equal">
      <formula>0</formula>
    </cfRule>
    <cfRule type="cellIs" dxfId="239" priority="148" operator="lessThan">
      <formula>100</formula>
    </cfRule>
    <cfRule type="cellIs" dxfId="238" priority="147" operator="greaterThanOrEqual">
      <formula>100</formula>
    </cfRule>
  </conditionalFormatting>
  <conditionalFormatting sqref="S8">
    <cfRule type="cellIs" dxfId="237" priority="157" operator="lessThanOrEqual">
      <formula>100</formula>
    </cfRule>
    <cfRule type="cellIs" dxfId="236" priority="156" operator="greaterThan">
      <formula>100</formula>
    </cfRule>
    <cfRule type="cellIs" dxfId="235" priority="155" operator="equal">
      <formula>0</formula>
    </cfRule>
    <cfRule type="cellIs" dxfId="234" priority="158" operator="greaterThan">
      <formula>150</formula>
    </cfRule>
  </conditionalFormatting>
  <conditionalFormatting sqref="S132:U132">
    <cfRule type="cellIs" dxfId="233" priority="67" operator="lessThanOrEqual">
      <formula>100</formula>
    </cfRule>
    <cfRule type="cellIs" dxfId="232" priority="65" operator="equal">
      <formula>0</formula>
    </cfRule>
    <cfRule type="cellIs" dxfId="231" priority="66" operator="greaterThan">
      <formula>100</formula>
    </cfRule>
    <cfRule type="cellIs" dxfId="230" priority="68" operator="greaterThan">
      <formula>150</formula>
    </cfRule>
  </conditionalFormatting>
  <conditionalFormatting sqref="S62:W62">
    <cfRule type="cellIs" dxfId="229" priority="146" operator="greaterThan">
      <formula>150</formula>
    </cfRule>
    <cfRule type="cellIs" dxfId="228" priority="145" operator="lessThanOrEqual">
      <formula>100</formula>
    </cfRule>
    <cfRule type="cellIs" dxfId="227" priority="144" operator="greaterThan">
      <formula>100</formula>
    </cfRule>
    <cfRule type="cellIs" dxfId="226" priority="143" operator="equal">
      <formula>0</formula>
    </cfRule>
  </conditionalFormatting>
  <conditionalFormatting sqref="S65:W67">
    <cfRule type="cellIs" dxfId="225" priority="128" operator="greaterThan">
      <formula>150</formula>
    </cfRule>
    <cfRule type="cellIs" dxfId="224" priority="127" operator="lessThanOrEqual">
      <formula>100</formula>
    </cfRule>
    <cfRule type="cellIs" dxfId="223" priority="126" operator="greaterThan">
      <formula>100</formula>
    </cfRule>
    <cfRule type="cellIs" dxfId="222" priority="125" operator="equal">
      <formula>0</formula>
    </cfRule>
  </conditionalFormatting>
  <conditionalFormatting sqref="S70:W71">
    <cfRule type="cellIs" dxfId="221" priority="114" operator="greaterThan">
      <formula>100</formula>
    </cfRule>
    <cfRule type="cellIs" dxfId="220" priority="116" operator="greaterThan">
      <formula>150</formula>
    </cfRule>
    <cfRule type="cellIs" dxfId="219" priority="115" operator="lessThanOrEqual">
      <formula>100</formula>
    </cfRule>
    <cfRule type="cellIs" dxfId="218" priority="113" operator="equal">
      <formula>0</formula>
    </cfRule>
  </conditionalFormatting>
  <conditionalFormatting sqref="S74:W74">
    <cfRule type="cellIs" dxfId="217" priority="110" operator="greaterThan">
      <formula>150</formula>
    </cfRule>
    <cfRule type="cellIs" dxfId="216" priority="109" operator="lessThanOrEqual">
      <formula>100</formula>
    </cfRule>
    <cfRule type="cellIs" dxfId="215" priority="108" operator="greaterThan">
      <formula>100</formula>
    </cfRule>
    <cfRule type="cellIs" dxfId="214" priority="107" operator="equal">
      <formula>0</formula>
    </cfRule>
  </conditionalFormatting>
  <conditionalFormatting sqref="S86:W86">
    <cfRule type="cellIs" dxfId="213" priority="104" operator="greaterThan">
      <formula>150</formula>
    </cfRule>
    <cfRule type="cellIs" dxfId="212" priority="103" operator="lessThanOrEqual">
      <formula>100</formula>
    </cfRule>
    <cfRule type="cellIs" dxfId="211" priority="102" operator="greaterThan">
      <formula>100</formula>
    </cfRule>
    <cfRule type="cellIs" dxfId="210" priority="101" operator="equal">
      <formula>0</formula>
    </cfRule>
  </conditionalFormatting>
  <conditionalFormatting sqref="S94:W94">
    <cfRule type="cellIs" dxfId="209" priority="98" operator="greaterThan">
      <formula>150</formula>
    </cfRule>
    <cfRule type="cellIs" dxfId="208" priority="97" operator="lessThanOrEqual">
      <formula>100</formula>
    </cfRule>
    <cfRule type="cellIs" dxfId="207" priority="96" operator="greaterThan">
      <formula>100</formula>
    </cfRule>
    <cfRule type="cellIs" dxfId="206" priority="95" operator="equal">
      <formula>0</formula>
    </cfRule>
  </conditionalFormatting>
  <conditionalFormatting sqref="S104:W104">
    <cfRule type="cellIs" dxfId="205" priority="92" operator="greaterThan">
      <formula>150</formula>
    </cfRule>
    <cfRule type="cellIs" dxfId="204" priority="91" operator="lessThanOrEqual">
      <formula>100</formula>
    </cfRule>
    <cfRule type="cellIs" dxfId="203" priority="89" operator="equal">
      <formula>0</formula>
    </cfRule>
    <cfRule type="cellIs" dxfId="202" priority="90" operator="greaterThan">
      <formula>100</formula>
    </cfRule>
  </conditionalFormatting>
  <conditionalFormatting sqref="S115:W115">
    <cfRule type="cellIs" dxfId="201" priority="86" operator="greaterThan">
      <formula>150</formula>
    </cfRule>
    <cfRule type="cellIs" dxfId="200" priority="85" operator="lessThanOrEqual">
      <formula>100</formula>
    </cfRule>
    <cfRule type="cellIs" dxfId="199" priority="84" operator="greaterThan">
      <formula>100</formula>
    </cfRule>
    <cfRule type="cellIs" dxfId="198" priority="83" operator="equal">
      <formula>0</formula>
    </cfRule>
  </conditionalFormatting>
  <conditionalFormatting sqref="S121:W121">
    <cfRule type="cellIs" dxfId="197" priority="77" operator="equal">
      <formula>0</formula>
    </cfRule>
    <cfRule type="cellIs" dxfId="196" priority="78" operator="greaterThan">
      <formula>100</formula>
    </cfRule>
    <cfRule type="cellIs" dxfId="195" priority="79" operator="lessThanOrEqual">
      <formula>100</formula>
    </cfRule>
    <cfRule type="cellIs" dxfId="194" priority="80" operator="greaterThan">
      <formula>150</formula>
    </cfRule>
  </conditionalFormatting>
  <conditionalFormatting sqref="S142:W143">
    <cfRule type="cellIs" dxfId="193" priority="60" operator="greaterThan">
      <formula>100</formula>
    </cfRule>
    <cfRule type="cellIs" dxfId="192" priority="62" operator="greaterThan">
      <formula>150</formula>
    </cfRule>
    <cfRule type="cellIs" dxfId="191" priority="59" operator="equal">
      <formula>0</formula>
    </cfRule>
    <cfRule type="cellIs" dxfId="190" priority="61" operator="lessThanOrEqual">
      <formula>100</formula>
    </cfRule>
  </conditionalFormatting>
  <conditionalFormatting sqref="S145:W146">
    <cfRule type="cellIs" dxfId="189" priority="48" operator="greaterThan">
      <formula>100</formula>
    </cfRule>
    <cfRule type="cellIs" dxfId="188" priority="50" operator="greaterThan">
      <formula>150</formula>
    </cfRule>
    <cfRule type="cellIs" dxfId="187" priority="49" operator="lessThanOrEqual">
      <formula>100</formula>
    </cfRule>
    <cfRule type="cellIs" dxfId="186" priority="47" operator="equal">
      <formula>0</formula>
    </cfRule>
  </conditionalFormatting>
  <conditionalFormatting sqref="S157:W157">
    <cfRule type="cellIs" dxfId="185" priority="44" operator="greaterThan">
      <formula>150</formula>
    </cfRule>
    <cfRule type="cellIs" dxfId="184" priority="43" operator="lessThanOrEqual">
      <formula>100</formula>
    </cfRule>
    <cfRule type="cellIs" dxfId="183" priority="42" operator="greaterThan">
      <formula>100</formula>
    </cfRule>
    <cfRule type="cellIs" dxfId="182" priority="41" operator="equal">
      <formula>0</formula>
    </cfRule>
  </conditionalFormatting>
  <conditionalFormatting sqref="S165:W165">
    <cfRule type="cellIs" dxfId="181" priority="38" operator="greaterThan">
      <formula>150</formula>
    </cfRule>
    <cfRule type="cellIs" dxfId="180" priority="37" operator="lessThanOrEqual">
      <formula>100</formula>
    </cfRule>
    <cfRule type="cellIs" dxfId="179" priority="36" operator="greaterThan">
      <formula>100</formula>
    </cfRule>
    <cfRule type="cellIs" dxfId="178" priority="35" operator="equal">
      <formula>0</formula>
    </cfRule>
  </conditionalFormatting>
  <conditionalFormatting sqref="S167:W167">
    <cfRule type="cellIs" dxfId="177" priority="32" operator="greaterThan">
      <formula>150</formula>
    </cfRule>
    <cfRule type="cellIs" dxfId="176" priority="31" operator="lessThanOrEqual">
      <formula>100</formula>
    </cfRule>
    <cfRule type="cellIs" dxfId="175" priority="30" operator="greaterThan">
      <formula>100</formula>
    </cfRule>
    <cfRule type="cellIs" dxfId="174" priority="29" operator="equal">
      <formula>0</formula>
    </cfRule>
  </conditionalFormatting>
  <conditionalFormatting sqref="S174:W174">
    <cfRule type="cellIs" dxfId="173" priority="26" operator="greaterThan">
      <formula>150</formula>
    </cfRule>
    <cfRule type="cellIs" dxfId="172" priority="25" operator="lessThanOrEqual">
      <formula>100</formula>
    </cfRule>
    <cfRule type="cellIs" dxfId="171" priority="24" operator="greaterThan">
      <formula>100</formula>
    </cfRule>
    <cfRule type="cellIs" dxfId="170" priority="23" operator="equal">
      <formula>0</formula>
    </cfRule>
  </conditionalFormatting>
  <conditionalFormatting sqref="S176:W176">
    <cfRule type="cellIs" dxfId="169" priority="14" operator="greaterThan">
      <formula>150</formula>
    </cfRule>
    <cfRule type="cellIs" dxfId="168" priority="13" operator="lessThanOrEqual">
      <formula>100</formula>
    </cfRule>
    <cfRule type="cellIs" dxfId="167" priority="12" operator="greaterThan">
      <formula>100</formula>
    </cfRule>
    <cfRule type="cellIs" dxfId="166" priority="11" operator="equal">
      <formula>0</formula>
    </cfRule>
  </conditionalFormatting>
  <conditionalFormatting sqref="S179:W179">
    <cfRule type="cellIs" dxfId="165" priority="8" operator="greaterThan">
      <formula>150</formula>
    </cfRule>
    <cfRule type="cellIs" dxfId="164" priority="7" operator="lessThanOrEqual">
      <formula>100</formula>
    </cfRule>
    <cfRule type="cellIs" dxfId="163" priority="6" operator="greaterThan">
      <formula>100</formula>
    </cfRule>
    <cfRule type="cellIs" dxfId="162" priority="5" operator="equal">
      <formula>0</formula>
    </cfRule>
  </conditionalFormatting>
  <conditionalFormatting sqref="S1:Y212">
    <cfRule type="cellIs" dxfId="161" priority="3" operator="greaterThanOrEqual">
      <formula>100</formula>
    </cfRule>
    <cfRule type="cellIs" dxfId="160" priority="4" operator="lessThan">
      <formula>100</formula>
    </cfRule>
  </conditionalFormatting>
  <conditionalFormatting sqref="S128:Y128">
    <cfRule type="cellIs" dxfId="159" priority="73" operator="lessThanOrEqual">
      <formula>100</formula>
    </cfRule>
    <cfRule type="cellIs" dxfId="158" priority="72" operator="greaterThan">
      <formula>100</formula>
    </cfRule>
    <cfRule type="cellIs" dxfId="157" priority="71" operator="equal">
      <formula>0</formula>
    </cfRule>
    <cfRule type="cellIs" dxfId="156" priority="74" operator="greaterThan">
      <formula>150</formula>
    </cfRule>
  </conditionalFormatting>
  <conditionalFormatting sqref="S175:Y175">
    <cfRule type="cellIs" dxfId="155" priority="20" operator="greaterThan">
      <formula>150</formula>
    </cfRule>
    <cfRule type="cellIs" dxfId="154" priority="19" operator="lessThanOrEqual">
      <formula>100</formula>
    </cfRule>
    <cfRule type="cellIs" dxfId="153" priority="17" operator="equal">
      <formula>0</formula>
    </cfRule>
    <cfRule type="cellIs" dxfId="152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51" priority="160" operator="greaterThanOrEqual">
      <formula>100</formula>
    </cfRule>
    <cfRule type="cellIs" dxfId="150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21875" style="75" bestFit="1" customWidth="1"/>
    <col min="5" max="5" width="9.21875" style="73" bestFit="1" customWidth="1"/>
    <col min="6" max="6" width="63.21875" style="75" bestFit="1" customWidth="1"/>
    <col min="7" max="12" width="12.21875" style="121" customWidth="1"/>
    <col min="13" max="13" width="8.5546875" style="121" bestFit="1" customWidth="1"/>
    <col min="14" max="14" width="7.21875" style="121" bestFit="1" customWidth="1"/>
    <col min="15" max="15" width="8.5546875" style="121" customWidth="1"/>
    <col min="16" max="16" width="23.2187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21875" style="186" bestFit="1" customWidth="1"/>
    <col min="28" max="28" width="18.5546875" style="283" bestFit="1" customWidth="1"/>
    <col min="29" max="29" width="56.2187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21875" style="129" bestFit="1" customWidth="1"/>
    <col min="39" max="16384" width="8.5546875" style="73"/>
  </cols>
  <sheetData>
    <row r="1" spans="1:38" s="62" customFormat="1" ht="13.05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ht="13.05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ht="13.05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ht="13.05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ht="13.05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ht="13.05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25.95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ht="13.05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ht="13.05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ht="13.05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ht="13.05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ht="13.05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ht="13.05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ht="13.05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ht="13.05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ht="13.05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ht="13.05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ht="13.05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ht="13.05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ht="13.05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ht="13.05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ht="13.05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ht="13.05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ht="13.05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ht="13.05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ht="13.05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ht="13.05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ht="13.05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ht="13.05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ht="13.05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ht="13.05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ht="13.05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ht="13.05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ht="13.05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ht="13.05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ht="13.05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ht="13.05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ht="13.05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ht="13.05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ht="13.05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ht="13.05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ht="13.05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ht="13.05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ht="13.05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ht="13.05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ht="13.05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ht="13.05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ht="13.05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ht="13.05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ht="13.05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ht="13.05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ht="13.05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ht="13.05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ht="13.05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ht="13.05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ht="13.05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ht="13.05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ht="13.05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ht="13.05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ht="13.05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ht="13.05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ht="13.05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ht="13.05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ht="13.05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ht="13.05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ht="13.05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ht="13.05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ht="13.05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ht="13.05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ht="13.05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ht="13.05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ht="13.05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ht="13.05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ht="13.05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ht="13.05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ht="13.05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ht="13.05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ht="13.05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ht="13.05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ht="13.05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ht="13.05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ht="13.05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ht="13.05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ht="13.05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ht="13.05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ht="13.05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ht="13.05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ht="13.05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ht="13.05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ht="13.05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ht="13.05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ht="13.05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ht="13.05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ht="13.05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ht="13.05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ht="13.05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ht="13.05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ht="13.05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ht="13.05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ht="13.05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ht="13.05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ht="13.05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ht="13.05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ht="13.05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ht="13.05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ht="13.05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ht="13.05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ht="13.05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ht="13.05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ht="13.05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ht="13.05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ht="13.05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ht="13.05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ht="13.05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ht="13.05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ht="13.05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ht="13.05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ht="13.05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ht="13.05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ht="13.05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ht="13.05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ht="13.05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ht="13.05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ht="13.05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ht="13.05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ht="13.05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ht="13.05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ht="13.05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ht="13.05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ht="13.05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ht="13.05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ht="13.05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ht="13.05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ht="13.05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ht="13.05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ht="13.05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ht="13.05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ht="13.05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ht="13.05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ht="13.05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ht="13.05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ht="13.05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ht="13.05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ht="13.05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ht="13.05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ht="13.05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ht="13.05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ht="13.05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49" priority="21" operator="greaterThanOrEqual">
      <formula>100</formula>
    </cfRule>
    <cfRule type="cellIs" dxfId="148" priority="22" operator="lessThan">
      <formula>100</formula>
    </cfRule>
    <cfRule type="cellIs" dxfId="147" priority="23" operator="equal">
      <formula>0</formula>
    </cfRule>
    <cfRule type="cellIs" dxfId="146" priority="24" operator="greaterThan">
      <formula>100</formula>
    </cfRule>
    <cfRule type="cellIs" dxfId="145" priority="25" operator="lessThanOrEqual">
      <formula>100</formula>
    </cfRule>
    <cfRule type="cellIs" dxfId="144" priority="26" operator="greaterThan">
      <formula>150</formula>
    </cfRule>
  </conditionalFormatting>
  <conditionalFormatting sqref="H261:N267">
    <cfRule type="cellIs" dxfId="143" priority="29" operator="equal">
      <formula>0</formula>
    </cfRule>
    <cfRule type="cellIs" dxfId="142" priority="30" operator="lessThan">
      <formula>100</formula>
    </cfRule>
  </conditionalFormatting>
  <conditionalFormatting sqref="T213:T216">
    <cfRule type="cellIs" dxfId="141" priority="15" operator="greaterThanOrEqual">
      <formula>100</formula>
    </cfRule>
    <cfRule type="cellIs" dxfId="140" priority="16" operator="lessThan">
      <formula>100</formula>
    </cfRule>
  </conditionalFormatting>
  <conditionalFormatting sqref="T218:T250">
    <cfRule type="cellIs" dxfId="139" priority="1" operator="greaterThanOrEqual">
      <formula>100</formula>
    </cfRule>
    <cfRule type="cellIs" dxfId="138" priority="2" operator="lessThan">
      <formula>100</formula>
    </cfRule>
  </conditionalFormatting>
  <conditionalFormatting sqref="T1:AA5 T7:AA212 U213:AA250 T251:AA257">
    <cfRule type="cellIs" dxfId="137" priority="33" operator="greaterThanOrEqual">
      <formula>100</formula>
    </cfRule>
    <cfRule type="cellIs" dxfId="136" priority="34" operator="lessThan">
      <formula>100</formula>
    </cfRule>
  </conditionalFormatting>
  <conditionalFormatting sqref="T261:AA1048576">
    <cfRule type="cellIs" dxfId="135" priority="27" operator="greaterThanOrEqual">
      <formula>100</formula>
    </cfRule>
    <cfRule type="cellIs" dxfId="134" priority="28" operator="lessThan">
      <formula>100</formula>
    </cfRule>
  </conditionalFormatting>
  <conditionalFormatting sqref="AE7:AK7">
    <cfRule type="cellIs" dxfId="133" priority="19" operator="greaterThanOrEqual">
      <formula>100</formula>
    </cfRule>
    <cfRule type="cellIs" dxfId="132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21875" style="69" bestFit="1" customWidth="1"/>
    <col min="4" max="4" width="48.5546875" style="71" bestFit="1" customWidth="1"/>
    <col min="5" max="5" width="5.5546875" style="69" bestFit="1" customWidth="1"/>
    <col min="6" max="11" width="12.2187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21875" style="191" bestFit="1" customWidth="1"/>
    <col min="17" max="17" width="15.21875" style="202" bestFit="1" customWidth="1"/>
    <col min="18" max="18" width="55.21875" style="189" bestFit="1" customWidth="1"/>
    <col min="19" max="19" width="12.5546875" style="186" bestFit="1" customWidth="1"/>
    <col min="20" max="26" width="10.5546875" style="186" bestFit="1" customWidth="1"/>
    <col min="27" max="27" width="7.21875" style="190" bestFit="1" customWidth="1"/>
    <col min="28" max="28" width="8.5546875" style="71" customWidth="1"/>
    <col min="29" max="16384" width="8.5546875" style="71"/>
  </cols>
  <sheetData>
    <row r="1" spans="1:27" s="62" customFormat="1" ht="13.05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ht="13.05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ht="13.05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ht="13.05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ht="13.05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ht="13.05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ht="13.05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ht="13.05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ht="13.05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ht="13.05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ht="13.05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ht="13.0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ht="13.05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ht="13.05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ht="13.05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ht="13.05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ht="13.05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ht="13.05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ht="13.05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ht="13.05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ht="13.05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ht="13.05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ht="13.05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ht="13.05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ht="13.05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ht="13.05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ht="13.05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ht="13.05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ht="13.05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ht="13.05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ht="13.05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ht="13.05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ht="13.05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ht="13.05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ht="13.05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ht="13.05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ht="13.05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ht="13.05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ht="13.05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ht="13.05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ht="13.05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ht="13.05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ht="13.05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ht="13.05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ht="13.05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ht="13.05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ht="13.05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ht="13.05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ht="13.05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ht="13.05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ht="13.05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ht="13.05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ht="13.05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ht="13.05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ht="13.05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ht="13.05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ht="13.05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ht="13.05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ht="13.05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ht="13.05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ht="13.05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ht="13.05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ht="13.05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ht="13.05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ht="13.05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ht="13.05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ht="13.05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ht="13.05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ht="13.05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ht="13.05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ht="13.05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ht="13.05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ht="13.05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ht="13.05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ht="13.05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ht="13.05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ht="13.05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ht="13.05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ht="13.05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ht="13.05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ht="13.05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ht="13.05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ht="13.05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ht="13.05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ht="13.05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ht="13.05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ht="13.05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ht="13.05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ht="13.05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ht="13.0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ht="13.05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ht="13.0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ht="13.05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ht="13.05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ht="13.05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ht="13.05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ht="13.05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ht="13.05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ht="13.0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ht="13.0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ht="13.05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ht="13.05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ht="13.05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ht="13.05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ht="13.05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ht="13.05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ht="13.05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ht="13.05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ht="13.05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ht="13.05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ht="13.05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ht="13.05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ht="13.05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ht="13.05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ht="13.05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ht="13.0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ht="13.05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ht="13.05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ht="13.05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ht="13.05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ht="13.05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ht="13.05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ht="13.05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ht="13.05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ht="13.05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ht="13.05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ht="13.05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ht="13.05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ht="13.05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ht="13.05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ht="13.05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ht="13.05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ht="13.05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ht="13.05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ht="13.05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ht="13.05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ht="13.05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ht="13.05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ht="13.0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ht="13.05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ht="13.05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ht="13.05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ht="13.05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ht="13.05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ht="13.05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ht="13.05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ht="13.0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ht="13.05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ht="13.05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ht="13.05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31" priority="1" operator="greaterThanOrEqual">
      <formula>100</formula>
    </cfRule>
    <cfRule type="cellIs" dxfId="130" priority="2" operator="lessThan">
      <formula>100</formula>
    </cfRule>
    <cfRule type="cellIs" dxfId="129" priority="3" operator="equal">
      <formula>0</formula>
    </cfRule>
    <cfRule type="cellIs" dxfId="128" priority="4" operator="greaterThan">
      <formula>100</formula>
    </cfRule>
    <cfRule type="cellIs" dxfId="127" priority="5" operator="lessThanOrEqual">
      <formula>100</formula>
    </cfRule>
    <cfRule type="cellIs" dxfId="126" priority="6" operator="greaterThan">
      <formula>150</formula>
    </cfRule>
  </conditionalFormatting>
  <conditionalFormatting sqref="G243:M249">
    <cfRule type="cellIs" dxfId="125" priority="9" operator="equal">
      <formula>0</formula>
    </cfRule>
    <cfRule type="cellIs" dxfId="124" priority="10" operator="lessThan">
      <formula>100</formula>
    </cfRule>
  </conditionalFormatting>
  <conditionalFormatting sqref="T199:T229">
    <cfRule type="cellIs" dxfId="123" priority="7" operator="greaterThanOrEqual">
      <formula>100</formula>
    </cfRule>
    <cfRule type="cellIs" dxfId="122" priority="8" operator="lessThan">
      <formula>100</formula>
    </cfRule>
  </conditionalFormatting>
  <conditionalFormatting sqref="T1:Z5 T7:Z198 U199:Z235 T232:T235 T236:Z239 T242:Z242 T250:Z1048576">
    <cfRule type="cellIs" dxfId="121" priority="17" operator="greaterThanOrEqual">
      <formula>100</formula>
    </cfRule>
    <cfRule type="cellIs" dxfId="120" priority="18" operator="lessThan">
      <formula>100</formula>
    </cfRule>
  </conditionalFormatting>
  <conditionalFormatting sqref="T243:AA249">
    <cfRule type="cellIs" dxfId="119" priority="13" operator="greaterThanOrEqual">
      <formula>100</formula>
    </cfRule>
    <cfRule type="cellIs" dxfId="118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21875" style="69" bestFit="1" customWidth="1"/>
    <col min="4" max="4" width="55.21875" style="71" bestFit="1" customWidth="1"/>
    <col min="5" max="5" width="5.5546875" style="69" bestFit="1" customWidth="1"/>
    <col min="6" max="6" width="10.21875" style="69" customWidth="1"/>
    <col min="7" max="12" width="12.21875" style="93" customWidth="1"/>
    <col min="13" max="13" width="8.21875" style="93" bestFit="1" customWidth="1"/>
    <col min="14" max="14" width="5.5546875" style="93" bestFit="1" customWidth="1"/>
    <col min="15" max="15" width="8.5546875" style="71"/>
    <col min="16" max="16" width="11.21875" style="191" bestFit="1" customWidth="1"/>
    <col min="17" max="17" width="14.5546875" style="202" bestFit="1" customWidth="1"/>
    <col min="18" max="18" width="55.21875" style="189" bestFit="1" customWidth="1"/>
    <col min="19" max="19" width="12.5546875" style="186" bestFit="1" customWidth="1"/>
    <col min="20" max="26" width="10.5546875" style="186" bestFit="1" customWidth="1"/>
    <col min="27" max="27" width="7.21875" style="190" bestFit="1" customWidth="1"/>
    <col min="28" max="16384" width="8.5546875" style="71"/>
  </cols>
  <sheetData>
    <row r="1" spans="1:27" ht="13.05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05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05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05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05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05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05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05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05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05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05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05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05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05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05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05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05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05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05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05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05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05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05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05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05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05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05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05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05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05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05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05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05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05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05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05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05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05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05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05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05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05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05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05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05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05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05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05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05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05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05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05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05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05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05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05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05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05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05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05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05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05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05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05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05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05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05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05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05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05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05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05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05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05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05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05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05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05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05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05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05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05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05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05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05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05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05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05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05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05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05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05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05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05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05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05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05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05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05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05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05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05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05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05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05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05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05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05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05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05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05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05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05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05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05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05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05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05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05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05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05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05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05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05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05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05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05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05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05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05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05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05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05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05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05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05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05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05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7" priority="1" operator="greaterThanOrEqual">
      <formula>100</formula>
    </cfRule>
    <cfRule type="cellIs" dxfId="116" priority="2" operator="lessThan">
      <formula>100</formula>
    </cfRule>
    <cfRule type="cellIs" dxfId="115" priority="3" operator="equal">
      <formula>0</formula>
    </cfRule>
    <cfRule type="cellIs" dxfId="114" priority="4" operator="greaterThan">
      <formula>100</formula>
    </cfRule>
    <cfRule type="cellIs" dxfId="113" priority="5" operator="lessThanOrEqual">
      <formula>100</formula>
    </cfRule>
    <cfRule type="cellIs" dxfId="112" priority="6" operator="greaterThan">
      <formula>150</formula>
    </cfRule>
  </conditionalFormatting>
  <conditionalFormatting sqref="T205:T236">
    <cfRule type="cellIs" dxfId="111" priority="13" operator="greaterThanOrEqual">
      <formula>100</formula>
    </cfRule>
    <cfRule type="cellIs" dxfId="110" priority="14" operator="lessThan">
      <formula>100</formula>
    </cfRule>
  </conditionalFormatting>
  <conditionalFormatting sqref="T239:T242">
    <cfRule type="cellIs" dxfId="109" priority="11" operator="greaterThanOrEqual">
      <formula>100</formula>
    </cfRule>
    <cfRule type="cellIs" dxfId="108" priority="12" operator="lessThan">
      <formula>100</formula>
    </cfRule>
  </conditionalFormatting>
  <conditionalFormatting sqref="T1:Z5 T7:Z204 U205:Z242 T243:Z246">
    <cfRule type="cellIs" dxfId="107" priority="21" operator="greaterThanOrEqual">
      <formula>100</formula>
    </cfRule>
    <cfRule type="cellIs" dxfId="106" priority="22" operator="lessThan">
      <formula>100</formula>
    </cfRule>
  </conditionalFormatting>
  <conditionalFormatting sqref="T256:Z1048576">
    <cfRule type="cellIs" dxfId="105" priority="7" operator="greaterThanOrEqual">
      <formula>100</formula>
    </cfRule>
    <cfRule type="cellIs" dxfId="104" priority="8" operator="lessThan">
      <formula>100</formula>
    </cfRule>
  </conditionalFormatting>
  <conditionalFormatting sqref="T249:AA255">
    <cfRule type="cellIs" dxfId="103" priority="17" operator="greaterThanOrEqual">
      <formula>100</formula>
    </cfRule>
    <cfRule type="cellIs" dxfId="102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21875" style="69" bestFit="1" customWidth="1"/>
    <col min="2" max="2" width="10.21875" style="69" customWidth="1"/>
    <col min="3" max="3" width="5.5546875" style="69" customWidth="1"/>
    <col min="4" max="5" width="8.5546875" style="223" customWidth="1"/>
    <col min="6" max="6" width="63.21875" style="71" bestFit="1" customWidth="1"/>
    <col min="7" max="12" width="12.21875" style="93" customWidth="1"/>
    <col min="13" max="13" width="11" style="93" bestFit="1" customWidth="1"/>
    <col min="14" max="14" width="7.21875" style="93" bestFit="1" customWidth="1"/>
    <col min="15" max="15" width="0.21875" style="71" customWidth="1"/>
    <col min="16" max="16" width="14.21875" style="202" hidden="1" customWidth="1"/>
    <col min="17" max="17" width="23.21875" style="191" hidden="1" customWidth="1"/>
    <col min="18" max="18" width="63.2187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21875" style="190" hidden="1" customWidth="1"/>
    <col min="28" max="28" width="18.5546875" style="283" hidden="1" customWidth="1"/>
    <col min="29" max="29" width="63.2187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21875" style="129" hidden="1" customWidth="1"/>
    <col min="39" max="40" width="0.21875" style="71" customWidth="1"/>
    <col min="41" max="16384" width="8.5546875" style="71"/>
  </cols>
  <sheetData>
    <row r="1" spans="1:38" ht="13.05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ht="13.05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ht="13.05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ht="13.05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ht="13.05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ht="13.05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25.95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ht="13.05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ht="13.05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ht="13.05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ht="13.05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ht="13.05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ht="13.05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ht="13.05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ht="13.05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ht="13.05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ht="13.05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ht="13.05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ht="13.05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ht="13.05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ht="13.05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ht="13.05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ht="13.05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ht="13.05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ht="13.05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ht="13.05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ht="13.05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ht="13.05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ht="13.05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ht="13.05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ht="13.05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01" priority="35" operator="greaterThanOrEqual">
      <formula>100</formula>
    </cfRule>
    <cfRule type="cellIs" dxfId="100" priority="36" operator="lessThan">
      <formula>100</formula>
    </cfRule>
    <cfRule type="cellIs" dxfId="99" priority="37" operator="equal">
      <formula>0</formula>
    </cfRule>
    <cfRule type="cellIs" dxfId="98" priority="38" operator="greaterThan">
      <formula>100</formula>
    </cfRule>
    <cfRule type="cellIs" dxfId="97" priority="39" operator="lessThanOrEqual">
      <formula>100</formula>
    </cfRule>
    <cfRule type="cellIs" dxfId="96" priority="40" operator="greaterThan">
      <formula>150</formula>
    </cfRule>
  </conditionalFormatting>
  <conditionalFormatting sqref="T223:T255">
    <cfRule type="cellIs" dxfId="95" priority="9" operator="greaterThanOrEqual">
      <formula>100</formula>
    </cfRule>
    <cfRule type="cellIs" dxfId="94" priority="10" operator="lessThan">
      <formula>100</formula>
    </cfRule>
  </conditionalFormatting>
  <conditionalFormatting sqref="T258:T261">
    <cfRule type="cellIs" dxfId="93" priority="7" operator="greaterThanOrEqual">
      <formula>100</formula>
    </cfRule>
    <cfRule type="cellIs" dxfId="92" priority="8" operator="lessThan">
      <formula>100</formula>
    </cfRule>
  </conditionalFormatting>
  <conditionalFormatting sqref="T27:X27">
    <cfRule type="cellIs" dxfId="91" priority="1" operator="greaterThanOrEqual">
      <formula>100</formula>
    </cfRule>
    <cfRule type="cellIs" dxfId="90" priority="2" operator="lessThan">
      <formula>100</formula>
    </cfRule>
    <cfRule type="cellIs" dxfId="89" priority="3" operator="equal">
      <formula>0</formula>
    </cfRule>
    <cfRule type="cellIs" dxfId="88" priority="4" operator="greaterThan">
      <formula>100</formula>
    </cfRule>
    <cfRule type="cellIs" dxfId="87" priority="5" operator="lessThanOrEqual">
      <formula>100</formula>
    </cfRule>
    <cfRule type="cellIs" dxfId="86" priority="6" operator="greaterThan">
      <formula>150</formula>
    </cfRule>
  </conditionalFormatting>
  <conditionalFormatting sqref="T1:Z5 T7:AA199 AA200:AA265 U223:Z261 T262:Z265">
    <cfRule type="cellIs" dxfId="85" priority="56" operator="lessThan">
      <formula>100</formula>
    </cfRule>
  </conditionalFormatting>
  <conditionalFormatting sqref="T200:Z222">
    <cfRule type="cellIs" dxfId="84" priority="29" operator="greaterThanOrEqual">
      <formula>100</formula>
    </cfRule>
    <cfRule type="cellIs" dxfId="83" priority="30" operator="lessThan">
      <formula>100</formula>
    </cfRule>
  </conditionalFormatting>
  <conditionalFormatting sqref="T275:Z1048576">
    <cfRule type="cellIs" dxfId="82" priority="41" operator="greaterThanOrEqual">
      <formula>100</formula>
    </cfRule>
    <cfRule type="cellIs" dxfId="81" priority="42" operator="lessThan">
      <formula>100</formula>
    </cfRule>
  </conditionalFormatting>
  <conditionalFormatting sqref="T7:AA199 T1:Z5 AA200:AA265 U223:Z261 T262:Z265">
    <cfRule type="cellIs" dxfId="80" priority="55" operator="greaterThanOrEqual">
      <formula>100</formula>
    </cfRule>
  </conditionalFormatting>
  <conditionalFormatting sqref="T268:AA274">
    <cfRule type="cellIs" dxfId="79" priority="31" operator="greaterThanOrEqual">
      <formula>100</formula>
    </cfRule>
    <cfRule type="cellIs" dxfId="78" priority="32" operator="lessThan">
      <formula>100</formula>
    </cfRule>
  </conditionalFormatting>
  <conditionalFormatting sqref="AE7:AK7">
    <cfRule type="cellIs" dxfId="77" priority="33" operator="greaterThanOrEqual">
      <formula>100</formula>
    </cfRule>
    <cfRule type="cellIs" dxfId="76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21875" style="69" bestFit="1" customWidth="1"/>
    <col min="2" max="2" width="10.21875" style="69" customWidth="1"/>
    <col min="3" max="3" width="5.5546875" style="69" customWidth="1"/>
    <col min="4" max="5" width="8.5546875" style="223" customWidth="1"/>
    <col min="6" max="6" width="63.21875" style="71" bestFit="1" customWidth="1"/>
    <col min="7" max="12" width="12.21875" style="93" customWidth="1"/>
    <col min="13" max="13" width="11" style="93" bestFit="1" customWidth="1"/>
    <col min="14" max="14" width="7.21875" style="93" customWidth="1"/>
    <col min="15" max="15" width="0.21875" style="71" customWidth="1"/>
    <col min="16" max="16" width="23.21875" style="202" customWidth="1"/>
    <col min="17" max="17" width="18.77734375" style="191" customWidth="1"/>
    <col min="18" max="18" width="63.21875" style="189" customWidth="1"/>
    <col min="19" max="19" width="12.77734375" style="186" customWidth="1"/>
    <col min="20" max="20" width="18.77734375" style="186" customWidth="1"/>
    <col min="21" max="26" width="10.5546875" style="186" customWidth="1"/>
    <col min="27" max="27" width="7.21875" style="190" customWidth="1"/>
    <col min="28" max="28" width="18.77734375" style="283" customWidth="1"/>
    <col min="29" max="29" width="63.21875" style="129" customWidth="1"/>
    <col min="30" max="30" width="12.77734375" style="129" customWidth="1"/>
    <col min="31" max="31" width="18.77734375" style="129" customWidth="1"/>
    <col min="32" max="37" width="10.5546875" style="129" customWidth="1"/>
    <col min="38" max="38" width="7.21875" style="129" customWidth="1"/>
    <col min="39" max="40" width="0.21875" style="71" customWidth="1"/>
    <col min="41" max="41" width="8.5546875" style="71" customWidth="1"/>
    <col min="42" max="16384" width="8.5546875" style="71"/>
  </cols>
  <sheetData>
    <row r="1" spans="1:38" s="394" customFormat="1" ht="15.4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4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45" x14ac:dyDescent="0.3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4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45" x14ac:dyDescent="0.3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45" x14ac:dyDescent="0.3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4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t="13.05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ht="13.05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ht="13.05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ht="13.05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ht="13.05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ht="13.05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ht="13.05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ht="13.05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ht="13.05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ht="13.05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ht="13.05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ht="13.05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ht="13.05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ht="13.05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ht="13.05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ht="13.05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ht="13.05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ht="13.05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ht="13.05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ht="13.05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ht="13.05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ht="13.05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ht="13.05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ht="13.05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ht="13.05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55" x14ac:dyDescent="0.3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ht="13.05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ht="13.05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ht="13.05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ht="13.05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ht="13.05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ht="13.05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ht="13.05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ht="13.05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ht="13.05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ht="13.05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ht="13.05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ht="13.05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ht="13.05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ht="13.05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ht="13.05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ht="13.05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ht="13.05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ht="13.05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ht="13.05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ht="13.05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ht="13.05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ht="13.05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ht="13.05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ht="13.05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ht="13.05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ht="13.05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ht="13.05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ht="13.05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ht="13.05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ht="13.05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ht="13.05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ht="13.05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ht="13.05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ht="13.05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ht="13.05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ht="13.05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ht="13.05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ht="13.05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ht="13.05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ht="13.05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ht="13.05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ht="13.05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ht="13.05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ht="13.05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ht="13.05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ht="13.05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ht="13.05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ht="13.05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ht="13.05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ht="13.05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ht="13.05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ht="13.05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ht="13.05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ht="13.05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ht="13.05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ht="13.05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ht="13.05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ht="13.05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ht="13.05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ht="13.05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ht="13.05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ht="13.05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ht="13.05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ht="13.05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ht="13.05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ht="13.05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ht="13.05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ht="13.05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ht="13.05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ht="13.05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ht="13.05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ht="13.05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ht="13.05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ht="13.05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ht="13.05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ht="13.05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ht="13.05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ht="13.05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ht="13.05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ht="13.05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ht="13.05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ht="13.05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ht="13.05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ht="13.05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ht="13.05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ht="13.05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ht="13.05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ht="13.05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ht="13.05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ht="13.05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ht="13.05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ht="13.05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ht="13.05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ht="13.05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ht="13.05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ht="13.05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ht="13.05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ht="13.05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ht="13.05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ht="13.05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ht="13.05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ht="13.05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ht="13.05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ht="13.05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ht="13.05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ht="13.05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ht="13.05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ht="13.05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ht="13.05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ht="13.05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ht="13.05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ht="13.05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ht="13.05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ht="13.05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ht="13.05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ht="13.05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ht="13.05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ht="13.05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ht="13.05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ht="13.05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ht="13.05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ht="13.05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ht="13.05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ht="13.05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ht="13.05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ht="13.05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ht="13.05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ht="13.05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ht="13.05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ht="13.05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ht="13.05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ht="13.05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ht="13.05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ht="13.05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ht="13.05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ht="13.05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ht="13.05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ht="13.05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ht="13.05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ht="13.05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ht="13.05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ht="13.05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ht="13.05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ht="13.05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ht="13.05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ht="13.05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ht="13.05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ht="13.05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ht="13.05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ht="13.05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ht="13.05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ht="13.05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ht="13.05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ht="13.05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ht="13.05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ht="13.05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ht="13.05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ht="13.05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ht="13.05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ht="13.05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ht="13.05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ht="13.05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ht="13.05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ht="13.05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ht="13.05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ht="13.05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ht="13.05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ht="13.05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ht="13.05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ht="13.05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ht="13.05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ht="13.05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ht="13.05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ht="13.05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ht="13.05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ht="13.05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ht="13.05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ht="13.05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ht="13.05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ht="13.05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ht="13.05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ht="13.05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ht="13.05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ht="13.05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ht="13.05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ht="13.05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ht="13.05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ht="13.05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ht="13.05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ht="13.05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ht="13.05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ht="13.05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ht="13.05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ht="13.05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ht="13.05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ht="13.05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ht="13.05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ht="13.05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ht="13.05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ht="13.05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ht="13.05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ht="13.05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ht="13.05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ht="13.05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ht="13.05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ht="13.05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ht="13.05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ht="13.05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ht="13.05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ht="13.05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ht="13.05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ht="13.05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ht="13.05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ht="13.05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ht="13.05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ht="13.05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ht="13.05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ht="13.05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ht="13.05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ht="13.05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ht="13.05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ht="13.05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ht="13.05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ht="13.05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ht="13.05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ht="13.05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ht="13.05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ht="13.05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ht="13.05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ht="13.05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ht="13.05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ht="13.05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ht="13.05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ht="13.05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ht="13.05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ht="13.05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ht="13.05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ht="13.05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ht="13.05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ht="13.05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ht="13.05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5" priority="55" operator="greaterThanOrEqual">
      <formula>100</formula>
    </cfRule>
    <cfRule type="cellIs" dxfId="74" priority="56" operator="lessThan">
      <formula>100</formula>
    </cfRule>
    <cfRule type="cellIs" dxfId="73" priority="57" operator="equal">
      <formula>0</formula>
    </cfRule>
    <cfRule type="cellIs" dxfId="72" priority="58" operator="greaterThan">
      <formula>100</formula>
    </cfRule>
    <cfRule type="cellIs" dxfId="71" priority="59" operator="lessThanOrEqual">
      <formula>100</formula>
    </cfRule>
    <cfRule type="cellIs" dxfId="70" priority="60" operator="greaterThan">
      <formula>150</formula>
    </cfRule>
  </conditionalFormatting>
  <conditionalFormatting sqref="T239:T271">
    <cfRule type="cellIs" dxfId="69" priority="5" operator="greaterThanOrEqual">
      <formula>100</formula>
    </cfRule>
    <cfRule type="cellIs" dxfId="68" priority="6" operator="lessThan">
      <formula>100</formula>
    </cfRule>
  </conditionalFormatting>
  <conditionalFormatting sqref="T274:T277">
    <cfRule type="cellIs" dxfId="67" priority="1" operator="greaterThanOrEqual">
      <formula>100</formula>
    </cfRule>
    <cfRule type="cellIs" dxfId="66" priority="2" operator="lessThan">
      <formula>100</formula>
    </cfRule>
  </conditionalFormatting>
  <conditionalFormatting sqref="T284">
    <cfRule type="cellIs" dxfId="65" priority="12" operator="greaterThanOrEqual">
      <formula>100</formula>
    </cfRule>
    <cfRule type="cellIs" dxfId="64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63" priority="69" operator="greaterThanOrEqual">
      <formula>100</formula>
    </cfRule>
    <cfRule type="cellIs" dxfId="62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61" priority="14" operator="equal">
      <formula>0</formula>
    </cfRule>
  </conditionalFormatting>
  <conditionalFormatting sqref="T216:Z238">
    <cfRule type="cellIs" dxfId="60" priority="29" operator="greaterThanOrEqual">
      <formula>100</formula>
    </cfRule>
    <cfRule type="cellIs" dxfId="59" priority="30" operator="lessThan">
      <formula>100</formula>
    </cfRule>
  </conditionalFormatting>
  <conditionalFormatting sqref="T293:Z1048576">
    <cfRule type="cellIs" dxfId="58" priority="61" operator="greaterThanOrEqual">
      <formula>100</formula>
    </cfRule>
    <cfRule type="cellIs" dxfId="57" priority="62" operator="lessThan">
      <formula>100</formula>
    </cfRule>
  </conditionalFormatting>
  <conditionalFormatting sqref="T284:AA292">
    <cfRule type="cellIs" dxfId="56" priority="51" operator="greaterThanOrEqual">
      <formula>100</formula>
    </cfRule>
    <cfRule type="cellIs" dxfId="55" priority="52" operator="lessThan">
      <formula>100</formula>
    </cfRule>
  </conditionalFormatting>
  <conditionalFormatting sqref="AA284:AA288">
    <cfRule type="cellIs" dxfId="54" priority="10" operator="equal">
      <formula>0</formula>
    </cfRule>
  </conditionalFormatting>
  <conditionalFormatting sqref="AA291:AA292">
    <cfRule type="cellIs" dxfId="53" priority="9" operator="equal">
      <formula>0</formula>
    </cfRule>
  </conditionalFormatting>
  <conditionalFormatting sqref="AE9:AK9">
    <cfRule type="cellIs" dxfId="52" priority="53" operator="greaterThanOrEqual">
      <formula>100</formula>
    </cfRule>
    <cfRule type="cellIs" dxfId="51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7"/>
  <sheetViews>
    <sheetView showGridLines="0" zoomScaleNormal="100" workbookViewId="0">
      <selection activeCell="F8" sqref="F8"/>
    </sheetView>
  </sheetViews>
  <sheetFormatPr defaultColWidth="8.5546875" defaultRowHeight="13.8" x14ac:dyDescent="0.3"/>
  <cols>
    <col min="1" max="1" width="8.21875" style="69" bestFit="1" customWidth="1"/>
    <col min="2" max="2" width="10.21875" style="69" customWidth="1"/>
    <col min="3" max="3" width="5.5546875" style="69" customWidth="1"/>
    <col min="4" max="5" width="8.5546875" style="223" customWidth="1"/>
    <col min="6" max="6" width="63.21875" style="71" bestFit="1" customWidth="1"/>
    <col min="7" max="12" width="12.21875" style="93" customWidth="1"/>
    <col min="13" max="13" width="10.21875" style="93" bestFit="1" customWidth="1"/>
    <col min="14" max="14" width="7.44140625" style="93" bestFit="1" customWidth="1"/>
    <col min="15" max="15" width="10" style="71" hidden="1" customWidth="1"/>
    <col min="16" max="16" width="23.21875" style="202" hidden="1" customWidth="1"/>
    <col min="17" max="17" width="18.77734375" style="191" hidden="1" customWidth="1"/>
    <col min="18" max="18" width="66.21875" style="189" hidden="1" customWidth="1"/>
    <col min="19" max="19" width="12.77734375" style="186" hidden="1" customWidth="1"/>
    <col min="20" max="20" width="18.77734375" style="186" hidden="1" customWidth="1"/>
    <col min="21" max="21" width="20.21875" style="186" hidden="1" customWidth="1"/>
    <col min="22" max="26" width="10.5546875" style="186" hidden="1" customWidth="1"/>
    <col min="27" max="27" width="7.44140625" style="190" hidden="1" customWidth="1"/>
    <col min="28" max="28" width="18.77734375" style="283" hidden="1" customWidth="1"/>
    <col min="29" max="29" width="66.21875" style="129" hidden="1" customWidth="1"/>
    <col min="30" max="30" width="12.77734375" style="129" hidden="1" customWidth="1"/>
    <col min="31" max="31" width="18.77734375" style="129" hidden="1" customWidth="1"/>
    <col min="32" max="37" width="10.5546875" style="129" hidden="1" customWidth="1"/>
    <col min="38" max="38" width="7.44140625" style="129" hidden="1" customWidth="1"/>
    <col min="39" max="40" width="0.21875" style="71" hidden="1" customWidth="1"/>
    <col min="41" max="42" width="8.5546875" style="71" hidden="1" customWidth="1"/>
    <col min="43" max="16384" width="8.5546875" style="71"/>
  </cols>
  <sheetData>
    <row r="1" spans="1:38" s="394" customFormat="1" ht="15.4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4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45" x14ac:dyDescent="0.3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4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45" x14ac:dyDescent="0.3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45" x14ac:dyDescent="0.35">
      <c r="A6" s="415" t="s">
        <v>1107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4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t="13.05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3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41" si="2">A10</f>
        <v>09201C</v>
      </c>
      <c r="AC10" s="130" t="str">
        <f t="shared" ref="AC10:AC24" si="3">F10</f>
        <v>311 Call Center Supervisor</v>
      </c>
      <c r="AD10" s="284" t="str">
        <f t="shared" ref="AD10:AD24" si="4">C10</f>
        <v>12</v>
      </c>
      <c r="AE10" s="282">
        <f t="shared" ref="AE10:AE41" si="5">IF(T10=0,"",IF($E10="E",ROUNDUP(T10/2080,3),T10))</f>
        <v>42.988</v>
      </c>
      <c r="AF10" s="282">
        <f t="shared" ref="AF10:AF41" si="6">IF(U10=0,"",IF($E10="E",ROUNDUP(U10/2080,3),U10))</f>
        <v>44.707000000000001</v>
      </c>
      <c r="AG10" s="282">
        <f t="shared" ref="AG10:AG41" si="7">IF(V10=0,"",IF($E10="E",ROUNDUP(V10/2080,3),V10))</f>
        <v>46.495999999999995</v>
      </c>
      <c r="AH10" s="282">
        <f t="shared" ref="AH10:AH41" si="8">IF(W10=0,"",IF($E10="E",ROUNDUP(W10/2080,3),W10))</f>
        <v>48.354999999999997</v>
      </c>
      <c r="AI10" s="282">
        <f t="shared" ref="AI10:AI41" si="9">IF(X10=0,"",IF($E10="E",ROUNDUP(X10/2080,3),X10))</f>
        <v>50.288999999999994</v>
      </c>
      <c r="AJ10" s="282" t="str">
        <f t="shared" ref="AJ10:AJ41" si="10">IF(Y10=0,"",IF($E10="E",ROUNDUP(Y10/2080,3),Y10))</f>
        <v/>
      </c>
      <c r="AK10" s="282" t="str">
        <f t="shared" ref="AK10:AK41" ca="1" si="11">IF(Z10=0,"",IF($E10="E",ROUNDUP(Z10/2080,3),Z10))</f>
        <v/>
      </c>
    </row>
    <row r="11" spans="1:38" ht="13.05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1"/>
        <v>93278</v>
      </c>
      <c r="I11" s="74">
        <f t="shared" ca="1" si="1"/>
        <v>98187</v>
      </c>
      <c r="J11" s="74">
        <f t="shared" ca="1" si="1"/>
        <v>103356</v>
      </c>
      <c r="K11" s="74">
        <f t="shared" ca="1" si="1"/>
        <v>106246</v>
      </c>
      <c r="L11" s="74">
        <f t="shared" ca="1" si="1"/>
        <v>109225</v>
      </c>
      <c r="M11" s="74">
        <f t="shared" ca="1" si="1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2"/>
        <v>00001C</v>
      </c>
      <c r="AC11" s="130" t="str">
        <f t="shared" si="3"/>
        <v>311 Operations Manager</v>
      </c>
      <c r="AD11" s="284" t="str">
        <f t="shared" si="4"/>
        <v>83</v>
      </c>
      <c r="AE11" s="282">
        <f t="shared" ca="1" si="5"/>
        <v>42.603999999999999</v>
      </c>
      <c r="AF11" s="282">
        <f t="shared" ca="1" si="6"/>
        <v>44.845999999999997</v>
      </c>
      <c r="AG11" s="282">
        <f t="shared" ca="1" si="7"/>
        <v>47.205999999999996</v>
      </c>
      <c r="AH11" s="282">
        <f t="shared" ca="1" si="8"/>
        <v>49.690999999999995</v>
      </c>
      <c r="AI11" s="282">
        <f t="shared" ca="1" si="9"/>
        <v>51.08</v>
      </c>
      <c r="AJ11" s="282">
        <f t="shared" ca="1" si="10"/>
        <v>52.512999999999998</v>
      </c>
      <c r="AK11" s="282">
        <f t="shared" ca="1" si="11"/>
        <v>54.009</v>
      </c>
    </row>
    <row r="12" spans="1:38" ht="13.05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1"/>
        <v>114669</v>
      </c>
      <c r="I12" s="74">
        <f t="shared" ca="1" si="1"/>
        <v>119260</v>
      </c>
      <c r="J12" s="74">
        <f t="shared" ca="1" si="1"/>
        <v>124035</v>
      </c>
      <c r="K12" s="74">
        <f t="shared" ca="1" si="1"/>
        <v>129003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ref="P12:P22" si="12">A12</f>
        <v>59449C</v>
      </c>
      <c r="Q12" s="186" t="s">
        <v>600</v>
      </c>
      <c r="R12" s="188" t="str">
        <f t="shared" ref="R12:R24" si="13">F12</f>
        <v>311 Service Center Operations Manager</v>
      </c>
      <c r="S12" s="189" t="str">
        <f t="shared" ref="S12:S24" si="14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2"/>
        <v>59449C</v>
      </c>
      <c r="AC12" s="130" t="str">
        <f t="shared" si="3"/>
        <v>311 Service Center Operations Manager</v>
      </c>
      <c r="AD12" s="284" t="str">
        <f t="shared" si="4"/>
        <v>044</v>
      </c>
      <c r="AE12" s="282">
        <f t="shared" ca="1" si="5"/>
        <v>53.007999999999996</v>
      </c>
      <c r="AF12" s="282">
        <f t="shared" ca="1" si="6"/>
        <v>55.129999999999995</v>
      </c>
      <c r="AG12" s="282">
        <f t="shared" ca="1" si="7"/>
        <v>57.336999999999996</v>
      </c>
      <c r="AH12" s="282">
        <f t="shared" ca="1" si="8"/>
        <v>59.632999999999996</v>
      </c>
      <c r="AI12" s="282">
        <f t="shared" ca="1" si="9"/>
        <v>62.021000000000001</v>
      </c>
      <c r="AJ12" s="282" t="str">
        <f t="shared" ca="1" si="10"/>
        <v/>
      </c>
      <c r="AK12" s="282" t="str">
        <f t="shared" ca="1" si="11"/>
        <v/>
      </c>
    </row>
    <row r="13" spans="1:38" ht="13.05" x14ac:dyDescent="0.3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1"/>
        <v>88615</v>
      </c>
      <c r="H13" s="74">
        <f t="shared" ca="1" si="1"/>
        <v>93278</v>
      </c>
      <c r="I13" s="74">
        <f t="shared" ca="1" si="1"/>
        <v>98187</v>
      </c>
      <c r="J13" s="74">
        <f t="shared" ca="1" si="1"/>
        <v>103356</v>
      </c>
      <c r="K13" s="74">
        <f t="shared" ca="1" si="1"/>
        <v>106246</v>
      </c>
      <c r="L13" s="74">
        <f t="shared" ca="1" si="1"/>
        <v>109225</v>
      </c>
      <c r="M13" s="74">
        <f t="shared" ca="1" si="1"/>
        <v>112338</v>
      </c>
      <c r="N13" s="72"/>
      <c r="P13" s="187" t="str">
        <f t="shared" si="12"/>
        <v>00017C</v>
      </c>
      <c r="Q13" s="186" t="s">
        <v>600</v>
      </c>
      <c r="R13" s="188" t="str">
        <f t="shared" si="13"/>
        <v xml:space="preserve">911 Operations Manager </v>
      </c>
      <c r="S13" s="189" t="str">
        <f t="shared" si="14"/>
        <v>83</v>
      </c>
      <c r="T13" s="186" cm="1">
        <f t="array" aca="1" ref="T13" ca="1">ROUND(IF($Q13="Y",VLOOKUP($P13, INDIRECT($Q$3),T$8,0)*INDIRECT($P$2),VLOOKUP($P13, INDIRECT($Q$3),T$8,0)),IF($E13="E",0,3))</f>
        <v>88615</v>
      </c>
      <c r="U13" s="186" cm="1">
        <f t="array" aca="1" ref="U13" ca="1">ROUND(IF($Q13="Y",VLOOKUP($P13, INDIRECT($Q$3),U$8,0)*INDIRECT($P$2),VLOOKUP($P13, INDIRECT($Q$3),U$8,0)),IF($E13="E",0,3))</f>
        <v>93278</v>
      </c>
      <c r="V13" s="186" cm="1">
        <f t="array" aca="1" ref="V13" ca="1">ROUND(IF($Q13="Y",VLOOKUP($P13, INDIRECT($Q$3),V$8,0)*INDIRECT($P$2),VLOOKUP($P13, INDIRECT($Q$3),V$8,0)),IF($E13="E",0,3))</f>
        <v>98187</v>
      </c>
      <c r="W13" s="186" cm="1">
        <f t="array" aca="1" ref="W13" ca="1">ROUND(IF($Q13="Y",VLOOKUP($P13, INDIRECT($Q$3),W$8,0)*INDIRECT($P$2),VLOOKUP($P13, INDIRECT($Q$3),W$8,0)),IF($E13="E",0,3))</f>
        <v>103356</v>
      </c>
      <c r="X13" s="186" cm="1">
        <f t="array" aca="1" ref="X13" ca="1">ROUND(IF($Q13="Y",VLOOKUP($P13, INDIRECT($Q$3),X$8,0)*INDIRECT($P$2),VLOOKUP($P13, INDIRECT($Q$3),X$8,0)),IF($E13="E",0,3))</f>
        <v>106246</v>
      </c>
      <c r="Y13" s="186" cm="1">
        <f t="array" aca="1" ref="Y13" ca="1">ROUND(IF($Q13="Y",VLOOKUP($P13, INDIRECT($Q$3),Y$8,0)*INDIRECT($P$2),VLOOKUP($P13, INDIRECT($Q$3),Y$8,0)),IF($E13="E",0,3))</f>
        <v>109225</v>
      </c>
      <c r="Z13" s="186" cm="1">
        <f t="array" aca="1" ref="Z13" ca="1">ROUND(IF($Q13="Y",VLOOKUP($P13, INDIRECT($Q$3),Z$8,0)*INDIRECT($P$2),VLOOKUP($P13, INDIRECT($Q$3),Z$8,0)),IF($E13="E",0,3))</f>
        <v>112338</v>
      </c>
      <c r="AA13" s="186"/>
      <c r="AB13" s="282" t="str">
        <f t="shared" si="2"/>
        <v>00017C</v>
      </c>
      <c r="AC13" s="130" t="str">
        <f t="shared" si="3"/>
        <v xml:space="preserve">911 Operations Manager </v>
      </c>
      <c r="AD13" s="284" t="str">
        <f t="shared" si="4"/>
        <v>83</v>
      </c>
      <c r="AE13" s="282">
        <f t="shared" ca="1" si="5"/>
        <v>42.603999999999999</v>
      </c>
      <c r="AF13" s="282">
        <f t="shared" ca="1" si="6"/>
        <v>44.845999999999997</v>
      </c>
      <c r="AG13" s="282">
        <f t="shared" ca="1" si="7"/>
        <v>47.205999999999996</v>
      </c>
      <c r="AH13" s="282">
        <f t="shared" ca="1" si="8"/>
        <v>49.690999999999995</v>
      </c>
      <c r="AI13" s="282">
        <f t="shared" ca="1" si="9"/>
        <v>51.08</v>
      </c>
      <c r="AJ13" s="282">
        <f t="shared" ca="1" si="10"/>
        <v>52.512999999999998</v>
      </c>
      <c r="AK13" s="282">
        <f t="shared" ca="1" si="11"/>
        <v>54.009</v>
      </c>
    </row>
    <row r="14" spans="1:38" ht="13.05" x14ac:dyDescent="0.3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ref="G14:G45" si="15">IF(E14="E",ROUND(T14,0),ROUND(T14,3))</f>
        <v>83957</v>
      </c>
      <c r="H14" s="74">
        <f t="shared" ref="H14:H45" si="16">IF(F14="E",ROUND(U14,0),ROUND(U14,3))</f>
        <v>88376</v>
      </c>
      <c r="I14" s="74">
        <f t="shared" ref="I14:I28" si="17">IF(G14="E",ROUND(V14,0),ROUND(V14,3))</f>
        <v>93026</v>
      </c>
      <c r="J14" s="74">
        <f t="shared" ref="J14:J28" si="18">IF(H14="E",ROUND(W14,0),ROUND(W14,3))</f>
        <v>97923</v>
      </c>
      <c r="K14" s="74">
        <f t="shared" ref="K14:K28" si="19">IF(I14="E",ROUND(X14,0),ROUND(X14,3))</f>
        <v>100665</v>
      </c>
      <c r="L14" s="74">
        <f t="shared" ref="L14:L28" si="20">IF(J14="E",ROUND(Y14,0),ROUND(Y14,3))</f>
        <v>103483</v>
      </c>
      <c r="M14" s="74">
        <f t="shared" ref="M14:M28" si="21">IF(K14="E",ROUND(Z14,0),ROUND(Z14,3))</f>
        <v>106433</v>
      </c>
      <c r="N14" s="72"/>
      <c r="P14" s="187" t="str">
        <f t="shared" si="12"/>
        <v>06999C</v>
      </c>
      <c r="Q14" s="191" t="s">
        <v>600</v>
      </c>
      <c r="R14" s="188" t="str">
        <f t="shared" si="13"/>
        <v>911 Training and Quality Assurance Manager</v>
      </c>
      <c r="S14" s="189" t="str">
        <f t="shared" si="14"/>
        <v>147</v>
      </c>
      <c r="T14" s="186">
        <v>83957</v>
      </c>
      <c r="U14" s="186">
        <v>88376</v>
      </c>
      <c r="V14" s="186">
        <v>93026</v>
      </c>
      <c r="W14" s="186">
        <v>97923</v>
      </c>
      <c r="X14" s="186">
        <v>100665</v>
      </c>
      <c r="Y14" s="186">
        <v>103483</v>
      </c>
      <c r="Z14" s="186">
        <v>106433</v>
      </c>
      <c r="AA14" s="186"/>
      <c r="AB14" s="282" t="str">
        <f t="shared" si="2"/>
        <v>06999C</v>
      </c>
      <c r="AC14" s="130" t="str">
        <f t="shared" si="3"/>
        <v>911 Training and Quality Assurance Manager</v>
      </c>
      <c r="AD14" s="284" t="str">
        <f t="shared" si="4"/>
        <v>147</v>
      </c>
      <c r="AE14" s="282">
        <f t="shared" si="5"/>
        <v>40.363999999999997</v>
      </c>
      <c r="AF14" s="282">
        <f t="shared" si="6"/>
        <v>42.488999999999997</v>
      </c>
      <c r="AG14" s="282">
        <f t="shared" si="7"/>
        <v>44.724999999999994</v>
      </c>
      <c r="AH14" s="282">
        <f t="shared" si="8"/>
        <v>47.079000000000001</v>
      </c>
      <c r="AI14" s="282">
        <f t="shared" si="9"/>
        <v>48.396999999999998</v>
      </c>
      <c r="AJ14" s="282">
        <f t="shared" si="10"/>
        <v>49.751999999999995</v>
      </c>
      <c r="AK14" s="282">
        <f t="shared" si="11"/>
        <v>51.169999999999995</v>
      </c>
    </row>
    <row r="15" spans="1:38" ht="13.05" x14ac:dyDescent="0.3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si="15"/>
        <v>35.573</v>
      </c>
      <c r="H15" s="74">
        <f t="shared" si="16"/>
        <v>36.997</v>
      </c>
      <c r="I15" s="74">
        <f t="shared" ref="I15" si="22">IF(G15="E",ROUND(V15,0),ROUND(V15,3))</f>
        <v>38.478999999999999</v>
      </c>
      <c r="J15" s="74">
        <f t="shared" ref="J15" si="23">IF(H15="E",ROUND(W15,0),ROUND(W15,3))</f>
        <v>40.020000000000003</v>
      </c>
      <c r="K15" s="74">
        <f t="shared" ref="K15" si="24">IF(I15="E",ROUND(X15,0),ROUND(X15,3))</f>
        <v>41.622</v>
      </c>
      <c r="L15" s="74">
        <f t="shared" ref="L15" si="25">IF(J15="E",ROUND(Y15,0),ROUND(Y15,3))</f>
        <v>0</v>
      </c>
      <c r="M15" s="74">
        <f t="shared" ref="M15" si="26">IF(K15="E",ROUND(Z15,0),ROUND(Z15,3))</f>
        <v>0</v>
      </c>
      <c r="N15" s="72"/>
      <c r="P15" s="187" t="str">
        <f t="shared" si="12"/>
        <v>09800C</v>
      </c>
      <c r="Q15" s="186" t="s">
        <v>600</v>
      </c>
      <c r="R15" s="188" t="str">
        <f t="shared" si="13"/>
        <v>Account Maintenance Supervisor</v>
      </c>
      <c r="S15" s="189" t="str">
        <f t="shared" si="14"/>
        <v>151</v>
      </c>
      <c r="T15" s="186">
        <v>35.573</v>
      </c>
      <c r="U15" s="186">
        <v>36.997</v>
      </c>
      <c r="V15" s="186">
        <v>38.478999999999999</v>
      </c>
      <c r="W15" s="186">
        <v>40.020000000000003</v>
      </c>
      <c r="X15" s="186">
        <v>41.622</v>
      </c>
      <c r="AA15" s="186"/>
      <c r="AB15" s="282" t="str">
        <f t="shared" si="2"/>
        <v>09800C</v>
      </c>
      <c r="AC15" s="130" t="str">
        <f t="shared" si="3"/>
        <v>Account Maintenance Supervisor</v>
      </c>
      <c r="AD15" s="284" t="str">
        <f t="shared" si="4"/>
        <v>151</v>
      </c>
      <c r="AE15" s="282">
        <f t="shared" si="5"/>
        <v>35.573</v>
      </c>
      <c r="AF15" s="282">
        <f t="shared" si="6"/>
        <v>36.997</v>
      </c>
      <c r="AG15" s="282">
        <f t="shared" si="7"/>
        <v>38.478999999999999</v>
      </c>
      <c r="AH15" s="282">
        <f t="shared" si="8"/>
        <v>40.020000000000003</v>
      </c>
      <c r="AI15" s="282">
        <f t="shared" si="9"/>
        <v>41.622</v>
      </c>
      <c r="AJ15" s="282" t="str">
        <f t="shared" si="10"/>
        <v/>
      </c>
      <c r="AK15" s="282" t="str">
        <f t="shared" si="11"/>
        <v/>
      </c>
    </row>
    <row r="16" spans="1:38" ht="13.05" x14ac:dyDescent="0.3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15"/>
        <v>78959</v>
      </c>
      <c r="H16" s="74">
        <f t="shared" ca="1" si="16"/>
        <v>83112</v>
      </c>
      <c r="I16" s="74">
        <f t="shared" ref="I16:M17" ca="1" si="27">IF(G16="E",ROUND(V16,0),ROUND(V16,3))</f>
        <v>87486</v>
      </c>
      <c r="J16" s="74">
        <f t="shared" ca="1" si="27"/>
        <v>92092</v>
      </c>
      <c r="K16" s="74">
        <f t="shared" ca="1" si="27"/>
        <v>94673</v>
      </c>
      <c r="L16" s="74">
        <f t="shared" ca="1" si="27"/>
        <v>97323</v>
      </c>
      <c r="M16" s="74">
        <f t="shared" ca="1" si="27"/>
        <v>100097</v>
      </c>
      <c r="N16" s="72"/>
      <c r="P16" s="187" t="str">
        <f t="shared" si="12"/>
        <v>00221C</v>
      </c>
      <c r="Q16" s="186" t="s">
        <v>600</v>
      </c>
      <c r="R16" s="188" t="str">
        <f t="shared" si="13"/>
        <v>Accountant Il  (Supervisory)</v>
      </c>
      <c r="S16" s="189" t="str">
        <f t="shared" si="14"/>
        <v>86</v>
      </c>
      <c r="T16" s="186" cm="1">
        <f t="array" aca="1" ref="T16" ca="1">ROUND(IF($Q16="Y",VLOOKUP($P16, INDIRECT($Q$3),T$8,0)*INDIRECT($P$2),VLOOKUP($P16, INDIRECT($Q$3),T$8,0)),IF($E16="E",0,3))</f>
        <v>78959</v>
      </c>
      <c r="U16" s="186" cm="1">
        <f t="array" aca="1" ref="U16" ca="1">ROUND(IF($Q16="Y",VLOOKUP($P16, INDIRECT($Q$3),U$8,0)*INDIRECT($P$2),VLOOKUP($P16, INDIRECT($Q$3),U$8,0)),IF($E16="E",0,3))</f>
        <v>83112</v>
      </c>
      <c r="V16" s="186" cm="1">
        <f t="array" aca="1" ref="V16" ca="1">ROUND(IF($Q16="Y",VLOOKUP($P16, INDIRECT($Q$3),V$8,0)*INDIRECT($P$2),VLOOKUP($P16, INDIRECT($Q$3),V$8,0)),IF($E16="E",0,3))</f>
        <v>87486</v>
      </c>
      <c r="W16" s="186" cm="1">
        <f t="array" aca="1" ref="W16" ca="1">ROUND(IF($Q16="Y",VLOOKUP($P16, INDIRECT($Q$3),W$8,0)*INDIRECT($P$2),VLOOKUP($P16, INDIRECT($Q$3),W$8,0)),IF($E16="E",0,3))</f>
        <v>92092</v>
      </c>
      <c r="X16" s="186" cm="1">
        <f t="array" aca="1" ref="X16" ca="1">ROUND(IF($Q16="Y",VLOOKUP($P16, INDIRECT($Q$3),X$8,0)*INDIRECT($P$2),VLOOKUP($P16, INDIRECT($Q$3),X$8,0)),IF($E16="E",0,3))</f>
        <v>94673</v>
      </c>
      <c r="Y16" s="186" cm="1">
        <f t="array" aca="1" ref="Y16" ca="1">ROUND(IF($Q16="Y",VLOOKUP($P16, INDIRECT($Q$3),Y$8,0)*INDIRECT($P$2),VLOOKUP($P16, INDIRECT($Q$3),Y$8,0)),IF($E16="E",0,3))</f>
        <v>97323</v>
      </c>
      <c r="Z16" s="186" cm="1">
        <f t="array" aca="1" ref="Z16" ca="1">ROUND(IF($Q16="Y",VLOOKUP($P16, INDIRECT($Q$3),Z$8,0)*INDIRECT($P$2),VLOOKUP($P16, INDIRECT($Q$3),Z$8,0)),IF($E16="E",0,3))</f>
        <v>100097</v>
      </c>
      <c r="AA16" s="186"/>
      <c r="AB16" s="282" t="str">
        <f t="shared" si="2"/>
        <v>00221C</v>
      </c>
      <c r="AC16" s="130" t="str">
        <f t="shared" si="3"/>
        <v>Accountant Il  (Supervisory)</v>
      </c>
      <c r="AD16" s="284" t="str">
        <f t="shared" si="4"/>
        <v>86</v>
      </c>
      <c r="AE16" s="282">
        <f t="shared" ca="1" si="5"/>
        <v>37.961999999999996</v>
      </c>
      <c r="AF16" s="282">
        <f t="shared" ca="1" si="6"/>
        <v>39.957999999999998</v>
      </c>
      <c r="AG16" s="282">
        <f t="shared" ca="1" si="7"/>
        <v>42.061</v>
      </c>
      <c r="AH16" s="282">
        <f t="shared" ca="1" si="8"/>
        <v>44.274999999999999</v>
      </c>
      <c r="AI16" s="282">
        <f t="shared" ca="1" si="9"/>
        <v>45.515999999999998</v>
      </c>
      <c r="AJ16" s="282">
        <f t="shared" ca="1" si="10"/>
        <v>46.79</v>
      </c>
      <c r="AK16" s="282">
        <f t="shared" ca="1" si="11"/>
        <v>48.123999999999995</v>
      </c>
    </row>
    <row r="17" spans="1:38" ht="13.05" x14ac:dyDescent="0.3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15"/>
        <v>85546</v>
      </c>
      <c r="H17" s="74">
        <f t="shared" ca="1" si="16"/>
        <v>89804</v>
      </c>
      <c r="I17" s="74">
        <f t="shared" ca="1" si="27"/>
        <v>94304</v>
      </c>
      <c r="J17" s="74">
        <f t="shared" ca="1" si="27"/>
        <v>100403</v>
      </c>
      <c r="K17" s="74">
        <f t="shared" ca="1" si="27"/>
        <v>103214</v>
      </c>
      <c r="L17" s="74">
        <f t="shared" ca="1" si="27"/>
        <v>106107</v>
      </c>
      <c r="M17" s="74">
        <f t="shared" ca="1" si="27"/>
        <v>109130</v>
      </c>
      <c r="N17" s="72"/>
      <c r="P17" s="187" t="str">
        <f t="shared" si="12"/>
        <v>53005C</v>
      </c>
      <c r="Q17" s="191" t="s">
        <v>600</v>
      </c>
      <c r="R17" s="188" t="str">
        <f t="shared" si="13"/>
        <v>Accounting Manager - MPD-C</v>
      </c>
      <c r="S17" s="189" t="str">
        <f t="shared" si="14"/>
        <v>010</v>
      </c>
      <c r="T17" s="186" cm="1">
        <f t="array" aca="1" ref="T17" ca="1">ROUND(IF($Q17="Y",VLOOKUP($P17, INDIRECT($Q$3),T$8,0)*INDIRECT($P$2),VLOOKUP($P17, INDIRECT($Q$3),T$8,0)),IF($E17="E",0,3))</f>
        <v>85546</v>
      </c>
      <c r="U17" s="186" cm="1">
        <f t="array" aca="1" ref="U17" ca="1">ROUND(IF($Q17="Y",VLOOKUP($P17, INDIRECT($Q$3),U$8,0)*INDIRECT($P$2),VLOOKUP($P17, INDIRECT($Q$3),U$8,0)),IF($E17="E",0,3))</f>
        <v>89804</v>
      </c>
      <c r="V17" s="186" cm="1">
        <f t="array" aca="1" ref="V17" ca="1">ROUND(IF($Q17="Y",VLOOKUP($P17, INDIRECT($Q$3),V$8,0)*INDIRECT($P$2),VLOOKUP($P17, INDIRECT($Q$3),V$8,0)),IF($E17="E",0,3))</f>
        <v>94304</v>
      </c>
      <c r="W17" s="186" cm="1">
        <f t="array" aca="1" ref="W17" ca="1">ROUND(IF($Q17="Y",VLOOKUP($P17, INDIRECT($Q$3),W$8,0)*INDIRECT($P$2),VLOOKUP($P17, INDIRECT($Q$3),W$8,0)),IF($E17="E",0,3))</f>
        <v>100403</v>
      </c>
      <c r="X17" s="186" cm="1">
        <f t="array" aca="1" ref="X17" ca="1">ROUND(IF($Q17="Y",VLOOKUP($P17, INDIRECT($Q$3),X$8,0)*INDIRECT($P$2),VLOOKUP($P17, INDIRECT($Q$3),X$8,0)),IF($E17="E",0,3))</f>
        <v>103214</v>
      </c>
      <c r="Y17" s="186" cm="1">
        <f t="array" aca="1" ref="Y17" ca="1">ROUND(IF($Q17="Y",VLOOKUP($P17, INDIRECT($Q$3),Y$8,0)*INDIRECT($P$2),VLOOKUP($P17, INDIRECT($Q$3),Y$8,0)),IF($E17="E",0,3))</f>
        <v>106107</v>
      </c>
      <c r="Z17" s="186" cm="1">
        <f t="array" aca="1" ref="Z17" ca="1">ROUND(IF($Q17="Y",VLOOKUP($P17, INDIRECT($Q$3),Z$8,0)*INDIRECT($P$2),VLOOKUP($P17, INDIRECT($Q$3),Z$8,0)),IF($E17="E",0,3))</f>
        <v>109130</v>
      </c>
      <c r="AA17" s="186"/>
      <c r="AB17" s="282" t="str">
        <f t="shared" si="2"/>
        <v>53005C</v>
      </c>
      <c r="AC17" s="130" t="str">
        <f t="shared" si="3"/>
        <v>Accounting Manager - MPD-C</v>
      </c>
      <c r="AD17" s="284" t="str">
        <f t="shared" si="4"/>
        <v>010</v>
      </c>
      <c r="AE17" s="282">
        <f t="shared" ca="1" si="5"/>
        <v>41.128</v>
      </c>
      <c r="AF17" s="282">
        <f t="shared" ca="1" si="6"/>
        <v>43.174999999999997</v>
      </c>
      <c r="AG17" s="282">
        <f t="shared" ca="1" si="7"/>
        <v>45.338999999999999</v>
      </c>
      <c r="AH17" s="282">
        <f t="shared" ca="1" si="8"/>
        <v>48.271000000000001</v>
      </c>
      <c r="AI17" s="282">
        <f t="shared" ca="1" si="9"/>
        <v>49.622999999999998</v>
      </c>
      <c r="AJ17" s="282">
        <f t="shared" ca="1" si="10"/>
        <v>51.012999999999998</v>
      </c>
      <c r="AK17" s="282">
        <f t="shared" ca="1" si="11"/>
        <v>52.466999999999999</v>
      </c>
    </row>
    <row r="18" spans="1:38" ht="13.05" x14ac:dyDescent="0.3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si="15"/>
        <v>33.115000000000002</v>
      </c>
      <c r="H18" s="74">
        <f t="shared" si="16"/>
        <v>34.442</v>
      </c>
      <c r="I18" s="74">
        <f t="shared" ref="I18:I19" si="28">IF(G18="E",ROUND(V18,0),ROUND(V18,3))</f>
        <v>35.82</v>
      </c>
      <c r="J18" s="74">
        <f t="shared" ref="J18:J19" si="29">IF(H18="E",ROUND(W18,0),ROUND(W18,3))</f>
        <v>37.253999999999998</v>
      </c>
      <c r="K18" s="74">
        <f t="shared" ref="K18:K19" si="30">IF(I18="E",ROUND(X18,0),ROUND(X18,3))</f>
        <v>38.747</v>
      </c>
      <c r="L18" s="74">
        <f t="shared" ref="L18:L19" si="31">IF(J18="E",ROUND(Y18,0),ROUND(Y18,3))</f>
        <v>0</v>
      </c>
      <c r="M18" s="74">
        <f t="shared" ref="M18:M19" si="32">IF(K18="E",ROUND(Z18,0),ROUND(Z18,3))</f>
        <v>0</v>
      </c>
      <c r="N18" s="72"/>
      <c r="P18" s="187" t="str">
        <f t="shared" si="12"/>
        <v>00320C</v>
      </c>
      <c r="Q18" s="191" t="s">
        <v>600</v>
      </c>
      <c r="R18" s="188" t="str">
        <f t="shared" si="13"/>
        <v>Administrative Analyst I - Confidential</v>
      </c>
      <c r="S18" s="189" t="str">
        <f t="shared" si="14"/>
        <v>150</v>
      </c>
      <c r="T18" s="186">
        <v>33.115000000000002</v>
      </c>
      <c r="U18" s="186">
        <v>34.442</v>
      </c>
      <c r="V18" s="186">
        <v>35.82</v>
      </c>
      <c r="W18" s="186">
        <v>37.253999999999998</v>
      </c>
      <c r="X18" s="186">
        <v>38.747</v>
      </c>
      <c r="AA18" s="186"/>
      <c r="AB18" s="282" t="str">
        <f t="shared" si="2"/>
        <v>00320C</v>
      </c>
      <c r="AC18" s="130" t="str">
        <f t="shared" si="3"/>
        <v>Administrative Analyst I - Confidential</v>
      </c>
      <c r="AD18" s="284" t="str">
        <f t="shared" si="4"/>
        <v>150</v>
      </c>
      <c r="AE18" s="282">
        <f t="shared" si="5"/>
        <v>33.115000000000002</v>
      </c>
      <c r="AF18" s="282">
        <f t="shared" si="6"/>
        <v>34.442</v>
      </c>
      <c r="AG18" s="282">
        <f t="shared" si="7"/>
        <v>35.82</v>
      </c>
      <c r="AH18" s="282">
        <f t="shared" si="8"/>
        <v>37.253999999999998</v>
      </c>
      <c r="AI18" s="282">
        <f t="shared" si="9"/>
        <v>38.747</v>
      </c>
      <c r="AJ18" s="282" t="str">
        <f t="shared" si="10"/>
        <v/>
      </c>
      <c r="AK18" s="282" t="str">
        <f t="shared" si="11"/>
        <v/>
      </c>
    </row>
    <row r="19" spans="1:38" ht="13.05" x14ac:dyDescent="0.3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si="15"/>
        <v>78272</v>
      </c>
      <c r="H19" s="74">
        <f t="shared" si="16"/>
        <v>81408</v>
      </c>
      <c r="I19" s="74">
        <f t="shared" si="28"/>
        <v>84665</v>
      </c>
      <c r="J19" s="74">
        <f t="shared" si="29"/>
        <v>88055</v>
      </c>
      <c r="K19" s="74">
        <f t="shared" si="30"/>
        <v>91584</v>
      </c>
      <c r="L19" s="74">
        <f t="shared" si="31"/>
        <v>0</v>
      </c>
      <c r="M19" s="74">
        <f t="shared" si="32"/>
        <v>0</v>
      </c>
      <c r="N19" s="72"/>
      <c r="P19" s="187" t="str">
        <f t="shared" si="12"/>
        <v>00340C</v>
      </c>
      <c r="Q19" s="191" t="s">
        <v>600</v>
      </c>
      <c r="R19" s="188" t="str">
        <f t="shared" si="13"/>
        <v>Administrative Analyst II - Confidential</v>
      </c>
      <c r="S19" s="189" t="str">
        <f t="shared" si="14"/>
        <v>099</v>
      </c>
      <c r="T19" s="186">
        <v>78272</v>
      </c>
      <c r="U19" s="186">
        <v>81408</v>
      </c>
      <c r="V19" s="186">
        <v>84665</v>
      </c>
      <c r="W19" s="186">
        <v>88055</v>
      </c>
      <c r="X19" s="186">
        <v>91584</v>
      </c>
      <c r="AA19" s="186"/>
      <c r="AB19" s="282" t="str">
        <f t="shared" si="2"/>
        <v>00340C</v>
      </c>
      <c r="AC19" s="130" t="str">
        <f t="shared" si="3"/>
        <v>Administrative Analyst II - Confidential</v>
      </c>
      <c r="AD19" s="284" t="str">
        <f t="shared" si="4"/>
        <v>099</v>
      </c>
      <c r="AE19" s="282">
        <f t="shared" si="5"/>
        <v>37.631</v>
      </c>
      <c r="AF19" s="282">
        <f t="shared" si="6"/>
        <v>39.138999999999996</v>
      </c>
      <c r="AG19" s="282">
        <f t="shared" si="7"/>
        <v>40.704999999999998</v>
      </c>
      <c r="AH19" s="282">
        <f t="shared" si="8"/>
        <v>42.335000000000001</v>
      </c>
      <c r="AI19" s="282">
        <f t="shared" si="9"/>
        <v>44.030999999999999</v>
      </c>
      <c r="AJ19" s="282" t="str">
        <f t="shared" si="10"/>
        <v/>
      </c>
      <c r="AK19" s="282" t="str">
        <f t="shared" si="11"/>
        <v/>
      </c>
    </row>
    <row r="20" spans="1:38" ht="13.05" x14ac:dyDescent="0.3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15"/>
        <v>72379</v>
      </c>
      <c r="H20" s="74">
        <f t="shared" ca="1" si="16"/>
        <v>75276</v>
      </c>
      <c r="I20" s="74">
        <f t="shared" ref="I20:M23" ca="1" si="33">IF(G20="E",ROUND(V20,0),ROUND(V20,3))</f>
        <v>78284</v>
      </c>
      <c r="J20" s="74">
        <f t="shared" ca="1" si="33"/>
        <v>81416</v>
      </c>
      <c r="K20" s="74">
        <f t="shared" ca="1" si="33"/>
        <v>84674</v>
      </c>
      <c r="L20" s="74">
        <f t="shared" ca="1" si="33"/>
        <v>88060</v>
      </c>
      <c r="M20" s="74">
        <f t="shared" ca="1" si="33"/>
        <v>91582</v>
      </c>
      <c r="N20" s="72"/>
      <c r="P20" s="187" t="str">
        <f t="shared" si="12"/>
        <v>00351C</v>
      </c>
      <c r="Q20" s="186" t="s">
        <v>600</v>
      </c>
      <c r="R20" s="188" t="str">
        <f t="shared" si="13"/>
        <v>Administrative Analyst II Supervisory</v>
      </c>
      <c r="S20" s="189" t="str">
        <f t="shared" si="14"/>
        <v>99</v>
      </c>
      <c r="T20" s="186" cm="1">
        <f t="array" aca="1" ref="T20" ca="1">ROUND(IF($Q20="Y",VLOOKUP($P20, INDIRECT($Q$3),T$8,0)*INDIRECT($P$2),VLOOKUP($P20, INDIRECT($Q$3),T$8,0)),IF($E20="E",0,3))</f>
        <v>72379</v>
      </c>
      <c r="U20" s="186" cm="1">
        <f t="array" aca="1" ref="U20" ca="1">ROUND(IF($Q20="Y",VLOOKUP($P20, INDIRECT($Q$3),U$8,0)*INDIRECT($P$2),VLOOKUP($P20, INDIRECT($Q$3),U$8,0)),IF($E20="E",0,3))</f>
        <v>75276</v>
      </c>
      <c r="V20" s="186" cm="1">
        <f t="array" aca="1" ref="V20" ca="1">ROUND(IF($Q20="Y",VLOOKUP($P20, INDIRECT($Q$3),V$8,0)*INDIRECT($P$2),VLOOKUP($P20, INDIRECT($Q$3),V$8,0)),IF($E20="E",0,3))</f>
        <v>78284</v>
      </c>
      <c r="W20" s="186" cm="1">
        <f t="array" aca="1" ref="W20" ca="1">ROUND(IF($Q20="Y",VLOOKUP($P20, INDIRECT($Q$3),W$8,0)*INDIRECT($P$2),VLOOKUP($P20, INDIRECT($Q$3),W$8,0)),IF($E20="E",0,3))</f>
        <v>81416</v>
      </c>
      <c r="X20" s="186" cm="1">
        <f t="array" aca="1" ref="X20" ca="1">ROUND(IF($Q20="Y",VLOOKUP($P20, INDIRECT($Q$3),X$8,0)*INDIRECT($P$2),VLOOKUP($P20, INDIRECT($Q$3),X$8,0)),IF($E20="E",0,3))</f>
        <v>84674</v>
      </c>
      <c r="Y20" s="186" cm="1">
        <f t="array" aca="1" ref="Y20" ca="1">ROUND(IF($Q20="Y",VLOOKUP($P20, INDIRECT($Q$3),Y$8,0)*INDIRECT($P$2),VLOOKUP($P20, INDIRECT($Q$3),Y$8,0)),IF($E20="E",0,3))</f>
        <v>88060</v>
      </c>
      <c r="Z20" s="186" cm="1">
        <f t="array" aca="1" ref="Z20" ca="1">ROUND(IF($Q20="Y",VLOOKUP($P20, INDIRECT($Q$3),Z$8,0)*INDIRECT($P$2),VLOOKUP($P20, INDIRECT($Q$3),Z$8,0)),IF($E20="E",0,3))</f>
        <v>91582</v>
      </c>
      <c r="AA20" s="186"/>
      <c r="AB20" s="282" t="str">
        <f t="shared" si="2"/>
        <v>00351C</v>
      </c>
      <c r="AC20" s="130" t="str">
        <f t="shared" si="3"/>
        <v>Administrative Analyst II Supervisory</v>
      </c>
      <c r="AD20" s="284" t="str">
        <f t="shared" si="4"/>
        <v>99</v>
      </c>
      <c r="AE20" s="282">
        <f t="shared" ca="1" si="5"/>
        <v>34.797999999999995</v>
      </c>
      <c r="AF20" s="282">
        <f t="shared" ca="1" si="6"/>
        <v>36.190999999999995</v>
      </c>
      <c r="AG20" s="282">
        <f t="shared" ca="1" si="7"/>
        <v>37.637</v>
      </c>
      <c r="AH20" s="282">
        <f t="shared" ca="1" si="8"/>
        <v>39.143000000000001</v>
      </c>
      <c r="AI20" s="282">
        <f t="shared" ca="1" si="9"/>
        <v>40.708999999999996</v>
      </c>
      <c r="AJ20" s="282">
        <f t="shared" ca="1" si="10"/>
        <v>42.336999999999996</v>
      </c>
      <c r="AK20" s="282">
        <f t="shared" ca="1" si="11"/>
        <v>44.03</v>
      </c>
    </row>
    <row r="21" spans="1:38" ht="13.05" x14ac:dyDescent="0.3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15"/>
        <v>34.621000000000002</v>
      </c>
      <c r="H21" s="74">
        <f t="shared" ca="1" si="16"/>
        <v>36.008000000000003</v>
      </c>
      <c r="I21" s="74">
        <f t="shared" ca="1" si="33"/>
        <v>37.448</v>
      </c>
      <c r="J21" s="74">
        <f t="shared" ca="1" si="33"/>
        <v>38.948</v>
      </c>
      <c r="K21" s="74">
        <f t="shared" ca="1" si="33"/>
        <v>40.508000000000003</v>
      </c>
      <c r="L21" s="74">
        <f t="shared" ca="1" si="33"/>
        <v>0</v>
      </c>
      <c r="M21" s="74">
        <f t="shared" ca="1" si="33"/>
        <v>0</v>
      </c>
      <c r="N21" s="72"/>
      <c r="P21" s="187" t="str">
        <f t="shared" si="12"/>
        <v>00361C</v>
      </c>
      <c r="Q21" s="191" t="s">
        <v>600</v>
      </c>
      <c r="R21" s="188" t="str">
        <f t="shared" si="13"/>
        <v>Administrative Assistant to Police Administration</v>
      </c>
      <c r="S21" s="189" t="str">
        <f t="shared" si="14"/>
        <v>98</v>
      </c>
      <c r="T21" s="186" cm="1">
        <f t="array" aca="1" ref="T21" ca="1">ROUND(IF($Q21="Y",VLOOKUP($P21, INDIRECT($Q$3),T$8,0)*INDIRECT($P$2),VLOOKUP($P21, INDIRECT($Q$3),T$8,0)),IF($E21="E",0,3))</f>
        <v>34.621000000000002</v>
      </c>
      <c r="U21" s="186" cm="1">
        <f t="array" aca="1" ref="U21" ca="1">ROUND(IF($Q21="Y",VLOOKUP($P21, INDIRECT($Q$3),U$8,0)*INDIRECT($P$2),VLOOKUP($P21, INDIRECT($Q$3),U$8,0)),IF($E21="E",0,3))</f>
        <v>36.008000000000003</v>
      </c>
      <c r="V21" s="186" cm="1">
        <f t="array" aca="1" ref="V21" ca="1">ROUND(IF($Q21="Y",VLOOKUP($P21, INDIRECT($Q$3),V$8,0)*INDIRECT($P$2),VLOOKUP($P21, INDIRECT($Q$3),V$8,0)),IF($E21="E",0,3))</f>
        <v>37.448</v>
      </c>
      <c r="W21" s="186" cm="1">
        <f t="array" aca="1" ref="W21" ca="1">ROUND(IF($Q21="Y",VLOOKUP($P21, INDIRECT($Q$3),W$8,0)*INDIRECT($P$2),VLOOKUP($P21, INDIRECT($Q$3),W$8,0)),IF($E21="E",0,3))</f>
        <v>38.948</v>
      </c>
      <c r="X21" s="186" cm="1">
        <f t="array" aca="1" ref="X21" ca="1">ROUND(IF($Q21="Y",VLOOKUP($P21, INDIRECT($Q$3),X$8,0)*INDIRECT($P$2),VLOOKUP($P21, INDIRECT($Q$3),X$8,0)),IF($E21="E",0,3))</f>
        <v>40.508000000000003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2"/>
        <v>00361C</v>
      </c>
      <c r="AC21" s="130" t="str">
        <f t="shared" si="3"/>
        <v>Administrative Assistant to Police Administration</v>
      </c>
      <c r="AD21" s="284" t="str">
        <f t="shared" si="4"/>
        <v>98</v>
      </c>
      <c r="AE21" s="282">
        <f t="shared" ca="1" si="5"/>
        <v>34.621000000000002</v>
      </c>
      <c r="AF21" s="282">
        <f t="shared" ca="1" si="6"/>
        <v>36.008000000000003</v>
      </c>
      <c r="AG21" s="282">
        <f t="shared" ca="1" si="7"/>
        <v>37.448</v>
      </c>
      <c r="AH21" s="282">
        <f t="shared" ca="1" si="8"/>
        <v>38.948</v>
      </c>
      <c r="AI21" s="282">
        <f t="shared" ca="1" si="9"/>
        <v>40.508000000000003</v>
      </c>
      <c r="AJ21" s="282" t="str">
        <f t="shared" ca="1" si="10"/>
        <v/>
      </c>
      <c r="AK21" s="282" t="str">
        <f t="shared" ca="1" si="11"/>
        <v/>
      </c>
    </row>
    <row r="22" spans="1:38" ht="13.05" x14ac:dyDescent="0.3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15"/>
        <v>70918</v>
      </c>
      <c r="H22" s="74">
        <f t="shared" ca="1" si="16"/>
        <v>74724</v>
      </c>
      <c r="I22" s="74">
        <f t="shared" ca="1" si="33"/>
        <v>78687</v>
      </c>
      <c r="J22" s="74">
        <f t="shared" ca="1" si="33"/>
        <v>84259</v>
      </c>
      <c r="K22" s="74">
        <f t="shared" ca="1" si="33"/>
        <v>86620</v>
      </c>
      <c r="L22" s="74">
        <f t="shared" ca="1" si="33"/>
        <v>89045</v>
      </c>
      <c r="M22" s="74">
        <f t="shared" ca="1" si="33"/>
        <v>91584</v>
      </c>
      <c r="N22" s="72"/>
      <c r="P22" s="187" t="str">
        <f t="shared" si="12"/>
        <v>00463C</v>
      </c>
      <c r="Q22" s="191" t="s">
        <v>600</v>
      </c>
      <c r="R22" s="188" t="str">
        <f t="shared" si="13"/>
        <v>Aide to the City Coordinator</v>
      </c>
      <c r="S22" s="189" t="str">
        <f t="shared" si="14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2"/>
        <v>00463C</v>
      </c>
      <c r="AC22" s="130" t="str">
        <f t="shared" si="3"/>
        <v>Aide to the City Coordinator</v>
      </c>
      <c r="AD22" s="284" t="str">
        <f t="shared" si="4"/>
        <v>21</v>
      </c>
      <c r="AE22" s="282">
        <f t="shared" ca="1" si="5"/>
        <v>34.095999999999997</v>
      </c>
      <c r="AF22" s="282">
        <f t="shared" ca="1" si="6"/>
        <v>35.924999999999997</v>
      </c>
      <c r="AG22" s="282">
        <f t="shared" ca="1" si="7"/>
        <v>37.830999999999996</v>
      </c>
      <c r="AH22" s="282">
        <f t="shared" ca="1" si="8"/>
        <v>40.51</v>
      </c>
      <c r="AI22" s="282">
        <f t="shared" ca="1" si="9"/>
        <v>41.644999999999996</v>
      </c>
      <c r="AJ22" s="282">
        <f t="shared" ca="1" si="10"/>
        <v>42.811</v>
      </c>
      <c r="AK22" s="282">
        <f t="shared" ca="1" si="11"/>
        <v>44.030999999999999</v>
      </c>
    </row>
    <row r="23" spans="1:38" ht="13.05" x14ac:dyDescent="0.3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15"/>
        <v>70918</v>
      </c>
      <c r="H23" s="74">
        <f t="shared" ca="1" si="16"/>
        <v>74724</v>
      </c>
      <c r="I23" s="74">
        <f t="shared" ca="1" si="33"/>
        <v>78687</v>
      </c>
      <c r="J23" s="74">
        <f t="shared" ca="1" si="33"/>
        <v>84259</v>
      </c>
      <c r="K23" s="74">
        <f t="shared" ca="1" si="33"/>
        <v>86620</v>
      </c>
      <c r="L23" s="74">
        <f t="shared" ca="1" si="33"/>
        <v>89045</v>
      </c>
      <c r="M23" s="74">
        <f t="shared" ca="1" si="33"/>
        <v>91584</v>
      </c>
      <c r="N23" s="72"/>
      <c r="P23" s="187" t="s">
        <v>876</v>
      </c>
      <c r="Q23" s="191" t="s">
        <v>600</v>
      </c>
      <c r="R23" s="188" t="str">
        <f t="shared" si="13"/>
        <v>Aide to the Community Safety Commissioner</v>
      </c>
      <c r="S23" s="189" t="str">
        <f t="shared" si="14"/>
        <v>21</v>
      </c>
      <c r="T23" s="186" cm="1">
        <f t="array" aca="1" ref="T23" ca="1">ROUND(IF($Q23="Y",VLOOKUP($P23, INDIRECT($Q$3),T$8,0)*INDIRECT($P$2),VLOOKUP($P23, INDIRECT($Q$3),T$8,0)),IF($E23="E",0,3))</f>
        <v>70918</v>
      </c>
      <c r="U23" s="186" cm="1">
        <f t="array" aca="1" ref="U23" ca="1">ROUND(IF($Q23="Y",VLOOKUP($P23, INDIRECT($Q$3),U$8,0)*INDIRECT($P$2),VLOOKUP($P23, INDIRECT($Q$3),U$8,0)),IF($E23="E",0,3))</f>
        <v>74724</v>
      </c>
      <c r="V23" s="186" cm="1">
        <f t="array" aca="1" ref="V23" ca="1">ROUND(IF($Q23="Y",VLOOKUP($P23, INDIRECT($Q$3),V$8,0)*INDIRECT($P$2),VLOOKUP($P23, INDIRECT($Q$3),V$8,0)),IF($E23="E",0,3))</f>
        <v>78687</v>
      </c>
      <c r="W23" s="186" cm="1">
        <f t="array" aca="1" ref="W23" ca="1">ROUND(IF($Q23="Y",VLOOKUP($P23, INDIRECT($Q$3),W$8,0)*INDIRECT($P$2),VLOOKUP($P23, INDIRECT($Q$3),W$8,0)),IF($E23="E",0,3))</f>
        <v>84259</v>
      </c>
      <c r="X23" s="186" cm="1">
        <f t="array" aca="1" ref="X23" ca="1">ROUND(IF($Q23="Y",VLOOKUP($P23, INDIRECT($Q$3),X$8,0)*INDIRECT($P$2),VLOOKUP($P23, INDIRECT($Q$3),X$8,0)),IF($E23="E",0,3))</f>
        <v>86620</v>
      </c>
      <c r="Y23" s="186" cm="1">
        <f t="array" aca="1" ref="Y23" ca="1">ROUND(IF($Q23="Y",VLOOKUP($P23, INDIRECT($Q$3),Y$8,0)*INDIRECT($P$2),VLOOKUP($P23, INDIRECT($Q$3),Y$8,0)),IF($E23="E",0,3))</f>
        <v>89045</v>
      </c>
      <c r="Z23" s="186" cm="1">
        <f t="array" aca="1" ref="Z23" ca="1">ROUND(IF($Q23="Y",VLOOKUP($P23, INDIRECT($Q$3),Z$8,0)*INDIRECT($P$2),VLOOKUP($P23, INDIRECT($Q$3),Z$8,0)),IF($E23="E",0,3))</f>
        <v>91584</v>
      </c>
      <c r="AA23" s="186"/>
      <c r="AB23" s="282" t="str">
        <f t="shared" si="2"/>
        <v>59433C</v>
      </c>
      <c r="AC23" s="130" t="str">
        <f t="shared" si="3"/>
        <v>Aide to the Community Safety Commissioner</v>
      </c>
      <c r="AD23" s="284" t="str">
        <f t="shared" si="4"/>
        <v>21</v>
      </c>
      <c r="AE23" s="282">
        <f t="shared" ca="1" si="5"/>
        <v>34.095999999999997</v>
      </c>
      <c r="AF23" s="282">
        <f t="shared" ca="1" si="6"/>
        <v>35.924999999999997</v>
      </c>
      <c r="AG23" s="282">
        <f t="shared" ca="1" si="7"/>
        <v>37.830999999999996</v>
      </c>
      <c r="AH23" s="282">
        <f t="shared" ca="1" si="8"/>
        <v>40.51</v>
      </c>
      <c r="AI23" s="282">
        <f t="shared" ca="1" si="9"/>
        <v>41.644999999999996</v>
      </c>
      <c r="AJ23" s="282">
        <f t="shared" ca="1" si="10"/>
        <v>42.811</v>
      </c>
      <c r="AK23" s="282">
        <f t="shared" ca="1" si="11"/>
        <v>44.030999999999999</v>
      </c>
    </row>
    <row r="24" spans="1:38" ht="13.05" x14ac:dyDescent="0.3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si="15"/>
        <v>70918</v>
      </c>
      <c r="H24" s="74">
        <f t="shared" si="16"/>
        <v>74724</v>
      </c>
      <c r="I24" s="74">
        <f t="shared" si="17"/>
        <v>78687</v>
      </c>
      <c r="J24" s="74">
        <f t="shared" si="18"/>
        <v>84259</v>
      </c>
      <c r="K24" s="74">
        <f t="shared" si="19"/>
        <v>86620</v>
      </c>
      <c r="L24" s="74">
        <f t="shared" si="20"/>
        <v>89045</v>
      </c>
      <c r="M24" s="74">
        <f t="shared" si="21"/>
        <v>91584</v>
      </c>
      <c r="N24" s="72"/>
      <c r="P24" s="187" t="s">
        <v>1017</v>
      </c>
      <c r="Q24" s="191" t="s">
        <v>600</v>
      </c>
      <c r="R24" s="188" t="str">
        <f t="shared" si="13"/>
        <v>Aide to the Director of Neighborhood Safety</v>
      </c>
      <c r="S24" s="189" t="str">
        <f t="shared" si="14"/>
        <v>21</v>
      </c>
      <c r="T24" s="387">
        <v>70918</v>
      </c>
      <c r="U24" s="387">
        <v>74724</v>
      </c>
      <c r="V24" s="387">
        <v>78687</v>
      </c>
      <c r="W24" s="387">
        <v>84259</v>
      </c>
      <c r="X24" s="387">
        <v>86620</v>
      </c>
      <c r="Y24" s="387">
        <v>89045</v>
      </c>
      <c r="Z24" s="387">
        <v>91584</v>
      </c>
      <c r="AA24" s="186"/>
      <c r="AB24" s="282" t="str">
        <f t="shared" si="2"/>
        <v>53071C</v>
      </c>
      <c r="AC24" s="130" t="str">
        <f t="shared" si="3"/>
        <v>Aide to the Director of Neighborhood Safety</v>
      </c>
      <c r="AD24" s="284" t="str">
        <f t="shared" si="4"/>
        <v>21</v>
      </c>
      <c r="AE24" s="282">
        <f t="shared" si="5"/>
        <v>34.095999999999997</v>
      </c>
      <c r="AF24" s="282">
        <f t="shared" si="6"/>
        <v>35.924999999999997</v>
      </c>
      <c r="AG24" s="282">
        <f t="shared" si="7"/>
        <v>37.830999999999996</v>
      </c>
      <c r="AH24" s="282">
        <f t="shared" si="8"/>
        <v>40.51</v>
      </c>
      <c r="AI24" s="282">
        <f t="shared" si="9"/>
        <v>41.644999999999996</v>
      </c>
      <c r="AJ24" s="282">
        <f t="shared" si="10"/>
        <v>42.811</v>
      </c>
      <c r="AK24" s="282">
        <f t="shared" si="11"/>
        <v>44.030999999999999</v>
      </c>
    </row>
    <row r="25" spans="1:38" ht="13.05" x14ac:dyDescent="0.3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15"/>
        <v>70918</v>
      </c>
      <c r="H25" s="74">
        <f t="shared" ca="1" si="16"/>
        <v>74724</v>
      </c>
      <c r="I25" s="74">
        <f t="shared" ref="I25:M27" ca="1" si="34">IF(G25="E",ROUND(V25,0),ROUND(V25,3))</f>
        <v>78687</v>
      </c>
      <c r="J25" s="74">
        <f t="shared" ca="1" si="34"/>
        <v>84259</v>
      </c>
      <c r="K25" s="74">
        <f t="shared" ca="1" si="34"/>
        <v>86620</v>
      </c>
      <c r="L25" s="74">
        <f t="shared" ca="1" si="34"/>
        <v>89045</v>
      </c>
      <c r="M25" s="74">
        <f t="shared" ca="1" si="34"/>
        <v>91584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2"/>
        <v>53040C</v>
      </c>
      <c r="AC25" s="371" t="s">
        <v>912</v>
      </c>
      <c r="AD25" s="284" t="s">
        <v>1002</v>
      </c>
      <c r="AE25" s="282">
        <f t="shared" ca="1" si="5"/>
        <v>34.095999999999997</v>
      </c>
      <c r="AF25" s="282">
        <f t="shared" ca="1" si="6"/>
        <v>35.924999999999997</v>
      </c>
      <c r="AG25" s="282">
        <f t="shared" ca="1" si="7"/>
        <v>37.830999999999996</v>
      </c>
      <c r="AH25" s="282">
        <f t="shared" ca="1" si="8"/>
        <v>40.51</v>
      </c>
      <c r="AI25" s="282">
        <f t="shared" ca="1" si="9"/>
        <v>41.644999999999996</v>
      </c>
      <c r="AJ25" s="282">
        <f t="shared" ca="1" si="10"/>
        <v>42.811</v>
      </c>
      <c r="AK25" s="282">
        <f t="shared" ca="1" si="11"/>
        <v>44.030999999999999</v>
      </c>
    </row>
    <row r="26" spans="1:38" s="73" customFormat="1" ht="13.05" x14ac:dyDescent="0.3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15"/>
        <v>70918</v>
      </c>
      <c r="H26" s="74">
        <f t="shared" ca="1" si="16"/>
        <v>74724</v>
      </c>
      <c r="I26" s="74">
        <f t="shared" ca="1" si="34"/>
        <v>78687</v>
      </c>
      <c r="J26" s="74">
        <f t="shared" ca="1" si="34"/>
        <v>84259</v>
      </c>
      <c r="K26" s="74">
        <f t="shared" ca="1" si="34"/>
        <v>86620</v>
      </c>
      <c r="L26" s="74">
        <f t="shared" ca="1" si="34"/>
        <v>89045</v>
      </c>
      <c r="M26" s="74">
        <f t="shared" ca="1" si="34"/>
        <v>91584</v>
      </c>
      <c r="N26" s="72"/>
      <c r="O26" s="71"/>
      <c r="P26" s="187" t="str">
        <f t="shared" ref="P26:P57" si="35">A26</f>
        <v>00469C</v>
      </c>
      <c r="Q26" s="191" t="s">
        <v>600</v>
      </c>
      <c r="R26" s="188" t="str">
        <f t="shared" ref="R26:R57" si="36">F26</f>
        <v>Aide to the Finance Officer</v>
      </c>
      <c r="S26" s="189" t="str">
        <f t="shared" ref="S26:S57" si="37">C26</f>
        <v>21</v>
      </c>
      <c r="T26" s="186" cm="1">
        <f t="array" aca="1" ref="T26" ca="1">ROUND(IF($Q26="Y",VLOOKUP($P26, INDIRECT($Q$3),T$8,0)*INDIRECT($P$2),VLOOKUP($P26, INDIRECT($Q$3),T$8,0)),IF($E26="E",0,3))</f>
        <v>70918</v>
      </c>
      <c r="U26" s="186" cm="1">
        <f t="array" aca="1" ref="U26" ca="1">ROUND(IF($Q26="Y",VLOOKUP($P26, INDIRECT($Q$3),U$8,0)*INDIRECT($P$2),VLOOKUP($P26, INDIRECT($Q$3),U$8,0)),IF($E26="E",0,3))</f>
        <v>74724</v>
      </c>
      <c r="V26" s="186" cm="1">
        <f t="array" aca="1" ref="V26" ca="1">ROUND(IF($Q26="Y",VLOOKUP($P26, INDIRECT($Q$3),V$8,0)*INDIRECT($P$2),VLOOKUP($P26, INDIRECT($Q$3),V$8,0)),IF($E26="E",0,3))</f>
        <v>78687</v>
      </c>
      <c r="W26" s="186" cm="1">
        <f t="array" aca="1" ref="W26" ca="1">ROUND(IF($Q26="Y",VLOOKUP($P26, INDIRECT($Q$3),W$8,0)*INDIRECT($P$2),VLOOKUP($P26, INDIRECT($Q$3),W$8,0)),IF($E26="E",0,3))</f>
        <v>84259</v>
      </c>
      <c r="X26" s="186" cm="1">
        <f t="array" aca="1" ref="X26" ca="1">ROUND(IF($Q26="Y",VLOOKUP($P26, INDIRECT($Q$3),X$8,0)*INDIRECT($P$2),VLOOKUP($P26, INDIRECT($Q$3),X$8,0)),IF($E26="E",0,3))</f>
        <v>86620</v>
      </c>
      <c r="Y26" s="186" cm="1">
        <f t="array" aca="1" ref="Y26" ca="1">ROUND(IF($Q26="Y",VLOOKUP($P26, INDIRECT($Q$3),Y$8,0)*INDIRECT($P$2),VLOOKUP($P26, INDIRECT($Q$3),Y$8,0)),IF($E26="E",0,3))</f>
        <v>89045</v>
      </c>
      <c r="Z26" s="186" cm="1">
        <f t="array" aca="1" ref="Z26" ca="1">ROUND(IF($Q26="Y",VLOOKUP($P26, INDIRECT($Q$3),Z$8,0)*INDIRECT($P$2),VLOOKUP($P26, INDIRECT($Q$3),Z$8,0)),IF($E26="E",0,3))</f>
        <v>91584</v>
      </c>
      <c r="AA26" s="186"/>
      <c r="AB26" s="282" t="str">
        <f t="shared" si="2"/>
        <v>00469C</v>
      </c>
      <c r="AC26" s="130" t="str">
        <f t="shared" ref="AC26:AC57" si="38">F26</f>
        <v>Aide to the Finance Officer</v>
      </c>
      <c r="AD26" s="284" t="str">
        <f t="shared" ref="AD26:AD57" si="39">C26</f>
        <v>21</v>
      </c>
      <c r="AE26" s="282">
        <f t="shared" ca="1" si="5"/>
        <v>34.095999999999997</v>
      </c>
      <c r="AF26" s="282">
        <f t="shared" ca="1" si="6"/>
        <v>35.924999999999997</v>
      </c>
      <c r="AG26" s="282">
        <f t="shared" ca="1" si="7"/>
        <v>37.830999999999996</v>
      </c>
      <c r="AH26" s="282">
        <f t="shared" ca="1" si="8"/>
        <v>40.51</v>
      </c>
      <c r="AI26" s="282">
        <f t="shared" ca="1" si="9"/>
        <v>41.644999999999996</v>
      </c>
      <c r="AJ26" s="282">
        <f t="shared" ca="1" si="10"/>
        <v>42.811</v>
      </c>
      <c r="AK26" s="282">
        <f t="shared" ca="1" si="11"/>
        <v>44.030999999999999</v>
      </c>
      <c r="AL26" s="129"/>
    </row>
    <row r="27" spans="1:38" ht="13.05" x14ac:dyDescent="0.3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15"/>
        <v>113791</v>
      </c>
      <c r="H27" s="74">
        <f t="shared" ca="1" si="16"/>
        <v>118342</v>
      </c>
      <c r="I27" s="74">
        <f t="shared" ca="1" si="34"/>
        <v>123075</v>
      </c>
      <c r="J27" s="74">
        <f t="shared" ca="1" si="34"/>
        <v>127998</v>
      </c>
      <c r="K27" s="74">
        <f t="shared" ca="1" si="34"/>
        <v>133117</v>
      </c>
      <c r="L27" s="74">
        <f t="shared" ca="1" si="34"/>
        <v>0</v>
      </c>
      <c r="M27" s="74">
        <f t="shared" ca="1" si="34"/>
        <v>0</v>
      </c>
      <c r="N27" s="72"/>
      <c r="P27" s="187" t="str">
        <f t="shared" si="35"/>
        <v>00590C</v>
      </c>
      <c r="Q27" s="191" t="s">
        <v>600</v>
      </c>
      <c r="R27" s="188" t="str">
        <f t="shared" si="36"/>
        <v>Assistant Building Official</v>
      </c>
      <c r="S27" s="189" t="str">
        <f t="shared" si="37"/>
        <v>105</v>
      </c>
      <c r="T27" s="186" cm="1">
        <f t="array" aca="1" ref="T27" ca="1">ROUND(IF($Q27="Y",VLOOKUP($P27, INDIRECT($Q$3),T$8,0)*INDIRECT($P$2),VLOOKUP($P27, INDIRECT($Q$3),T$8,0)),IF($E27="E",0,3))</f>
        <v>113791</v>
      </c>
      <c r="U27" s="186" cm="1">
        <f t="array" aca="1" ref="U27" ca="1">ROUND(IF($Q27="Y",VLOOKUP($P27, INDIRECT($Q$3),U$8,0)*INDIRECT($P$2),VLOOKUP($P27, INDIRECT($Q$3),U$8,0)),IF($E27="E",0,3))</f>
        <v>118342</v>
      </c>
      <c r="V27" s="186" cm="1">
        <f t="array" aca="1" ref="V27" ca="1">ROUND(IF($Q27="Y",VLOOKUP($P27, INDIRECT($Q$3),V$8,0)*INDIRECT($P$2),VLOOKUP($P27, INDIRECT($Q$3),V$8,0)),IF($E27="E",0,3))</f>
        <v>123075</v>
      </c>
      <c r="W27" s="186" cm="1">
        <f t="array" aca="1" ref="W27" ca="1">ROUND(IF($Q27="Y",VLOOKUP($P27, INDIRECT($Q$3),W$8,0)*INDIRECT($P$2),VLOOKUP($P27, INDIRECT($Q$3),W$8,0)),IF($E27="E",0,3))</f>
        <v>127998</v>
      </c>
      <c r="X27" s="186" cm="1">
        <f t="array" aca="1" ref="X27" ca="1">ROUND(IF($Q27="Y",VLOOKUP($P27, INDIRECT($Q$3),X$8,0)*INDIRECT($P$2),VLOOKUP($P27, INDIRECT($Q$3),X$8,0)),IF($E27="E",0,3))</f>
        <v>133117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00590C</v>
      </c>
      <c r="AC27" s="130" t="str">
        <f t="shared" si="38"/>
        <v>Assistant Building Official</v>
      </c>
      <c r="AD27" s="284" t="str">
        <f t="shared" si="39"/>
        <v>105</v>
      </c>
      <c r="AE27" s="282">
        <f t="shared" ca="1" si="5"/>
        <v>54.707999999999998</v>
      </c>
      <c r="AF27" s="282">
        <f t="shared" ca="1" si="6"/>
        <v>56.896000000000001</v>
      </c>
      <c r="AG27" s="282">
        <f t="shared" ca="1" si="7"/>
        <v>59.170999999999999</v>
      </c>
      <c r="AH27" s="282">
        <f t="shared" ca="1" si="8"/>
        <v>61.537999999999997</v>
      </c>
      <c r="AI27" s="282">
        <f t="shared" ca="1" si="9"/>
        <v>63.998999999999995</v>
      </c>
      <c r="AJ27" s="282" t="str">
        <f t="shared" ca="1" si="10"/>
        <v/>
      </c>
      <c r="AK27" s="282" t="str">
        <f t="shared" ca="1" si="11"/>
        <v/>
      </c>
    </row>
    <row r="28" spans="1:38" ht="13.05" x14ac:dyDescent="0.3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si="15"/>
        <v>140468</v>
      </c>
      <c r="H28" s="74">
        <f t="shared" si="16"/>
        <v>148131</v>
      </c>
      <c r="I28" s="74">
        <f t="shared" si="17"/>
        <v>156076</v>
      </c>
      <c r="J28" s="74">
        <f t="shared" si="18"/>
        <v>161524</v>
      </c>
      <c r="K28" s="74">
        <f t="shared" si="19"/>
        <v>166044</v>
      </c>
      <c r="L28" s="74">
        <f t="shared" si="20"/>
        <v>170693</v>
      </c>
      <c r="M28" s="74">
        <f t="shared" si="21"/>
        <v>175560</v>
      </c>
      <c r="N28" s="60"/>
      <c r="O28" s="73"/>
      <c r="P28" s="187" t="str">
        <f t="shared" si="35"/>
        <v>00637C</v>
      </c>
      <c r="Q28" s="191" t="s">
        <v>600</v>
      </c>
      <c r="R28" s="188" t="str">
        <f t="shared" si="36"/>
        <v>Assistant City Attorney - Labor and Employment Law</v>
      </c>
      <c r="S28" s="189" t="str">
        <f t="shared" si="37"/>
        <v>142</v>
      </c>
      <c r="T28" s="390">
        <v>140468</v>
      </c>
      <c r="U28" s="390">
        <v>148131</v>
      </c>
      <c r="V28" s="390">
        <v>156076</v>
      </c>
      <c r="W28" s="390">
        <v>161524</v>
      </c>
      <c r="X28" s="390">
        <v>166044</v>
      </c>
      <c r="Y28" s="390">
        <v>170693</v>
      </c>
      <c r="Z28" s="390">
        <v>175560</v>
      </c>
      <c r="AA28" s="368"/>
      <c r="AB28" s="282" t="str">
        <f t="shared" si="2"/>
        <v>00637C</v>
      </c>
      <c r="AC28" s="130" t="str">
        <f t="shared" si="38"/>
        <v>Assistant City Attorney - Labor and Employment Law</v>
      </c>
      <c r="AD28" s="284" t="str">
        <f t="shared" si="39"/>
        <v>142</v>
      </c>
      <c r="AE28" s="282">
        <f t="shared" si="5"/>
        <v>67.533000000000001</v>
      </c>
      <c r="AF28" s="282">
        <f t="shared" si="6"/>
        <v>71.216999999999999</v>
      </c>
      <c r="AG28" s="282">
        <f t="shared" si="7"/>
        <v>75.037000000000006</v>
      </c>
      <c r="AH28" s="282">
        <f t="shared" si="8"/>
        <v>77.656000000000006</v>
      </c>
      <c r="AI28" s="282">
        <f t="shared" si="9"/>
        <v>79.829000000000008</v>
      </c>
      <c r="AJ28" s="282">
        <f t="shared" si="10"/>
        <v>82.064000000000007</v>
      </c>
      <c r="AK28" s="282">
        <f t="shared" si="11"/>
        <v>84.404000000000011</v>
      </c>
    </row>
    <row r="29" spans="1:38" ht="13.05" x14ac:dyDescent="0.3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15"/>
        <v>29.824000000000002</v>
      </c>
      <c r="H29" s="74">
        <f t="shared" ca="1" si="16"/>
        <v>31.396999999999998</v>
      </c>
      <c r="I29" s="74">
        <f t="shared" ref="I29:I46" ca="1" si="40">IF(G29="E",ROUND(V29,0),ROUND(V29,3))</f>
        <v>33.048000000000002</v>
      </c>
      <c r="J29" s="74">
        <f t="shared" ref="J29:J46" ca="1" si="41">IF(H29="E",ROUND(W29,0),ROUND(W29,3))</f>
        <v>34.787999999999997</v>
      </c>
      <c r="K29" s="74">
        <f t="shared" ref="K29:K46" ca="1" si="42">IF(I29="E",ROUND(X29,0),ROUND(X29,3))</f>
        <v>35.762</v>
      </c>
      <c r="L29" s="74">
        <f t="shared" ref="L29:L46" ca="1" si="43">IF(J29="E",ROUND(Y29,0),ROUND(Y29,3))</f>
        <v>36.764000000000003</v>
      </c>
      <c r="M29" s="74">
        <f t="shared" ref="M29:M46" ca="1" si="44">IF(K29="E",ROUND(Z29,0),ROUND(Z29,3))</f>
        <v>37.811</v>
      </c>
      <c r="N29" s="72"/>
      <c r="P29" s="187" t="str">
        <f t="shared" si="35"/>
        <v>00965C</v>
      </c>
      <c r="Q29" s="191" t="s">
        <v>600</v>
      </c>
      <c r="R29" s="188" t="str">
        <f t="shared" si="36"/>
        <v>Assistant Supervisor Police Record Services</v>
      </c>
      <c r="S29" s="189" t="str">
        <f t="shared" si="37"/>
        <v>13</v>
      </c>
      <c r="T29" s="186" cm="1">
        <f t="array" aca="1" ref="T29" ca="1">ROUND(IF($Q29="Y",VLOOKUP($P29, INDIRECT($Q$3),T$8,0)*INDIRECT($P$2),VLOOKUP($P29, INDIRECT($Q$3),T$8,0)),IF($E29="E",0,3))</f>
        <v>29.824000000000002</v>
      </c>
      <c r="U29" s="186" cm="1">
        <f t="array" aca="1" ref="U29" ca="1">ROUND(IF($Q29="Y",VLOOKUP($P29, INDIRECT($Q$3),U$8,0)*INDIRECT($P$2),VLOOKUP($P29, INDIRECT($Q$3),U$8,0)),IF($E29="E",0,3))</f>
        <v>31.396999999999998</v>
      </c>
      <c r="V29" s="186" cm="1">
        <f t="array" aca="1" ref="V29" ca="1">ROUND(IF($Q29="Y",VLOOKUP($P29, INDIRECT($Q$3),V$8,0)*INDIRECT($P$2),VLOOKUP($P29, INDIRECT($Q$3),V$8,0)),IF($E29="E",0,3))</f>
        <v>33.048000000000002</v>
      </c>
      <c r="W29" s="186" cm="1">
        <f t="array" aca="1" ref="W29" ca="1">ROUND(IF($Q29="Y",VLOOKUP($P29, INDIRECT($Q$3),W$8,0)*INDIRECT($P$2),VLOOKUP($P29, INDIRECT($Q$3),W$8,0)),IF($E29="E",0,3))</f>
        <v>34.787999999999997</v>
      </c>
      <c r="X29" s="186" cm="1">
        <f t="array" aca="1" ref="X29" ca="1">ROUND(IF($Q29="Y",VLOOKUP($P29, INDIRECT($Q$3),X$8,0)*INDIRECT($P$2),VLOOKUP($P29, INDIRECT($Q$3),X$8,0)),IF($E29="E",0,3))</f>
        <v>35.762</v>
      </c>
      <c r="Y29" s="186" cm="1">
        <f t="array" aca="1" ref="Y29" ca="1">ROUND(IF($Q29="Y",VLOOKUP($P29, INDIRECT($Q$3),Y$8,0)*INDIRECT($P$2),VLOOKUP($P29, INDIRECT($Q$3),Y$8,0)),IF($E29="E",0,3))</f>
        <v>36.764000000000003</v>
      </c>
      <c r="Z29" s="186" cm="1">
        <f t="array" aca="1" ref="Z29" ca="1">ROUND(IF($Q29="Y",VLOOKUP($P29, INDIRECT($Q$3),Z$8,0)*INDIRECT($P$2),VLOOKUP($P29, INDIRECT($Q$3),Z$8,0)),IF($E29="E",0,3))</f>
        <v>37.811</v>
      </c>
      <c r="AA29" s="186"/>
      <c r="AB29" s="282" t="str">
        <f t="shared" si="2"/>
        <v>00965C</v>
      </c>
      <c r="AC29" s="130" t="str">
        <f t="shared" si="38"/>
        <v>Assistant Supervisor Police Record Services</v>
      </c>
      <c r="AD29" s="284" t="str">
        <f t="shared" si="39"/>
        <v>13</v>
      </c>
      <c r="AE29" s="282">
        <f t="shared" ca="1" si="5"/>
        <v>29.824000000000002</v>
      </c>
      <c r="AF29" s="282">
        <f t="shared" ca="1" si="6"/>
        <v>31.396999999999998</v>
      </c>
      <c r="AG29" s="282">
        <f t="shared" ca="1" si="7"/>
        <v>33.048000000000002</v>
      </c>
      <c r="AH29" s="282">
        <f t="shared" ca="1" si="8"/>
        <v>34.787999999999997</v>
      </c>
      <c r="AI29" s="282">
        <f t="shared" ca="1" si="9"/>
        <v>35.762</v>
      </c>
      <c r="AJ29" s="282">
        <f t="shared" ca="1" si="10"/>
        <v>36.764000000000003</v>
      </c>
      <c r="AK29" s="282">
        <f t="shared" ca="1" si="11"/>
        <v>37.811</v>
      </c>
    </row>
    <row r="30" spans="1:38" ht="13.05" x14ac:dyDescent="0.3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15"/>
        <v>85550</v>
      </c>
      <c r="H30" s="74">
        <f t="shared" ca="1" si="16"/>
        <v>88977</v>
      </c>
      <c r="I30" s="74">
        <f t="shared" ca="1" si="40"/>
        <v>92540</v>
      </c>
      <c r="J30" s="74">
        <f t="shared" ca="1" si="41"/>
        <v>96243</v>
      </c>
      <c r="K30" s="74">
        <f t="shared" ca="1" si="42"/>
        <v>100096</v>
      </c>
      <c r="L30" s="74">
        <f t="shared" ca="1" si="43"/>
        <v>0</v>
      </c>
      <c r="M30" s="74">
        <f t="shared" ca="1" si="44"/>
        <v>0</v>
      </c>
      <c r="N30" s="72"/>
      <c r="P30" s="187" t="str">
        <f t="shared" si="35"/>
        <v>52933C</v>
      </c>
      <c r="Q30" s="191" t="s">
        <v>600</v>
      </c>
      <c r="R30" s="188" t="str">
        <f t="shared" si="36"/>
        <v>Budget and Evaluation Analyst</v>
      </c>
      <c r="S30" s="189" t="str">
        <f t="shared" si="37"/>
        <v>086</v>
      </c>
      <c r="T30" s="186" cm="1">
        <f t="array" aca="1" ref="T30" ca="1">ROUND(IF($Q30="Y",VLOOKUP($P30, INDIRECT($Q$3),T$8,0)*INDIRECT($P$2),VLOOKUP($P30, INDIRECT($Q$3),T$8,0)),IF($E30="E",0,3))</f>
        <v>85550</v>
      </c>
      <c r="U30" s="186" cm="1">
        <f t="array" aca="1" ref="U30" ca="1">ROUND(IF($Q30="Y",VLOOKUP($P30, INDIRECT($Q$3),U$8,0)*INDIRECT($P$2),VLOOKUP($P30, INDIRECT($Q$3),U$8,0)),IF($E30="E",0,3))</f>
        <v>88977</v>
      </c>
      <c r="V30" s="186" cm="1">
        <f t="array" aca="1" ref="V30" ca="1">ROUND(IF($Q30="Y",VLOOKUP($P30, INDIRECT($Q$3),V$8,0)*INDIRECT($P$2),VLOOKUP($P30, INDIRECT($Q$3),V$8,0)),IF($E30="E",0,3))</f>
        <v>92540</v>
      </c>
      <c r="W30" s="186" cm="1">
        <f t="array" aca="1" ref="W30" ca="1">ROUND(IF($Q30="Y",VLOOKUP($P30, INDIRECT($Q$3),W$8,0)*INDIRECT($P$2),VLOOKUP($P30, INDIRECT($Q$3),W$8,0)),IF($E30="E",0,3))</f>
        <v>96243</v>
      </c>
      <c r="X30" s="186" cm="1">
        <f t="array" aca="1" ref="X30" ca="1">ROUND(IF($Q30="Y",VLOOKUP($P30, INDIRECT($Q$3),X$8,0)*INDIRECT($P$2),VLOOKUP($P30, INDIRECT($Q$3),X$8,0)),IF($E30="E",0,3))</f>
        <v>100096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52933C</v>
      </c>
      <c r="AC30" s="130" t="str">
        <f t="shared" si="38"/>
        <v>Budget and Evaluation Analyst</v>
      </c>
      <c r="AD30" s="284" t="str">
        <f t="shared" si="39"/>
        <v>086</v>
      </c>
      <c r="AE30" s="282">
        <f t="shared" ca="1" si="5"/>
        <v>41.129999999999995</v>
      </c>
      <c r="AF30" s="282">
        <f t="shared" ca="1" si="6"/>
        <v>42.777999999999999</v>
      </c>
      <c r="AG30" s="282">
        <f t="shared" ca="1" si="7"/>
        <v>44.491</v>
      </c>
      <c r="AH30" s="282">
        <f t="shared" ca="1" si="8"/>
        <v>46.271000000000001</v>
      </c>
      <c r="AI30" s="282">
        <f t="shared" ca="1" si="9"/>
        <v>48.123999999999995</v>
      </c>
      <c r="AJ30" s="282" t="str">
        <f t="shared" ca="1" si="10"/>
        <v/>
      </c>
      <c r="AK30" s="282" t="str">
        <f t="shared" ca="1" si="11"/>
        <v/>
      </c>
    </row>
    <row r="31" spans="1:38" x14ac:dyDescent="0.3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15"/>
        <v>125376</v>
      </c>
      <c r="H31" s="74">
        <f t="shared" ca="1" si="16"/>
        <v>130390</v>
      </c>
      <c r="I31" s="74">
        <f t="shared" ca="1" si="40"/>
        <v>135605</v>
      </c>
      <c r="J31" s="74">
        <f t="shared" ca="1" si="41"/>
        <v>141029</v>
      </c>
      <c r="K31" s="74">
        <f t="shared" ca="1" si="42"/>
        <v>146670</v>
      </c>
      <c r="L31" s="74">
        <f t="shared" ca="1" si="43"/>
        <v>0</v>
      </c>
      <c r="M31" s="74">
        <f t="shared" ca="1" si="44"/>
        <v>0</v>
      </c>
      <c r="N31" s="72"/>
      <c r="P31" s="187" t="str">
        <f t="shared" si="35"/>
        <v>01449C</v>
      </c>
      <c r="Q31" s="191" t="s">
        <v>600</v>
      </c>
      <c r="R31" s="188" t="str">
        <f t="shared" si="36"/>
        <v xml:space="preserve">Building Official </v>
      </c>
      <c r="S31" s="189" t="str">
        <f t="shared" si="37"/>
        <v>106</v>
      </c>
      <c r="T31" s="186" cm="1">
        <f t="array" aca="1" ref="T31" ca="1">ROUND(IF($Q31="Y",VLOOKUP($P31, INDIRECT($Q$3),T$8,0)*INDIRECT($P$2),VLOOKUP($P31, INDIRECT($Q$3),T$8,0)),IF($E31="E",0,3))</f>
        <v>125376</v>
      </c>
      <c r="U31" s="186" cm="1">
        <f t="array" aca="1" ref="U31" ca="1">ROUND(IF($Q31="Y",VLOOKUP($P31, INDIRECT($Q$3),U$8,0)*INDIRECT($P$2),VLOOKUP($P31, INDIRECT($Q$3),U$8,0)),IF($E31="E",0,3))</f>
        <v>130390</v>
      </c>
      <c r="V31" s="186" cm="1">
        <f t="array" aca="1" ref="V31" ca="1">ROUND(IF($Q31="Y",VLOOKUP($P31, INDIRECT($Q$3),V$8,0)*INDIRECT($P$2),VLOOKUP($P31, INDIRECT($Q$3),V$8,0)),IF($E31="E",0,3))</f>
        <v>135605</v>
      </c>
      <c r="W31" s="186" cm="1">
        <f t="array" aca="1" ref="W31" ca="1">ROUND(IF($Q31="Y",VLOOKUP($P31, INDIRECT($Q$3),W$8,0)*INDIRECT($P$2),VLOOKUP($P31, INDIRECT($Q$3),W$8,0)),IF($E31="E",0,3))</f>
        <v>141029</v>
      </c>
      <c r="X31" s="186" cm="1">
        <f t="array" aca="1" ref="X31" ca="1">ROUND(IF($Q31="Y",VLOOKUP($P31, INDIRECT($Q$3),X$8,0)*INDIRECT($P$2),VLOOKUP($P31, INDIRECT($Q$3),X$8,0)),IF($E31="E",0,3))</f>
        <v>146670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2"/>
        <v>01449C</v>
      </c>
      <c r="AC31" s="130" t="str">
        <f t="shared" si="38"/>
        <v xml:space="preserve">Building Official </v>
      </c>
      <c r="AD31" s="284" t="str">
        <f t="shared" si="39"/>
        <v>106</v>
      </c>
      <c r="AE31" s="282">
        <f t="shared" ca="1" si="5"/>
        <v>60.277000000000001</v>
      </c>
      <c r="AF31" s="282">
        <f t="shared" ca="1" si="6"/>
        <v>62.687999999999995</v>
      </c>
      <c r="AG31" s="282">
        <f t="shared" ca="1" si="7"/>
        <v>65.195000000000007</v>
      </c>
      <c r="AH31" s="282">
        <f t="shared" ca="1" si="8"/>
        <v>67.803000000000011</v>
      </c>
      <c r="AI31" s="282">
        <f t="shared" ca="1" si="9"/>
        <v>70.515000000000001</v>
      </c>
      <c r="AJ31" s="282" t="str">
        <f t="shared" ca="1" si="10"/>
        <v/>
      </c>
      <c r="AK31" s="282" t="str">
        <f t="shared" ca="1" si="11"/>
        <v/>
      </c>
    </row>
    <row r="32" spans="1:38" x14ac:dyDescent="0.3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15"/>
        <v>95414</v>
      </c>
      <c r="H32" s="74">
        <f t="shared" ca="1" si="16"/>
        <v>99235</v>
      </c>
      <c r="I32" s="74">
        <f t="shared" ca="1" si="40"/>
        <v>103207</v>
      </c>
      <c r="J32" s="74">
        <f t="shared" ca="1" si="41"/>
        <v>107340</v>
      </c>
      <c r="K32" s="74">
        <f t="shared" ca="1" si="42"/>
        <v>111637</v>
      </c>
      <c r="L32" s="74">
        <f t="shared" ca="1" si="43"/>
        <v>0</v>
      </c>
      <c r="M32" s="74">
        <f t="shared" ca="1" si="44"/>
        <v>0</v>
      </c>
      <c r="N32" s="72"/>
      <c r="P32" s="187" t="str">
        <f t="shared" si="35"/>
        <v>01457C</v>
      </c>
      <c r="Q32" s="191" t="s">
        <v>600</v>
      </c>
      <c r="R32" s="188" t="str">
        <f t="shared" si="36"/>
        <v>Business Application Manager - Supervisory</v>
      </c>
      <c r="S32" s="189" t="str">
        <f t="shared" si="37"/>
        <v>085</v>
      </c>
      <c r="T32" s="186" cm="1">
        <f t="array" aca="1" ref="T32" ca="1">ROUND(IF($Q32="Y",VLOOKUP($P32, INDIRECT($Q$3),T$8,0)*INDIRECT($P$2),VLOOKUP($P32, INDIRECT($Q$3),T$8,0)),IF($E32="E",0,3))</f>
        <v>95414</v>
      </c>
      <c r="U32" s="186" cm="1">
        <f t="array" aca="1" ref="U32" ca="1">ROUND(IF($Q32="Y",VLOOKUP($P32, INDIRECT($Q$3),U$8,0)*INDIRECT($P$2),VLOOKUP($P32, INDIRECT($Q$3),U$8,0)),IF($E32="E",0,3))</f>
        <v>99235</v>
      </c>
      <c r="V32" s="186" cm="1">
        <f t="array" aca="1" ref="V32" ca="1">ROUND(IF($Q32="Y",VLOOKUP($P32, INDIRECT($Q$3),V$8,0)*INDIRECT($P$2),VLOOKUP($P32, INDIRECT($Q$3),V$8,0)),IF($E32="E",0,3))</f>
        <v>103207</v>
      </c>
      <c r="W32" s="186" cm="1">
        <f t="array" aca="1" ref="W32" ca="1">ROUND(IF($Q32="Y",VLOOKUP($P32, INDIRECT($Q$3),W$8,0)*INDIRECT($P$2),VLOOKUP($P32, INDIRECT($Q$3),W$8,0)),IF($E32="E",0,3))</f>
        <v>107340</v>
      </c>
      <c r="X32" s="186" cm="1">
        <f t="array" aca="1" ref="X32" ca="1">ROUND(IF($Q32="Y",VLOOKUP($P32, INDIRECT($Q$3),X$8,0)*INDIRECT($P$2),VLOOKUP($P32, INDIRECT($Q$3),X$8,0)),IF($E32="E",0,3))</f>
        <v>111637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2"/>
        <v>01457C</v>
      </c>
      <c r="AC32" s="130" t="str">
        <f t="shared" si="38"/>
        <v>Business Application Manager - Supervisory</v>
      </c>
      <c r="AD32" s="284" t="str">
        <f t="shared" si="39"/>
        <v>085</v>
      </c>
      <c r="AE32" s="282">
        <f t="shared" ca="1" si="5"/>
        <v>45.872999999999998</v>
      </c>
      <c r="AF32" s="282">
        <f t="shared" ca="1" si="6"/>
        <v>47.71</v>
      </c>
      <c r="AG32" s="282">
        <f t="shared" ca="1" si="7"/>
        <v>49.619</v>
      </c>
      <c r="AH32" s="282">
        <f t="shared" ca="1" si="8"/>
        <v>51.605999999999995</v>
      </c>
      <c r="AI32" s="282">
        <f t="shared" ca="1" si="9"/>
        <v>53.671999999999997</v>
      </c>
      <c r="AJ32" s="282" t="str">
        <f t="shared" ca="1" si="10"/>
        <v/>
      </c>
      <c r="AK32" s="282" t="str">
        <f t="shared" ca="1" si="11"/>
        <v/>
      </c>
    </row>
    <row r="33" spans="1:37" x14ac:dyDescent="0.3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15"/>
        <v>18.184000000000001</v>
      </c>
      <c r="H33" s="74">
        <f t="shared" ca="1" si="16"/>
        <v>18.690999999999999</v>
      </c>
      <c r="I33" s="74">
        <f t="shared" ca="1" si="40"/>
        <v>19.215</v>
      </c>
      <c r="J33" s="74">
        <f t="shared" ca="1" si="41"/>
        <v>19.762</v>
      </c>
      <c r="K33" s="74">
        <f t="shared" ca="1" si="42"/>
        <v>0</v>
      </c>
      <c r="L33" s="74">
        <f t="shared" ca="1" si="43"/>
        <v>0</v>
      </c>
      <c r="M33" s="74">
        <f t="shared" ca="1" si="44"/>
        <v>0</v>
      </c>
      <c r="N33" s="72"/>
      <c r="P33" s="187" t="str">
        <f t="shared" si="35"/>
        <v>01556C</v>
      </c>
      <c r="Q33" s="191" t="s">
        <v>600</v>
      </c>
      <c r="R33" s="188" t="str">
        <f t="shared" si="36"/>
        <v xml:space="preserve">Cashier - Ticket Sales </v>
      </c>
      <c r="S33" s="189" t="str">
        <f t="shared" si="37"/>
        <v>03</v>
      </c>
      <c r="T33" s="186" cm="1">
        <f t="array" aca="1" ref="T33" ca="1">ROUND(IF($Q33="Y",VLOOKUP($P33, INDIRECT($Q$3),T$8,0)*INDIRECT($P$2),VLOOKUP($P33, INDIRECT($Q$3),T$8,0)),IF($E33="E",0,3))</f>
        <v>18.184000000000001</v>
      </c>
      <c r="U33" s="186" cm="1">
        <f t="array" aca="1" ref="U33" ca="1">ROUND(IF($Q33="Y",VLOOKUP($P33, INDIRECT($Q$3),U$8,0)*INDIRECT($P$2),VLOOKUP($P33, INDIRECT($Q$3),U$8,0)),IF($E33="E",0,3))</f>
        <v>18.690999999999999</v>
      </c>
      <c r="V33" s="186" cm="1">
        <f t="array" aca="1" ref="V33" ca="1">ROUND(IF($Q33="Y",VLOOKUP($P33, INDIRECT($Q$3),V$8,0)*INDIRECT($P$2),VLOOKUP($P33, INDIRECT($Q$3),V$8,0)),IF($E33="E",0,3))</f>
        <v>19.215</v>
      </c>
      <c r="W33" s="186" cm="1">
        <f t="array" aca="1" ref="W33" ca="1">ROUND(IF($Q33="Y",VLOOKUP($P33, INDIRECT($Q$3),W$8,0)*INDIRECT($P$2),VLOOKUP($P33, INDIRECT($Q$3),W$8,0)),IF($E33="E",0,3))</f>
        <v>19.762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01556C</v>
      </c>
      <c r="AC33" s="130" t="str">
        <f t="shared" si="38"/>
        <v xml:space="preserve">Cashier - Ticket Sales </v>
      </c>
      <c r="AD33" s="284" t="str">
        <f t="shared" si="39"/>
        <v>03</v>
      </c>
      <c r="AE33" s="282">
        <f t="shared" ca="1" si="5"/>
        <v>18.184000000000001</v>
      </c>
      <c r="AF33" s="282">
        <f t="shared" ca="1" si="6"/>
        <v>18.690999999999999</v>
      </c>
      <c r="AG33" s="282">
        <f t="shared" ca="1" si="7"/>
        <v>19.215</v>
      </c>
      <c r="AH33" s="282">
        <f t="shared" ca="1" si="8"/>
        <v>19.762</v>
      </c>
      <c r="AI33" s="282" t="str">
        <f t="shared" ca="1" si="9"/>
        <v/>
      </c>
      <c r="AJ33" s="282" t="str">
        <f t="shared" ca="1" si="10"/>
        <v/>
      </c>
      <c r="AK33" s="282" t="str">
        <f t="shared" ca="1" si="11"/>
        <v/>
      </c>
    </row>
    <row r="34" spans="1:37" x14ac:dyDescent="0.3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15"/>
        <v>113791</v>
      </c>
      <c r="H34" s="74">
        <f t="shared" ca="1" si="16"/>
        <v>118342</v>
      </c>
      <c r="I34" s="74">
        <f t="shared" ca="1" si="40"/>
        <v>123075</v>
      </c>
      <c r="J34" s="74">
        <f t="shared" ca="1" si="41"/>
        <v>127998</v>
      </c>
      <c r="K34" s="74">
        <f t="shared" ca="1" si="42"/>
        <v>133117</v>
      </c>
      <c r="L34" s="74">
        <f t="shared" ca="1" si="43"/>
        <v>0</v>
      </c>
      <c r="M34" s="74">
        <f t="shared" ca="1" si="44"/>
        <v>0</v>
      </c>
      <c r="N34" s="72"/>
      <c r="P34" s="187" t="str">
        <f t="shared" si="35"/>
        <v>10160C</v>
      </c>
      <c r="Q34" s="191" t="s">
        <v>600</v>
      </c>
      <c r="R34" s="188" t="str">
        <f t="shared" si="36"/>
        <v>City Planning Manager</v>
      </c>
      <c r="S34" s="189" t="str">
        <f t="shared" si="37"/>
        <v>105</v>
      </c>
      <c r="T34" s="186" cm="1">
        <f t="array" aca="1" ref="T34" ca="1">ROUND(IF($Q34="Y",VLOOKUP($P34, INDIRECT($Q$3),T$8,0)*INDIRECT($P$2),VLOOKUP($P34, INDIRECT($Q$3),T$8,0)),IF($E34="E",0,3))</f>
        <v>113791</v>
      </c>
      <c r="U34" s="186" cm="1">
        <f t="array" aca="1" ref="U34" ca="1">ROUND(IF($Q34="Y",VLOOKUP($P34, INDIRECT($Q$3),U$8,0)*INDIRECT($P$2),VLOOKUP($P34, INDIRECT($Q$3),U$8,0)),IF($E34="E",0,3))</f>
        <v>118342</v>
      </c>
      <c r="V34" s="186" cm="1">
        <f t="array" aca="1" ref="V34" ca="1">ROUND(IF($Q34="Y",VLOOKUP($P34, INDIRECT($Q$3),V$8,0)*INDIRECT($P$2),VLOOKUP($P34, INDIRECT($Q$3),V$8,0)),IF($E34="E",0,3))</f>
        <v>123075</v>
      </c>
      <c r="W34" s="186" cm="1">
        <f t="array" aca="1" ref="W34" ca="1">ROUND(IF($Q34="Y",VLOOKUP($P34, INDIRECT($Q$3),W$8,0)*INDIRECT($P$2),VLOOKUP($P34, INDIRECT($Q$3),W$8,0)),IF($E34="E",0,3))</f>
        <v>127998</v>
      </c>
      <c r="X34" s="186" cm="1">
        <f t="array" aca="1" ref="X34" ca="1">ROUND(IF($Q34="Y",VLOOKUP($P34, INDIRECT($Q$3),X$8,0)*INDIRECT($P$2),VLOOKUP($P34, INDIRECT($Q$3),X$8,0)),IF($E34="E",0,3))</f>
        <v>133117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10160C</v>
      </c>
      <c r="AC34" s="130" t="str">
        <f t="shared" si="38"/>
        <v>City Planning Manager</v>
      </c>
      <c r="AD34" s="284" t="str">
        <f t="shared" si="39"/>
        <v>105</v>
      </c>
      <c r="AE34" s="282">
        <f t="shared" ca="1" si="5"/>
        <v>54.707999999999998</v>
      </c>
      <c r="AF34" s="282">
        <f t="shared" ca="1" si="6"/>
        <v>56.896000000000001</v>
      </c>
      <c r="AG34" s="282">
        <f t="shared" ca="1" si="7"/>
        <v>59.170999999999999</v>
      </c>
      <c r="AH34" s="282">
        <f t="shared" ca="1" si="8"/>
        <v>61.537999999999997</v>
      </c>
      <c r="AI34" s="282">
        <f t="shared" ca="1" si="9"/>
        <v>63.998999999999995</v>
      </c>
      <c r="AJ34" s="282" t="str">
        <f t="shared" ca="1" si="10"/>
        <v/>
      </c>
      <c r="AK34" s="282" t="str">
        <f t="shared" ca="1" si="11"/>
        <v/>
      </c>
    </row>
    <row r="35" spans="1:37" x14ac:dyDescent="0.3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15"/>
        <v>83701</v>
      </c>
      <c r="H35" s="74">
        <f t="shared" ca="1" si="16"/>
        <v>88104</v>
      </c>
      <c r="I35" s="74">
        <f t="shared" ca="1" si="40"/>
        <v>92752</v>
      </c>
      <c r="J35" s="74">
        <f t="shared" ca="1" si="41"/>
        <v>102712</v>
      </c>
      <c r="K35" s="74">
        <f t="shared" ca="1" si="42"/>
        <v>105587</v>
      </c>
      <c r="L35" s="74">
        <f t="shared" ca="1" si="43"/>
        <v>108544</v>
      </c>
      <c r="M35" s="74">
        <f t="shared" ca="1" si="44"/>
        <v>111636</v>
      </c>
      <c r="N35" s="72"/>
      <c r="P35" s="187" t="str">
        <f t="shared" si="35"/>
        <v>08703C</v>
      </c>
      <c r="Q35" s="191" t="s">
        <v>600</v>
      </c>
      <c r="R35" s="188" t="str">
        <f t="shared" si="36"/>
        <v xml:space="preserve">City Records Manager </v>
      </c>
      <c r="S35" s="189" t="str">
        <f t="shared" si="37"/>
        <v>85</v>
      </c>
      <c r="T35" s="186" cm="1">
        <f t="array" aca="1" ref="T35" ca="1">ROUND(IF($Q35="Y",VLOOKUP($P35, INDIRECT($Q$3),T$8,0)*INDIRECT($P$2),VLOOKUP($P35, INDIRECT($Q$3),T$8,0)),IF($E35="E",0,3))</f>
        <v>83701</v>
      </c>
      <c r="U35" s="186" cm="1">
        <f t="array" aca="1" ref="U35" ca="1">ROUND(IF($Q35="Y",VLOOKUP($P35, INDIRECT($Q$3),U$8,0)*INDIRECT($P$2),VLOOKUP($P35, INDIRECT($Q$3),U$8,0)),IF($E35="E",0,3))</f>
        <v>88104</v>
      </c>
      <c r="V35" s="186" cm="1">
        <f t="array" aca="1" ref="V35" ca="1">ROUND(IF($Q35="Y",VLOOKUP($P35, INDIRECT($Q$3),V$8,0)*INDIRECT($P$2),VLOOKUP($P35, INDIRECT($Q$3),V$8,0)),IF($E35="E",0,3))</f>
        <v>92752</v>
      </c>
      <c r="W35" s="186" cm="1">
        <f t="array" aca="1" ref="W35" ca="1">ROUND(IF($Q35="Y",VLOOKUP($P35, INDIRECT($Q$3),W$8,0)*INDIRECT($P$2),VLOOKUP($P35, INDIRECT($Q$3),W$8,0)),IF($E35="E",0,3))</f>
        <v>102712</v>
      </c>
      <c r="X35" s="186" cm="1">
        <f t="array" aca="1" ref="X35" ca="1">ROUND(IF($Q35="Y",VLOOKUP($P35, INDIRECT($Q$3),X$8,0)*INDIRECT($P$2),VLOOKUP($P35, INDIRECT($Q$3),X$8,0)),IF($E35="E",0,3))</f>
        <v>105587</v>
      </c>
      <c r="Y35" s="186" cm="1">
        <f t="array" aca="1" ref="Y35" ca="1">ROUND(IF($Q35="Y",VLOOKUP($P35, INDIRECT($Q$3),Y$8,0)*INDIRECT($P$2),VLOOKUP($P35, INDIRECT($Q$3),Y$8,0)),IF($E35="E",0,3))</f>
        <v>108544</v>
      </c>
      <c r="Z35" s="186" cm="1">
        <f t="array" aca="1" ref="Z35" ca="1">ROUND(IF($Q35="Y",VLOOKUP($P35, INDIRECT($Q$3),Z$8,0)*INDIRECT($P$2),VLOOKUP($P35, INDIRECT($Q$3),Z$8,0)),IF($E35="E",0,3))</f>
        <v>111636</v>
      </c>
      <c r="AA35" s="186"/>
      <c r="AB35" s="282" t="str">
        <f t="shared" si="2"/>
        <v>08703C</v>
      </c>
      <c r="AC35" s="130" t="str">
        <f t="shared" si="38"/>
        <v xml:space="preserve">City Records Manager </v>
      </c>
      <c r="AD35" s="284" t="str">
        <f t="shared" si="39"/>
        <v>85</v>
      </c>
      <c r="AE35" s="282">
        <f t="shared" ca="1" si="5"/>
        <v>40.241</v>
      </c>
      <c r="AF35" s="282">
        <f t="shared" ca="1" si="6"/>
        <v>42.357999999999997</v>
      </c>
      <c r="AG35" s="282">
        <f t="shared" ca="1" si="7"/>
        <v>44.592999999999996</v>
      </c>
      <c r="AH35" s="282">
        <f t="shared" ca="1" si="8"/>
        <v>49.381</v>
      </c>
      <c r="AI35" s="282">
        <f t="shared" ca="1" si="9"/>
        <v>50.762999999999998</v>
      </c>
      <c r="AJ35" s="282">
        <f t="shared" ca="1" si="10"/>
        <v>52.184999999999995</v>
      </c>
      <c r="AK35" s="282">
        <f t="shared" ca="1" si="11"/>
        <v>53.671999999999997</v>
      </c>
    </row>
    <row r="36" spans="1:37" x14ac:dyDescent="0.3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15"/>
        <v>76545</v>
      </c>
      <c r="H36" s="74">
        <f t="shared" ca="1" si="16"/>
        <v>80580</v>
      </c>
      <c r="I36" s="74">
        <f t="shared" ca="1" si="40"/>
        <v>85398</v>
      </c>
      <c r="J36" s="74">
        <f t="shared" ca="1" si="41"/>
        <v>90219</v>
      </c>
      <c r="K36" s="74">
        <f t="shared" ca="1" si="42"/>
        <v>92745</v>
      </c>
      <c r="L36" s="74">
        <f t="shared" ca="1" si="43"/>
        <v>95344</v>
      </c>
      <c r="M36" s="74">
        <f t="shared" ca="1" si="44"/>
        <v>98061</v>
      </c>
      <c r="N36" s="72"/>
      <c r="P36" s="187" t="str">
        <f t="shared" si="35"/>
        <v>59403C</v>
      </c>
      <c r="Q36" s="186" t="s">
        <v>600</v>
      </c>
      <c r="R36" s="188" t="str">
        <f t="shared" si="36"/>
        <v>Civil Paralegal Program Supervisor</v>
      </c>
      <c r="S36" s="189" t="str">
        <f t="shared" si="37"/>
        <v>25</v>
      </c>
      <c r="T36" s="186" cm="1">
        <f t="array" aca="1" ref="T36" ca="1">ROUND(IF($Q36="Y",VLOOKUP($P36, INDIRECT($Q$3),T$8,0)*INDIRECT($P$2),VLOOKUP($P36, INDIRECT($Q$3),T$8,0)),IF($E36="E",0,3))</f>
        <v>76545</v>
      </c>
      <c r="U36" s="186" cm="1">
        <f t="array" aca="1" ref="U36" ca="1">ROUND(IF($Q36="Y",VLOOKUP($P36, INDIRECT($Q$3),U$8,0)*INDIRECT($P$2),VLOOKUP($P36, INDIRECT($Q$3),U$8,0)),IF($E36="E",0,3))</f>
        <v>80580</v>
      </c>
      <c r="V36" s="186" cm="1">
        <f t="array" aca="1" ref="V36" ca="1">ROUND(IF($Q36="Y",VLOOKUP($P36, INDIRECT($Q$3),V$8,0)*INDIRECT($P$2),VLOOKUP($P36, INDIRECT($Q$3),V$8,0)),IF($E36="E",0,3))</f>
        <v>85398</v>
      </c>
      <c r="W36" s="186" cm="1">
        <f t="array" aca="1" ref="W36" ca="1">ROUND(IF($Q36="Y",VLOOKUP($P36, INDIRECT($Q$3),W$8,0)*INDIRECT($P$2),VLOOKUP($P36, INDIRECT($Q$3),W$8,0)),IF($E36="E",0,3))</f>
        <v>90219</v>
      </c>
      <c r="X36" s="186" cm="1">
        <f t="array" aca="1" ref="X36" ca="1">ROUND(IF($Q36="Y",VLOOKUP($P36, INDIRECT($Q$3),X$8,0)*INDIRECT($P$2),VLOOKUP($P36, INDIRECT($Q$3),X$8,0)),IF($E36="E",0,3))</f>
        <v>92745</v>
      </c>
      <c r="Y36" s="186" cm="1">
        <f t="array" aca="1" ref="Y36" ca="1">ROUND(IF($Q36="Y",VLOOKUP($P36, INDIRECT($Q$3),Y$8,0)*INDIRECT($P$2),VLOOKUP($P36, INDIRECT($Q$3),Y$8,0)),IF($E36="E",0,3))</f>
        <v>95344</v>
      </c>
      <c r="Z36" s="186" cm="1">
        <f t="array" aca="1" ref="Z36" ca="1">ROUND(IF($Q36="Y",VLOOKUP($P36, INDIRECT($Q$3),Z$8,0)*INDIRECT($P$2),VLOOKUP($P36, INDIRECT($Q$3),Z$8,0)),IF($E36="E",0,3))</f>
        <v>98061</v>
      </c>
      <c r="AA36" s="186"/>
      <c r="AB36" s="282" t="str">
        <f t="shared" si="2"/>
        <v>59403C</v>
      </c>
      <c r="AC36" s="130" t="str">
        <f t="shared" si="38"/>
        <v>Civil Paralegal Program Supervisor</v>
      </c>
      <c r="AD36" s="284" t="str">
        <f t="shared" si="39"/>
        <v>25</v>
      </c>
      <c r="AE36" s="282">
        <f t="shared" ca="1" si="5"/>
        <v>36.800999999999995</v>
      </c>
      <c r="AF36" s="282">
        <f t="shared" ca="1" si="6"/>
        <v>38.741</v>
      </c>
      <c r="AG36" s="282">
        <f t="shared" ca="1" si="7"/>
        <v>41.056999999999995</v>
      </c>
      <c r="AH36" s="282">
        <f t="shared" ca="1" si="8"/>
        <v>43.375</v>
      </c>
      <c r="AI36" s="282">
        <f t="shared" ca="1" si="9"/>
        <v>44.588999999999999</v>
      </c>
      <c r="AJ36" s="282">
        <f t="shared" ca="1" si="10"/>
        <v>45.838999999999999</v>
      </c>
      <c r="AK36" s="282">
        <f t="shared" ca="1" si="11"/>
        <v>47.144999999999996</v>
      </c>
    </row>
    <row r="37" spans="1:37" x14ac:dyDescent="0.3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15"/>
        <v>89830</v>
      </c>
      <c r="H37" s="74">
        <f t="shared" ca="1" si="16"/>
        <v>93423</v>
      </c>
      <c r="I37" s="74">
        <f t="shared" ca="1" si="40"/>
        <v>97163</v>
      </c>
      <c r="J37" s="74">
        <f t="shared" ca="1" si="41"/>
        <v>101048</v>
      </c>
      <c r="K37" s="74">
        <f t="shared" ca="1" si="42"/>
        <v>105088</v>
      </c>
      <c r="L37" s="74">
        <f t="shared" ca="1" si="43"/>
        <v>0</v>
      </c>
      <c r="M37" s="74">
        <f t="shared" ca="1" si="44"/>
        <v>0</v>
      </c>
      <c r="N37" s="72"/>
      <c r="P37" s="187" t="str">
        <f t="shared" si="35"/>
        <v>53001C</v>
      </c>
      <c r="Q37" s="191" t="s">
        <v>600</v>
      </c>
      <c r="R37" s="188" t="str">
        <f t="shared" si="36"/>
        <v>Commty Spec Coord Supv-Hlth-C</v>
      </c>
      <c r="S37" s="189" t="str">
        <f t="shared" si="37"/>
        <v>098</v>
      </c>
      <c r="T37" s="186" cm="1">
        <f t="array" aca="1" ref="T37" ca="1">ROUND(IF($Q37="Y",VLOOKUP($P37, INDIRECT($Q$3),T$8,0)*INDIRECT($P$2),VLOOKUP($P37, INDIRECT($Q$3),T$8,0)),IF($E37="E",0,3))</f>
        <v>89830</v>
      </c>
      <c r="U37" s="186" cm="1">
        <f t="array" aca="1" ref="U37" ca="1">ROUND(IF($Q37="Y",VLOOKUP($P37, INDIRECT($Q$3),U$8,0)*INDIRECT($P$2),VLOOKUP($P37, INDIRECT($Q$3),U$8,0)),IF($E37="E",0,3))</f>
        <v>93423</v>
      </c>
      <c r="V37" s="186" cm="1">
        <f t="array" aca="1" ref="V37" ca="1">ROUND(IF($Q37="Y",VLOOKUP($P37, INDIRECT($Q$3),V$8,0)*INDIRECT($P$2),VLOOKUP($P37, INDIRECT($Q$3),V$8,0)),IF($E37="E",0,3))</f>
        <v>97163</v>
      </c>
      <c r="W37" s="186" cm="1">
        <f t="array" aca="1" ref="W37" ca="1">ROUND(IF($Q37="Y",VLOOKUP($P37, INDIRECT($Q$3),W$8,0)*INDIRECT($P$2),VLOOKUP($P37, INDIRECT($Q$3),W$8,0)),IF($E37="E",0,3))</f>
        <v>101048</v>
      </c>
      <c r="X37" s="186" cm="1">
        <f t="array" aca="1" ref="X37" ca="1">ROUND(IF($Q37="Y",VLOOKUP($P37, INDIRECT($Q$3),X$8,0)*INDIRECT($P$2),VLOOKUP($P37, INDIRECT($Q$3),X$8,0)),IF($E37="E",0,3))</f>
        <v>105088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"/>
        <v>53001C</v>
      </c>
      <c r="AC37" s="130" t="str">
        <f t="shared" si="38"/>
        <v>Commty Spec Coord Supv-Hlth-C</v>
      </c>
      <c r="AD37" s="284" t="str">
        <f t="shared" si="39"/>
        <v>098</v>
      </c>
      <c r="AE37" s="282">
        <f t="shared" ca="1" si="5"/>
        <v>43.187999999999995</v>
      </c>
      <c r="AF37" s="282">
        <f t="shared" ca="1" si="6"/>
        <v>44.914999999999999</v>
      </c>
      <c r="AG37" s="282">
        <f t="shared" ca="1" si="7"/>
        <v>46.713000000000001</v>
      </c>
      <c r="AH37" s="282">
        <f t="shared" ca="1" si="8"/>
        <v>48.580999999999996</v>
      </c>
      <c r="AI37" s="282">
        <f t="shared" ca="1" si="9"/>
        <v>50.524000000000001</v>
      </c>
      <c r="AJ37" s="282" t="str">
        <f t="shared" ca="1" si="10"/>
        <v/>
      </c>
      <c r="AK37" s="282" t="str">
        <f t="shared" ca="1" si="11"/>
        <v/>
      </c>
    </row>
    <row r="38" spans="1:37" x14ac:dyDescent="0.3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15"/>
        <v>92836</v>
      </c>
      <c r="H38" s="74">
        <f t="shared" ca="1" si="16"/>
        <v>96554</v>
      </c>
      <c r="I38" s="74">
        <f t="shared" ca="1" si="40"/>
        <v>100421</v>
      </c>
      <c r="J38" s="74">
        <f t="shared" ca="1" si="41"/>
        <v>104439</v>
      </c>
      <c r="K38" s="74">
        <f t="shared" ca="1" si="42"/>
        <v>108623</v>
      </c>
      <c r="L38" s="74">
        <f t="shared" ca="1" si="43"/>
        <v>0</v>
      </c>
      <c r="M38" s="74">
        <f t="shared" ca="1" si="44"/>
        <v>0</v>
      </c>
      <c r="N38" s="72"/>
      <c r="P38" s="187" t="str">
        <f t="shared" si="35"/>
        <v>59464C</v>
      </c>
      <c r="Q38" s="186" t="s">
        <v>600</v>
      </c>
      <c r="R38" s="188" t="str">
        <f t="shared" si="36"/>
        <v>Communications Interagency Coordinator</v>
      </c>
      <c r="S38" s="189" t="str">
        <f t="shared" si="37"/>
        <v>065</v>
      </c>
      <c r="T38" s="186" cm="1">
        <f t="array" aca="1" ref="T38" ca="1">ROUND(IF($Q38="Y",VLOOKUP($P38, INDIRECT($Q$3),T$8,0)*INDIRECT($P$2),VLOOKUP($P38, INDIRECT($Q$3),T$8,0)),IF($E38="E",0,3))</f>
        <v>92836</v>
      </c>
      <c r="U38" s="186" cm="1">
        <f t="array" aca="1" ref="U38" ca="1">ROUND(IF($Q38="Y",VLOOKUP($P38, INDIRECT($Q$3),U$8,0)*INDIRECT($P$2),VLOOKUP($P38, INDIRECT($Q$3),U$8,0)),IF($E38="E",0,3))</f>
        <v>96554</v>
      </c>
      <c r="V38" s="186" cm="1">
        <f t="array" aca="1" ref="V38" ca="1">ROUND(IF($Q38="Y",VLOOKUP($P38, INDIRECT($Q$3),V$8,0)*INDIRECT($P$2),VLOOKUP($P38, INDIRECT($Q$3),V$8,0)),IF($E38="E",0,3))</f>
        <v>100421</v>
      </c>
      <c r="W38" s="186" cm="1">
        <f t="array" aca="1" ref="W38" ca="1">ROUND(IF($Q38="Y",VLOOKUP($P38, INDIRECT($Q$3),W$8,0)*INDIRECT($P$2),VLOOKUP($P38, INDIRECT($Q$3),W$8,0)),IF($E38="E",0,3))</f>
        <v>104439</v>
      </c>
      <c r="X38" s="186" cm="1">
        <f t="array" aca="1" ref="X38" ca="1">ROUND(IF($Q38="Y",VLOOKUP($P38, INDIRECT($Q$3),X$8,0)*INDIRECT($P$2),VLOOKUP($P38, INDIRECT($Q$3),X$8,0)),IF($E38="E",0,3))</f>
        <v>108623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"/>
        <v>59464C</v>
      </c>
      <c r="AC38" s="130" t="str">
        <f t="shared" si="38"/>
        <v>Communications Interagency Coordinator</v>
      </c>
      <c r="AD38" s="284" t="str">
        <f t="shared" si="39"/>
        <v>065</v>
      </c>
      <c r="AE38" s="282">
        <f t="shared" ca="1" si="5"/>
        <v>44.632999999999996</v>
      </c>
      <c r="AF38" s="282">
        <f t="shared" ca="1" si="6"/>
        <v>46.420999999999999</v>
      </c>
      <c r="AG38" s="282">
        <f t="shared" ca="1" si="7"/>
        <v>48.28</v>
      </c>
      <c r="AH38" s="282">
        <f t="shared" ca="1" si="8"/>
        <v>50.211999999999996</v>
      </c>
      <c r="AI38" s="282">
        <f t="shared" ca="1" si="9"/>
        <v>52.222999999999999</v>
      </c>
      <c r="AJ38" s="282" t="str">
        <f t="shared" ca="1" si="10"/>
        <v/>
      </c>
      <c r="AK38" s="282" t="str">
        <f t="shared" ca="1" si="11"/>
        <v/>
      </c>
    </row>
    <row r="39" spans="1:37" x14ac:dyDescent="0.3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15"/>
        <v>80463</v>
      </c>
      <c r="H39" s="74">
        <f t="shared" ca="1" si="16"/>
        <v>84697</v>
      </c>
      <c r="I39" s="74">
        <f t="shared" ca="1" si="40"/>
        <v>89831</v>
      </c>
      <c r="J39" s="74">
        <f t="shared" ca="1" si="41"/>
        <v>94969</v>
      </c>
      <c r="K39" s="74">
        <f t="shared" ca="1" si="42"/>
        <v>97625</v>
      </c>
      <c r="L39" s="74">
        <f t="shared" ca="1" si="43"/>
        <v>100360</v>
      </c>
      <c r="M39" s="74">
        <f t="shared" ca="1" si="44"/>
        <v>103222</v>
      </c>
      <c r="N39" s="72"/>
      <c r="P39" s="187" t="str">
        <f t="shared" si="35"/>
        <v>52992C</v>
      </c>
      <c r="Q39" s="186" t="s">
        <v>600</v>
      </c>
      <c r="R39" s="188" t="str">
        <f t="shared" si="36"/>
        <v>Communications Manager - Public Health</v>
      </c>
      <c r="S39" s="189" t="str">
        <f t="shared" si="37"/>
        <v>35</v>
      </c>
      <c r="T39" s="186" cm="1">
        <f t="array" aca="1" ref="T39" ca="1">ROUND(IF($Q39="Y",VLOOKUP($P39, INDIRECT($Q$3),T$8,0)*INDIRECT($P$2),VLOOKUP($P39, INDIRECT($Q$3),T$8,0)),IF($E39="E",0,3))</f>
        <v>80463</v>
      </c>
      <c r="U39" s="186" cm="1">
        <f t="array" aca="1" ref="U39" ca="1">ROUND(IF($Q39="Y",VLOOKUP($P39, INDIRECT($Q$3),U$8,0)*INDIRECT($P$2),VLOOKUP($P39, INDIRECT($Q$3),U$8,0)),IF($E39="E",0,3))</f>
        <v>84697</v>
      </c>
      <c r="V39" s="186" cm="1">
        <f t="array" aca="1" ref="V39" ca="1">ROUND(IF($Q39="Y",VLOOKUP($P39, INDIRECT($Q$3),V$8,0)*INDIRECT($P$2),VLOOKUP($P39, INDIRECT($Q$3),V$8,0)),IF($E39="E",0,3))</f>
        <v>89831</v>
      </c>
      <c r="W39" s="186" cm="1">
        <f t="array" aca="1" ref="W39" ca="1">ROUND(IF($Q39="Y",VLOOKUP($P39, INDIRECT($Q$3),W$8,0)*INDIRECT($P$2),VLOOKUP($P39, INDIRECT($Q$3),W$8,0)),IF($E39="E",0,3))</f>
        <v>94969</v>
      </c>
      <c r="X39" s="186" cm="1">
        <f t="array" aca="1" ref="X39" ca="1">ROUND(IF($Q39="Y",VLOOKUP($P39, INDIRECT($Q$3),X$8,0)*INDIRECT($P$2),VLOOKUP($P39, INDIRECT($Q$3),X$8,0)),IF($E39="E",0,3))</f>
        <v>97625</v>
      </c>
      <c r="Y39" s="186" cm="1">
        <f t="array" aca="1" ref="Y39" ca="1">ROUND(IF($Q39="Y",VLOOKUP($P39, INDIRECT($Q$3),Y$8,0)*INDIRECT($P$2),VLOOKUP($P39, INDIRECT($Q$3),Y$8,0)),IF($E39="E",0,3))</f>
        <v>100360</v>
      </c>
      <c r="Z39" s="186" cm="1">
        <f t="array" aca="1" ref="Z39" ca="1">ROUND(IF($Q39="Y",VLOOKUP($P39, INDIRECT($Q$3),Z$8,0)*INDIRECT($P$2),VLOOKUP($P39, INDIRECT($Q$3),Z$8,0)),IF($E39="E",0,3))</f>
        <v>103222</v>
      </c>
      <c r="AA39" s="186"/>
      <c r="AB39" s="282" t="str">
        <f t="shared" si="2"/>
        <v>52992C</v>
      </c>
      <c r="AC39" s="130" t="str">
        <f t="shared" si="38"/>
        <v>Communications Manager - Public Health</v>
      </c>
      <c r="AD39" s="284" t="str">
        <f t="shared" si="39"/>
        <v>35</v>
      </c>
      <c r="AE39" s="282">
        <f t="shared" ca="1" si="5"/>
        <v>38.684999999999995</v>
      </c>
      <c r="AF39" s="282">
        <f t="shared" ca="1" si="6"/>
        <v>40.72</v>
      </c>
      <c r="AG39" s="282">
        <f t="shared" ca="1" si="7"/>
        <v>43.187999999999995</v>
      </c>
      <c r="AH39" s="282">
        <f t="shared" ca="1" si="8"/>
        <v>45.658999999999999</v>
      </c>
      <c r="AI39" s="282">
        <f t="shared" ca="1" si="9"/>
        <v>46.936</v>
      </c>
      <c r="AJ39" s="282">
        <f t="shared" ca="1" si="10"/>
        <v>48.25</v>
      </c>
      <c r="AK39" s="282">
        <f t="shared" ca="1" si="11"/>
        <v>49.625999999999998</v>
      </c>
    </row>
    <row r="40" spans="1:37" x14ac:dyDescent="0.3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15"/>
        <v>101439</v>
      </c>
      <c r="H40" s="74">
        <f t="shared" ca="1" si="16"/>
        <v>105494</v>
      </c>
      <c r="I40" s="74">
        <f t="shared" ca="1" si="40"/>
        <v>109716</v>
      </c>
      <c r="J40" s="74">
        <f t="shared" ca="1" si="41"/>
        <v>114104</v>
      </c>
      <c r="K40" s="74">
        <f t="shared" ca="1" si="42"/>
        <v>118668</v>
      </c>
      <c r="L40" s="74">
        <f t="shared" ca="1" si="43"/>
        <v>0</v>
      </c>
      <c r="M40" s="74">
        <f t="shared" ca="1" si="44"/>
        <v>0</v>
      </c>
      <c r="N40" s="72"/>
      <c r="P40" s="187" t="str">
        <f t="shared" si="35"/>
        <v>53028C</v>
      </c>
      <c r="Q40" s="186" t="s">
        <v>600</v>
      </c>
      <c r="R40" s="188" t="str">
        <f t="shared" si="36"/>
        <v>Community Safety Manager</v>
      </c>
      <c r="S40" s="189" t="str">
        <f t="shared" si="37"/>
        <v>104</v>
      </c>
      <c r="T40" s="186" cm="1">
        <f t="array" aca="1" ref="T40" ca="1">ROUND(IF($Q40="Y",VLOOKUP($P40, INDIRECT($Q$3),T$8,0)*INDIRECT($P$2),VLOOKUP($P40, INDIRECT($Q$3),T$8,0)),IF($E40="E",0,3))</f>
        <v>101439</v>
      </c>
      <c r="U40" s="186" cm="1">
        <f t="array" aca="1" ref="U40" ca="1">ROUND(IF($Q40="Y",VLOOKUP($P40, INDIRECT($Q$3),U$8,0)*INDIRECT($P$2),VLOOKUP($P40, INDIRECT($Q$3),U$8,0)),IF($E40="E",0,3))</f>
        <v>105494</v>
      </c>
      <c r="V40" s="186" cm="1">
        <f t="array" aca="1" ref="V40" ca="1">ROUND(IF($Q40="Y",VLOOKUP($P40, INDIRECT($Q$3),V$8,0)*INDIRECT($P$2),VLOOKUP($P40, INDIRECT($Q$3),V$8,0)),IF($E40="E",0,3))</f>
        <v>109716</v>
      </c>
      <c r="W40" s="186" cm="1">
        <f t="array" aca="1" ref="W40" ca="1">ROUND(IF($Q40="Y",VLOOKUP($P40, INDIRECT($Q$3),W$8,0)*INDIRECT($P$2),VLOOKUP($P40, INDIRECT($Q$3),W$8,0)),IF($E40="E",0,3))</f>
        <v>114104</v>
      </c>
      <c r="X40" s="186" cm="1">
        <f t="array" aca="1" ref="X40" ca="1">ROUND(IF($Q40="Y",VLOOKUP($P40, INDIRECT($Q$3),X$8,0)*INDIRECT($P$2),VLOOKUP($P40, INDIRECT($Q$3),X$8,0)),IF($E40="E",0,3))</f>
        <v>118668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2"/>
        <v>53028C</v>
      </c>
      <c r="AC40" s="130" t="str">
        <f t="shared" si="38"/>
        <v>Community Safety Manager</v>
      </c>
      <c r="AD40" s="284" t="str">
        <f t="shared" si="39"/>
        <v>104</v>
      </c>
      <c r="AE40" s="282">
        <f t="shared" ca="1" si="5"/>
        <v>48.768999999999998</v>
      </c>
      <c r="AF40" s="282">
        <f t="shared" ca="1" si="6"/>
        <v>50.719000000000001</v>
      </c>
      <c r="AG40" s="282">
        <f t="shared" ca="1" si="7"/>
        <v>52.748999999999995</v>
      </c>
      <c r="AH40" s="282">
        <f t="shared" ca="1" si="8"/>
        <v>54.857999999999997</v>
      </c>
      <c r="AI40" s="282">
        <f t="shared" ca="1" si="9"/>
        <v>57.052</v>
      </c>
      <c r="AJ40" s="282" t="str">
        <f t="shared" ca="1" si="10"/>
        <v/>
      </c>
      <c r="AK40" s="282" t="str">
        <f t="shared" ca="1" si="11"/>
        <v/>
      </c>
    </row>
    <row r="41" spans="1:37" x14ac:dyDescent="0.3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15"/>
        <v>86500</v>
      </c>
      <c r="H41" s="74">
        <f t="shared" ca="1" si="16"/>
        <v>90824</v>
      </c>
      <c r="I41" s="74">
        <f t="shared" ca="1" si="40"/>
        <v>95367</v>
      </c>
      <c r="J41" s="74">
        <f t="shared" ca="1" si="41"/>
        <v>102418</v>
      </c>
      <c r="K41" s="74">
        <f t="shared" ca="1" si="42"/>
        <v>105287</v>
      </c>
      <c r="L41" s="74">
        <f t="shared" ca="1" si="43"/>
        <v>108286</v>
      </c>
      <c r="M41" s="74">
        <f t="shared" ca="1" si="44"/>
        <v>0</v>
      </c>
      <c r="N41" s="72"/>
      <c r="P41" s="187" t="str">
        <f t="shared" si="35"/>
        <v>52810C</v>
      </c>
      <c r="Q41" s="191" t="s">
        <v>600</v>
      </c>
      <c r="R41" s="188" t="str">
        <f t="shared" si="36"/>
        <v xml:space="preserve">Construction Management Coordinator </v>
      </c>
      <c r="S41" s="189" t="str">
        <f t="shared" si="37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2"/>
        <v>52810C</v>
      </c>
      <c r="AC41" s="130" t="str">
        <f t="shared" si="38"/>
        <v xml:space="preserve">Construction Management Coordinator </v>
      </c>
      <c r="AD41" s="284" t="str">
        <f t="shared" si="39"/>
        <v>33</v>
      </c>
      <c r="AE41" s="282">
        <f t="shared" ca="1" si="5"/>
        <v>41.586999999999996</v>
      </c>
      <c r="AF41" s="282">
        <f t="shared" ca="1" si="6"/>
        <v>43.665999999999997</v>
      </c>
      <c r="AG41" s="282">
        <f t="shared" ca="1" si="7"/>
        <v>45.849999999999994</v>
      </c>
      <c r="AH41" s="282">
        <f t="shared" ca="1" si="8"/>
        <v>49.239999999999995</v>
      </c>
      <c r="AI41" s="282">
        <f t="shared" ca="1" si="9"/>
        <v>50.619</v>
      </c>
      <c r="AJ41" s="282">
        <f t="shared" ca="1" si="10"/>
        <v>52.061</v>
      </c>
      <c r="AK41" s="282" t="str">
        <f t="shared" ca="1" si="11"/>
        <v/>
      </c>
    </row>
    <row r="42" spans="1:37" x14ac:dyDescent="0.3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15"/>
        <v>86500</v>
      </c>
      <c r="H42" s="74">
        <f t="shared" ca="1" si="16"/>
        <v>90824</v>
      </c>
      <c r="I42" s="74">
        <f t="shared" ca="1" si="40"/>
        <v>95367</v>
      </c>
      <c r="J42" s="74">
        <f t="shared" ca="1" si="41"/>
        <v>102418</v>
      </c>
      <c r="K42" s="74">
        <f t="shared" ca="1" si="42"/>
        <v>105287</v>
      </c>
      <c r="L42" s="74">
        <f t="shared" ca="1" si="43"/>
        <v>108286</v>
      </c>
      <c r="M42" s="74">
        <f t="shared" ca="1" si="44"/>
        <v>0</v>
      </c>
      <c r="N42" s="72"/>
      <c r="P42" s="187" t="str">
        <f t="shared" si="35"/>
        <v>02618C</v>
      </c>
      <c r="Q42" s="191" t="s">
        <v>600</v>
      </c>
      <c r="R42" s="188" t="str">
        <f t="shared" si="36"/>
        <v>Construction Management Coordinator - PW</v>
      </c>
      <c r="S42" s="189" t="str">
        <f t="shared" si="37"/>
        <v>33</v>
      </c>
      <c r="T42" s="186" cm="1">
        <f t="array" aca="1" ref="T42" ca="1">ROUND(IF($Q42="Y",VLOOKUP($P42, INDIRECT($Q$3),T$8,0)*INDIRECT($P$2),VLOOKUP($P42, INDIRECT($Q$3),T$8,0)),IF($E42="E",0,3))</f>
        <v>86500</v>
      </c>
      <c r="U42" s="186" cm="1">
        <f t="array" aca="1" ref="U42" ca="1">ROUND(IF($Q42="Y",VLOOKUP($P42, INDIRECT($Q$3),U$8,0)*INDIRECT($P$2),VLOOKUP($P42, INDIRECT($Q$3),U$8,0)),IF($E42="E",0,3))</f>
        <v>90824</v>
      </c>
      <c r="V42" s="186" cm="1">
        <f t="array" aca="1" ref="V42" ca="1">ROUND(IF($Q42="Y",VLOOKUP($P42, INDIRECT($Q$3),V$8,0)*INDIRECT($P$2),VLOOKUP($P42, INDIRECT($Q$3),V$8,0)),IF($E42="E",0,3))</f>
        <v>95367</v>
      </c>
      <c r="W42" s="186" cm="1">
        <f t="array" aca="1" ref="W42" ca="1">ROUND(IF($Q42="Y",VLOOKUP($P42, INDIRECT($Q$3),W$8,0)*INDIRECT($P$2),VLOOKUP($P42, INDIRECT($Q$3),W$8,0)),IF($E42="E",0,3))</f>
        <v>102418</v>
      </c>
      <c r="X42" s="186" cm="1">
        <f t="array" aca="1" ref="X42" ca="1">ROUND(IF($Q42="Y",VLOOKUP($P42, INDIRECT($Q$3),X$8,0)*INDIRECT($P$2),VLOOKUP($P42, INDIRECT($Q$3),X$8,0)),IF($E42="E",0,3))</f>
        <v>105287</v>
      </c>
      <c r="Y42" s="186" cm="1">
        <f t="array" aca="1" ref="Y42" ca="1">ROUND(IF($Q42="Y",VLOOKUP($P42, INDIRECT($Q$3),Y$8,0)*INDIRECT($P$2),VLOOKUP($P42, INDIRECT($Q$3),Y$8,0)),IF($E42="E",0,3))</f>
        <v>108286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ref="AB42:AB73" si="45">A42</f>
        <v>02618C</v>
      </c>
      <c r="AC42" s="130" t="str">
        <f t="shared" si="38"/>
        <v>Construction Management Coordinator - PW</v>
      </c>
      <c r="AD42" s="284" t="str">
        <f t="shared" si="39"/>
        <v>33</v>
      </c>
      <c r="AE42" s="282">
        <f t="shared" ref="AE42:AE74" ca="1" si="46">IF(T42=0,"",IF($E42="E",ROUNDUP(T42/2080,3),T42))</f>
        <v>41.586999999999996</v>
      </c>
      <c r="AF42" s="282">
        <f t="shared" ref="AF42:AF74" ca="1" si="47">IF(U42=0,"",IF($E42="E",ROUNDUP(U42/2080,3),U42))</f>
        <v>43.665999999999997</v>
      </c>
      <c r="AG42" s="282">
        <f t="shared" ref="AG42:AG74" ca="1" si="48">IF(V42=0,"",IF($E42="E",ROUNDUP(V42/2080,3),V42))</f>
        <v>45.849999999999994</v>
      </c>
      <c r="AH42" s="282">
        <f t="shared" ref="AH42:AH74" ca="1" si="49">IF(W42=0,"",IF($E42="E",ROUNDUP(W42/2080,3),W42))</f>
        <v>49.239999999999995</v>
      </c>
      <c r="AI42" s="282">
        <f t="shared" ref="AI42:AI74" ca="1" si="50">IF(X42=0,"",IF($E42="E",ROUNDUP(X42/2080,3),X42))</f>
        <v>50.619</v>
      </c>
      <c r="AJ42" s="282">
        <f t="shared" ref="AJ42:AJ74" ca="1" si="51">IF(Y42=0,"",IF($E42="E",ROUNDUP(Y42/2080,3),Y42))</f>
        <v>52.061</v>
      </c>
      <c r="AK42" s="282" t="str">
        <f t="shared" ref="AK42:AK74" ca="1" si="52">IF(Z42=0,"",IF($E42="E",ROUNDUP(Z42/2080,3),Z42))</f>
        <v/>
      </c>
    </row>
    <row r="43" spans="1:37" x14ac:dyDescent="0.3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15"/>
        <v>83605</v>
      </c>
      <c r="H43" s="74">
        <f t="shared" ca="1" si="16"/>
        <v>87922</v>
      </c>
      <c r="I43" s="74">
        <f t="shared" ca="1" si="40"/>
        <v>92403</v>
      </c>
      <c r="J43" s="74">
        <f t="shared" ca="1" si="41"/>
        <v>98658</v>
      </c>
      <c r="K43" s="74">
        <f t="shared" ca="1" si="42"/>
        <v>101421</v>
      </c>
      <c r="L43" s="74">
        <f t="shared" ca="1" si="43"/>
        <v>104261</v>
      </c>
      <c r="M43" s="74">
        <f t="shared" ca="1" si="44"/>
        <v>107235</v>
      </c>
      <c r="N43" s="72"/>
      <c r="P43" s="187" t="str">
        <f t="shared" si="35"/>
        <v>02625C</v>
      </c>
      <c r="Q43" s="191" t="s">
        <v>600</v>
      </c>
      <c r="R43" s="188" t="str">
        <f t="shared" si="36"/>
        <v>Contract Administrator</v>
      </c>
      <c r="S43" s="189" t="str">
        <f t="shared" si="37"/>
        <v>34D</v>
      </c>
      <c r="T43" s="186" cm="1">
        <f t="array" aca="1" ref="T43" ca="1">ROUND(IF($Q43="Y",VLOOKUP($P43, INDIRECT($Q$3),T$8,0)*INDIRECT($P$2),VLOOKUP($P43, INDIRECT($Q$3),T$8,0)),IF($E43="E",0,3))</f>
        <v>83605</v>
      </c>
      <c r="U43" s="186" cm="1">
        <f t="array" aca="1" ref="U43" ca="1">ROUND(IF($Q43="Y",VLOOKUP($P43, INDIRECT($Q$3),U$8,0)*INDIRECT($P$2),VLOOKUP($P43, INDIRECT($Q$3),U$8,0)),IF($E43="E",0,3))</f>
        <v>87922</v>
      </c>
      <c r="V43" s="186" cm="1">
        <f t="array" aca="1" ref="V43" ca="1">ROUND(IF($Q43="Y",VLOOKUP($P43, INDIRECT($Q$3),V$8,0)*INDIRECT($P$2),VLOOKUP($P43, INDIRECT($Q$3),V$8,0)),IF($E43="E",0,3))</f>
        <v>92403</v>
      </c>
      <c r="W43" s="186" cm="1">
        <f t="array" aca="1" ref="W43" ca="1">ROUND(IF($Q43="Y",VLOOKUP($P43, INDIRECT($Q$3),W$8,0)*INDIRECT($P$2),VLOOKUP($P43, INDIRECT($Q$3),W$8,0)),IF($E43="E",0,3))</f>
        <v>98658</v>
      </c>
      <c r="X43" s="186" cm="1">
        <f t="array" aca="1" ref="X43" ca="1">ROUND(IF($Q43="Y",VLOOKUP($P43, INDIRECT($Q$3),X$8,0)*INDIRECT($P$2),VLOOKUP($P43, INDIRECT($Q$3),X$8,0)),IF($E43="E",0,3))</f>
        <v>101421</v>
      </c>
      <c r="Y43" s="186" cm="1">
        <f t="array" aca="1" ref="Y43" ca="1">ROUND(IF($Q43="Y",VLOOKUP($P43, INDIRECT($Q$3),Y$8,0)*INDIRECT($P$2),VLOOKUP($P43, INDIRECT($Q$3),Y$8,0)),IF($E43="E",0,3))</f>
        <v>104261</v>
      </c>
      <c r="Z43" s="186" cm="1">
        <f t="array" aca="1" ref="Z43" ca="1">ROUND(IF($Q43="Y",VLOOKUP($P43, INDIRECT($Q$3),Z$8,0)*INDIRECT($P$2),VLOOKUP($P43, INDIRECT($Q$3),Z$8,0)),IF($E43="E",0,3))</f>
        <v>107235</v>
      </c>
      <c r="AA43" s="186"/>
      <c r="AB43" s="282" t="str">
        <f t="shared" si="45"/>
        <v>02625C</v>
      </c>
      <c r="AC43" s="130" t="str">
        <f t="shared" si="38"/>
        <v>Contract Administrator</v>
      </c>
      <c r="AD43" s="284" t="str">
        <f t="shared" si="39"/>
        <v>34D</v>
      </c>
      <c r="AE43" s="282">
        <f t="shared" ca="1" si="46"/>
        <v>40.195</v>
      </c>
      <c r="AF43" s="282">
        <f t="shared" ca="1" si="47"/>
        <v>42.271000000000001</v>
      </c>
      <c r="AG43" s="282">
        <f t="shared" ca="1" si="48"/>
        <v>44.424999999999997</v>
      </c>
      <c r="AH43" s="282">
        <f t="shared" ca="1" si="49"/>
        <v>47.431999999999995</v>
      </c>
      <c r="AI43" s="282">
        <f t="shared" ca="1" si="50"/>
        <v>48.760999999999996</v>
      </c>
      <c r="AJ43" s="282">
        <f t="shared" ca="1" si="51"/>
        <v>50.125999999999998</v>
      </c>
      <c r="AK43" s="282">
        <f t="shared" ca="1" si="52"/>
        <v>51.555999999999997</v>
      </c>
    </row>
    <row r="44" spans="1:37" x14ac:dyDescent="0.3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ca="1" si="15"/>
        <v>72288</v>
      </c>
      <c r="H44" s="74">
        <f t="shared" ca="1" si="16"/>
        <v>76192</v>
      </c>
      <c r="I44" s="74">
        <f t="shared" ca="1" si="40"/>
        <v>80923</v>
      </c>
      <c r="J44" s="74">
        <f t="shared" ca="1" si="41"/>
        <v>85654</v>
      </c>
      <c r="K44" s="74">
        <f t="shared" ca="1" si="42"/>
        <v>88054</v>
      </c>
      <c r="L44" s="74">
        <f t="shared" ca="1" si="43"/>
        <v>90521</v>
      </c>
      <c r="M44" s="74">
        <f t="shared" ca="1" si="44"/>
        <v>93100</v>
      </c>
      <c r="N44" s="72"/>
      <c r="P44" s="187" t="str">
        <f t="shared" si="35"/>
        <v>02674C</v>
      </c>
      <c r="Q44" s="191" t="s">
        <v>600</v>
      </c>
      <c r="R44" s="188" t="str">
        <f t="shared" si="36"/>
        <v>Coordinator Health and Wellness</v>
      </c>
      <c r="S44" s="189" t="str">
        <f t="shared" si="37"/>
        <v>29</v>
      </c>
      <c r="T44" s="186" cm="1">
        <f t="array" aca="1" ref="T44" ca="1">ROUND(IF($Q44="Y",VLOOKUP($P44, INDIRECT($Q$3),T$8,0)*INDIRECT($P$2),VLOOKUP($P44, INDIRECT($Q$3),T$8,0)),IF($E44="E",0,3))</f>
        <v>72288</v>
      </c>
      <c r="U44" s="186" cm="1">
        <f t="array" aca="1" ref="U44" ca="1">ROUND(IF($Q44="Y",VLOOKUP($P44, INDIRECT($Q$3),U$8,0)*INDIRECT($P$2),VLOOKUP($P44, INDIRECT($Q$3),U$8,0)),IF($E44="E",0,3))</f>
        <v>76192</v>
      </c>
      <c r="V44" s="186" cm="1">
        <f t="array" aca="1" ref="V44" ca="1">ROUND(IF($Q44="Y",VLOOKUP($P44, INDIRECT($Q$3),V$8,0)*INDIRECT($P$2),VLOOKUP($P44, INDIRECT($Q$3),V$8,0)),IF($E44="E",0,3))</f>
        <v>80923</v>
      </c>
      <c r="W44" s="186" cm="1">
        <f t="array" aca="1" ref="W44" ca="1">ROUND(IF($Q44="Y",VLOOKUP($P44, INDIRECT($Q$3),W$8,0)*INDIRECT($P$2),VLOOKUP($P44, INDIRECT($Q$3),W$8,0)),IF($E44="E",0,3))</f>
        <v>85654</v>
      </c>
      <c r="X44" s="186" cm="1">
        <f t="array" aca="1" ref="X44" ca="1">ROUND(IF($Q44="Y",VLOOKUP($P44, INDIRECT($Q$3),X$8,0)*INDIRECT($P$2),VLOOKUP($P44, INDIRECT($Q$3),X$8,0)),IF($E44="E",0,3))</f>
        <v>88054</v>
      </c>
      <c r="Y44" s="186" cm="1">
        <f t="array" aca="1" ref="Y44" ca="1">ROUND(IF($Q44="Y",VLOOKUP($P44, INDIRECT($Q$3),Y$8,0)*INDIRECT($P$2),VLOOKUP($P44, INDIRECT($Q$3),Y$8,0)),IF($E44="E",0,3))</f>
        <v>90521</v>
      </c>
      <c r="Z44" s="186" cm="1">
        <f t="array" aca="1" ref="Z44" ca="1">ROUND(IF($Q44="Y",VLOOKUP($P44, INDIRECT($Q$3),Z$8,0)*INDIRECT($P$2),VLOOKUP($P44, INDIRECT($Q$3),Z$8,0)),IF($E44="E",0,3))</f>
        <v>93100</v>
      </c>
      <c r="AA44" s="186"/>
      <c r="AB44" s="282" t="str">
        <f t="shared" si="45"/>
        <v>02674C</v>
      </c>
      <c r="AC44" s="130" t="str">
        <f t="shared" si="38"/>
        <v>Coordinator Health and Wellness</v>
      </c>
      <c r="AD44" s="284" t="str">
        <f t="shared" si="39"/>
        <v>29</v>
      </c>
      <c r="AE44" s="282">
        <f t="shared" ca="1" si="46"/>
        <v>34.753999999999998</v>
      </c>
      <c r="AF44" s="282">
        <f t="shared" ca="1" si="47"/>
        <v>36.631</v>
      </c>
      <c r="AG44" s="282">
        <f t="shared" ca="1" si="48"/>
        <v>38.905999999999999</v>
      </c>
      <c r="AH44" s="282">
        <f t="shared" ca="1" si="49"/>
        <v>41.18</v>
      </c>
      <c r="AI44" s="282">
        <f t="shared" ca="1" si="50"/>
        <v>42.333999999999996</v>
      </c>
      <c r="AJ44" s="282">
        <f t="shared" ca="1" si="51"/>
        <v>43.519999999999996</v>
      </c>
      <c r="AK44" s="282">
        <f t="shared" ca="1" si="52"/>
        <v>44.76</v>
      </c>
    </row>
    <row r="45" spans="1:37" x14ac:dyDescent="0.3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5"/>
        <v>76545</v>
      </c>
      <c r="H45" s="74">
        <f t="shared" ca="1" si="16"/>
        <v>80580</v>
      </c>
      <c r="I45" s="74">
        <f t="shared" ca="1" si="40"/>
        <v>85398</v>
      </c>
      <c r="J45" s="74">
        <f t="shared" ca="1" si="41"/>
        <v>90219</v>
      </c>
      <c r="K45" s="74">
        <f t="shared" ca="1" si="42"/>
        <v>92745</v>
      </c>
      <c r="L45" s="74">
        <f t="shared" ca="1" si="43"/>
        <v>95344</v>
      </c>
      <c r="M45" s="74">
        <f t="shared" ca="1" si="44"/>
        <v>98061</v>
      </c>
      <c r="N45" s="72"/>
      <c r="P45" s="187" t="str">
        <f t="shared" si="35"/>
        <v>02672C</v>
      </c>
      <c r="Q45" s="191" t="s">
        <v>600</v>
      </c>
      <c r="R45" s="188" t="str">
        <f t="shared" si="36"/>
        <v>Coordinator Legal Processes</v>
      </c>
      <c r="S45" s="189" t="str">
        <f t="shared" si="37"/>
        <v>25</v>
      </c>
      <c r="T45" s="186" cm="1">
        <f t="array" aca="1" ref="T45" ca="1">ROUND(IF($Q45="Y",VLOOKUP($P45, INDIRECT($Q$3),T$8,0)*INDIRECT($P$2),VLOOKUP($P45, INDIRECT($Q$3),T$8,0)),IF($E45="E",0,3))</f>
        <v>76545</v>
      </c>
      <c r="U45" s="186" cm="1">
        <f t="array" aca="1" ref="U45" ca="1">ROUND(IF($Q45="Y",VLOOKUP($P45, INDIRECT($Q$3),U$8,0)*INDIRECT($P$2),VLOOKUP($P45, INDIRECT($Q$3),U$8,0)),IF($E45="E",0,3))</f>
        <v>80580</v>
      </c>
      <c r="V45" s="186" cm="1">
        <f t="array" aca="1" ref="V45" ca="1">ROUND(IF($Q45="Y",VLOOKUP($P45, INDIRECT($Q$3),V$8,0)*INDIRECT($P$2),VLOOKUP($P45, INDIRECT($Q$3),V$8,0)),IF($E45="E",0,3))</f>
        <v>85398</v>
      </c>
      <c r="W45" s="186" cm="1">
        <f t="array" aca="1" ref="W45" ca="1">ROUND(IF($Q45="Y",VLOOKUP($P45, INDIRECT($Q$3),W$8,0)*INDIRECT($P$2),VLOOKUP($P45, INDIRECT($Q$3),W$8,0)),IF($E45="E",0,3))</f>
        <v>90219</v>
      </c>
      <c r="X45" s="186" cm="1">
        <f t="array" aca="1" ref="X45" ca="1">ROUND(IF($Q45="Y",VLOOKUP($P45, INDIRECT($Q$3),X$8,0)*INDIRECT($P$2),VLOOKUP($P45, INDIRECT($Q$3),X$8,0)),IF($E45="E",0,3))</f>
        <v>92745</v>
      </c>
      <c r="Y45" s="186" cm="1">
        <f t="array" aca="1" ref="Y45" ca="1">ROUND(IF($Q45="Y",VLOOKUP($P45, INDIRECT($Q$3),Y$8,0)*INDIRECT($P$2),VLOOKUP($P45, INDIRECT($Q$3),Y$8,0)),IF($E45="E",0,3))</f>
        <v>95344</v>
      </c>
      <c r="Z45" s="186" cm="1">
        <f t="array" aca="1" ref="Z45" ca="1">ROUND(IF($Q45="Y",VLOOKUP($P45, INDIRECT($Q$3),Z$8,0)*INDIRECT($P$2),VLOOKUP($P45, INDIRECT($Q$3),Z$8,0)),IF($E45="E",0,3))</f>
        <v>98061</v>
      </c>
      <c r="AA45" s="186"/>
      <c r="AB45" s="282" t="str">
        <f t="shared" si="45"/>
        <v>02672C</v>
      </c>
      <c r="AC45" s="130" t="str">
        <f t="shared" si="38"/>
        <v>Coordinator Legal Processes</v>
      </c>
      <c r="AD45" s="284" t="str">
        <f t="shared" si="39"/>
        <v>25</v>
      </c>
      <c r="AE45" s="282">
        <f t="shared" ca="1" si="46"/>
        <v>36.800999999999995</v>
      </c>
      <c r="AF45" s="282">
        <f t="shared" ca="1" si="47"/>
        <v>38.741</v>
      </c>
      <c r="AG45" s="282">
        <f t="shared" ca="1" si="48"/>
        <v>41.056999999999995</v>
      </c>
      <c r="AH45" s="282">
        <f t="shared" ca="1" si="49"/>
        <v>43.375</v>
      </c>
      <c r="AI45" s="282">
        <f t="shared" ca="1" si="50"/>
        <v>44.588999999999999</v>
      </c>
      <c r="AJ45" s="282">
        <f t="shared" ca="1" si="51"/>
        <v>45.838999999999999</v>
      </c>
      <c r="AK45" s="282">
        <f t="shared" ca="1" si="52"/>
        <v>47.144999999999996</v>
      </c>
    </row>
    <row r="46" spans="1:37" x14ac:dyDescent="0.3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ref="G46:G77" ca="1" si="53">IF(E46="E",ROUND(T46,0),ROUND(T46,3))</f>
        <v>79166</v>
      </c>
      <c r="H46" s="74">
        <f t="shared" ref="H46:H77" ca="1" si="54">IF(F46="E",ROUND(U46,0),ROUND(U46,3))</f>
        <v>83145</v>
      </c>
      <c r="I46" s="74">
        <f t="shared" ca="1" si="40"/>
        <v>87638</v>
      </c>
      <c r="J46" s="74">
        <f t="shared" ca="1" si="41"/>
        <v>94958</v>
      </c>
      <c r="K46" s="74">
        <f t="shared" ca="1" si="42"/>
        <v>97619</v>
      </c>
      <c r="L46" s="74">
        <f t="shared" ca="1" si="43"/>
        <v>102732</v>
      </c>
      <c r="M46" s="74">
        <f t="shared" ca="1" si="44"/>
        <v>108623</v>
      </c>
      <c r="N46" s="72"/>
      <c r="P46" s="187" t="str">
        <f t="shared" si="35"/>
        <v>01333C</v>
      </c>
      <c r="Q46" s="186" t="s">
        <v>600</v>
      </c>
      <c r="R46" s="188" t="str">
        <f t="shared" si="36"/>
        <v>CPED Interagency Coordinator</v>
      </c>
      <c r="S46" s="189" t="str">
        <f t="shared" si="37"/>
        <v>65</v>
      </c>
      <c r="T46" s="186" cm="1">
        <f t="array" aca="1" ref="T46" ca="1">ROUND(IF($Q46="Y",VLOOKUP($P46, INDIRECT($Q$3),T$8,0)*INDIRECT($P$2),VLOOKUP($P46, INDIRECT($Q$3),T$8,0)),IF($E46="E",0,3))</f>
        <v>79166</v>
      </c>
      <c r="U46" s="186" cm="1">
        <f t="array" aca="1" ref="U46" ca="1">ROUND(IF($Q46="Y",VLOOKUP($P46, INDIRECT($Q$3),U$8,0)*INDIRECT($P$2),VLOOKUP($P46, INDIRECT($Q$3),U$8,0)),IF($E46="E",0,3))</f>
        <v>83145</v>
      </c>
      <c r="V46" s="186" cm="1">
        <f t="array" aca="1" ref="V46" ca="1">ROUND(IF($Q46="Y",VLOOKUP($P46, INDIRECT($Q$3),V$8,0)*INDIRECT($P$2),VLOOKUP($P46, INDIRECT($Q$3),V$8,0)),IF($E46="E",0,3))</f>
        <v>87638</v>
      </c>
      <c r="W46" s="186" cm="1">
        <f t="array" aca="1" ref="W46" ca="1">ROUND(IF($Q46="Y",VLOOKUP($P46, INDIRECT($Q$3),W$8,0)*INDIRECT($P$2),VLOOKUP($P46, INDIRECT($Q$3),W$8,0)),IF($E46="E",0,3))</f>
        <v>94958</v>
      </c>
      <c r="X46" s="186" cm="1">
        <f t="array" aca="1" ref="X46" ca="1">ROUND(IF($Q46="Y",VLOOKUP($P46, INDIRECT($Q$3),X$8,0)*INDIRECT($P$2),VLOOKUP($P46, INDIRECT($Q$3),X$8,0)),IF($E46="E",0,3))</f>
        <v>97619</v>
      </c>
      <c r="Y46" s="186" cm="1">
        <f t="array" aca="1" ref="Y46" ca="1">ROUND(IF($Q46="Y",VLOOKUP($P46, INDIRECT($Q$3),Y$8,0)*INDIRECT($P$2),VLOOKUP($P46, INDIRECT($Q$3),Y$8,0)),IF($E46="E",0,3))</f>
        <v>102732</v>
      </c>
      <c r="Z46" s="186" cm="1">
        <f t="array" aca="1" ref="Z46" ca="1">ROUND(IF($Q46="Y",VLOOKUP($P46, INDIRECT($Q$3),Z$8,0)*INDIRECT($P$2),VLOOKUP($P46, INDIRECT($Q$3),Z$8,0)),IF($E46="E",0,3))</f>
        <v>108623</v>
      </c>
      <c r="AA46" s="186"/>
      <c r="AB46" s="282" t="str">
        <f t="shared" si="45"/>
        <v>01333C</v>
      </c>
      <c r="AC46" s="130" t="str">
        <f t="shared" si="38"/>
        <v>CPED Interagency Coordinator</v>
      </c>
      <c r="AD46" s="284" t="str">
        <f t="shared" si="39"/>
        <v>65</v>
      </c>
      <c r="AE46" s="282">
        <f t="shared" ca="1" si="46"/>
        <v>38.061</v>
      </c>
      <c r="AF46" s="282">
        <f t="shared" ca="1" si="47"/>
        <v>39.973999999999997</v>
      </c>
      <c r="AG46" s="282">
        <f t="shared" ca="1" si="48"/>
        <v>42.134</v>
      </c>
      <c r="AH46" s="282">
        <f t="shared" ca="1" si="49"/>
        <v>45.652999999999999</v>
      </c>
      <c r="AI46" s="282">
        <f t="shared" ca="1" si="50"/>
        <v>46.933</v>
      </c>
      <c r="AJ46" s="282">
        <f t="shared" ca="1" si="51"/>
        <v>49.390999999999998</v>
      </c>
      <c r="AK46" s="282">
        <f t="shared" ca="1" si="52"/>
        <v>52.222999999999999</v>
      </c>
    </row>
    <row r="47" spans="1:37" x14ac:dyDescent="0.3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si="53"/>
        <v>99162</v>
      </c>
      <c r="H47" s="74">
        <f t="shared" si="54"/>
        <v>104098</v>
      </c>
      <c r="I47" s="74">
        <f t="shared" ref="I47:I69" si="55">IF(G47="E",ROUND(V47,0),ROUND(V47,3))</f>
        <v>109314</v>
      </c>
      <c r="J47" s="74">
        <f t="shared" ref="J47:J69" si="56">IF(H47="E",ROUND(W47,0),ROUND(W47,3))</f>
        <v>116384</v>
      </c>
      <c r="K47" s="74">
        <f t="shared" ref="K47:K69" si="57">IF(I47="E",ROUND(X47,0),ROUND(X47,3))</f>
        <v>119642</v>
      </c>
      <c r="L47" s="74">
        <f t="shared" ref="L47:L55" si="58">IF(J47="E",ROUND(Y47,0),ROUND(Y47,3))</f>
        <v>122996</v>
      </c>
      <c r="M47" s="74">
        <f t="shared" ref="M47:M55" si="59">IF(K47="E",ROUND(Z47,0),ROUND(Z47,3))</f>
        <v>126500</v>
      </c>
      <c r="N47" s="72"/>
      <c r="P47" s="187" t="str">
        <f t="shared" si="35"/>
        <v>53006C</v>
      </c>
      <c r="Q47" s="191" t="s">
        <v>600</v>
      </c>
      <c r="R47" s="188" t="str">
        <f t="shared" si="36"/>
        <v>Crime Analyst Supv-C</v>
      </c>
      <c r="S47" s="189" t="str">
        <f t="shared" si="37"/>
        <v>010</v>
      </c>
      <c r="T47" s="338">
        <v>99162</v>
      </c>
      <c r="U47" s="338">
        <v>104098</v>
      </c>
      <c r="V47" s="338">
        <v>109314</v>
      </c>
      <c r="W47" s="338">
        <v>116384</v>
      </c>
      <c r="X47" s="338">
        <v>119642</v>
      </c>
      <c r="Y47" s="338">
        <v>122996</v>
      </c>
      <c r="Z47" s="338">
        <v>126500</v>
      </c>
      <c r="AA47" s="186"/>
      <c r="AB47" s="282" t="str">
        <f t="shared" si="45"/>
        <v>53006C</v>
      </c>
      <c r="AC47" s="130" t="str">
        <f t="shared" si="38"/>
        <v>Crime Analyst Supv-C</v>
      </c>
      <c r="AD47" s="284" t="str">
        <f t="shared" si="39"/>
        <v>010</v>
      </c>
      <c r="AE47" s="282">
        <f t="shared" si="46"/>
        <v>47.674999999999997</v>
      </c>
      <c r="AF47" s="282">
        <f t="shared" si="47"/>
        <v>50.047999999999995</v>
      </c>
      <c r="AG47" s="282">
        <f t="shared" si="48"/>
        <v>52.555</v>
      </c>
      <c r="AH47" s="282">
        <f t="shared" si="49"/>
        <v>55.954000000000001</v>
      </c>
      <c r="AI47" s="282">
        <f t="shared" si="50"/>
        <v>57.521000000000001</v>
      </c>
      <c r="AJ47" s="282">
        <f t="shared" si="51"/>
        <v>59.132999999999996</v>
      </c>
      <c r="AK47" s="282">
        <f t="shared" si="52"/>
        <v>60.817999999999998</v>
      </c>
    </row>
    <row r="48" spans="1:37" x14ac:dyDescent="0.3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53"/>
        <v>110255</v>
      </c>
      <c r="H48" s="74">
        <f t="shared" ca="1" si="54"/>
        <v>114669</v>
      </c>
      <c r="I48" s="74">
        <f t="shared" ref="I48:M50" ca="1" si="60">IF(G48="E",ROUND(V48,0),ROUND(V48,3))</f>
        <v>119260</v>
      </c>
      <c r="J48" s="74">
        <f t="shared" ca="1" si="60"/>
        <v>124035</v>
      </c>
      <c r="K48" s="74">
        <f t="shared" ca="1" si="60"/>
        <v>129003</v>
      </c>
      <c r="L48" s="74">
        <f t="shared" ca="1" si="60"/>
        <v>0</v>
      </c>
      <c r="M48" s="74">
        <f t="shared" ca="1" si="60"/>
        <v>0</v>
      </c>
      <c r="N48" s="72"/>
      <c r="P48" s="187" t="str">
        <f t="shared" si="35"/>
        <v>03016C</v>
      </c>
      <c r="Q48" s="191" t="s">
        <v>600</v>
      </c>
      <c r="R48" s="188" t="str">
        <f t="shared" si="36"/>
        <v>Deputy Controller</v>
      </c>
      <c r="S48" s="189" t="str">
        <f t="shared" si="37"/>
        <v>044</v>
      </c>
      <c r="T48" s="186" cm="1">
        <f t="array" aca="1" ref="T48" ca="1">ROUND(IF($Q48="Y",VLOOKUP($P48, INDIRECT($Q$3),T$8,0)*INDIRECT($P$2),VLOOKUP($P48, INDIRECT($Q$3),T$8,0)),IF($E48="E",0,3))</f>
        <v>110255</v>
      </c>
      <c r="U48" s="186" cm="1">
        <f t="array" aca="1" ref="U48" ca="1">ROUND(IF($Q48="Y",VLOOKUP($P48, INDIRECT($Q$3),U$8,0)*INDIRECT($P$2),VLOOKUP($P48, INDIRECT($Q$3),U$8,0)),IF($E48="E",0,3))</f>
        <v>114669</v>
      </c>
      <c r="V48" s="186" cm="1">
        <f t="array" aca="1" ref="V48" ca="1">ROUND(IF($Q48="Y",VLOOKUP($P48, INDIRECT($Q$3),V$8,0)*INDIRECT($P$2),VLOOKUP($P48, INDIRECT($Q$3),V$8,0)),IF($E48="E",0,3))</f>
        <v>119260</v>
      </c>
      <c r="W48" s="186" cm="1">
        <f t="array" aca="1" ref="W48" ca="1">ROUND(IF($Q48="Y",VLOOKUP($P48, INDIRECT($Q$3),W$8,0)*INDIRECT($P$2),VLOOKUP($P48, INDIRECT($Q$3),W$8,0)),IF($E48="E",0,3))</f>
        <v>124035</v>
      </c>
      <c r="X48" s="186" cm="1">
        <f t="array" aca="1" ref="X48" ca="1">ROUND(IF($Q48="Y",VLOOKUP($P48, INDIRECT($Q$3),X$8,0)*INDIRECT($P$2),VLOOKUP($P48, INDIRECT($Q$3),X$8,0)),IF($E48="E",0,3))</f>
        <v>129003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45"/>
        <v>03016C</v>
      </c>
      <c r="AC48" s="130" t="str">
        <f t="shared" si="38"/>
        <v>Deputy Controller</v>
      </c>
      <c r="AD48" s="284" t="str">
        <f t="shared" si="39"/>
        <v>044</v>
      </c>
      <c r="AE48" s="282">
        <f t="shared" ca="1" si="46"/>
        <v>53.007999999999996</v>
      </c>
      <c r="AF48" s="282">
        <f t="shared" ca="1" si="47"/>
        <v>55.129999999999995</v>
      </c>
      <c r="AG48" s="282">
        <f t="shared" ca="1" si="48"/>
        <v>57.336999999999996</v>
      </c>
      <c r="AH48" s="282">
        <f t="shared" ca="1" si="49"/>
        <v>59.632999999999996</v>
      </c>
      <c r="AI48" s="282">
        <f t="shared" ca="1" si="50"/>
        <v>62.021000000000001</v>
      </c>
      <c r="AJ48" s="282" t="str">
        <f t="shared" ca="1" si="51"/>
        <v/>
      </c>
      <c r="AK48" s="282" t="str">
        <f t="shared" ca="1" si="52"/>
        <v/>
      </c>
    </row>
    <row r="49" spans="1:38" x14ac:dyDescent="0.3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53"/>
        <v>83605</v>
      </c>
      <c r="H49" s="74">
        <f t="shared" ca="1" si="54"/>
        <v>87922</v>
      </c>
      <c r="I49" s="74">
        <f t="shared" ca="1" si="60"/>
        <v>92403</v>
      </c>
      <c r="J49" s="74">
        <f t="shared" ca="1" si="60"/>
        <v>98658</v>
      </c>
      <c r="K49" s="74">
        <f t="shared" ca="1" si="60"/>
        <v>101421</v>
      </c>
      <c r="L49" s="74">
        <f t="shared" ca="1" si="60"/>
        <v>104261</v>
      </c>
      <c r="M49" s="74">
        <f t="shared" ca="1" si="60"/>
        <v>107235</v>
      </c>
      <c r="N49" s="72"/>
      <c r="P49" s="187" t="str">
        <f t="shared" si="35"/>
        <v>03057C</v>
      </c>
      <c r="Q49" s="191" t="s">
        <v>600</v>
      </c>
      <c r="R49" s="188" t="str">
        <f t="shared" si="36"/>
        <v>Development Coordinator III</v>
      </c>
      <c r="S49" s="189" t="str">
        <f t="shared" si="37"/>
        <v>34D</v>
      </c>
      <c r="T49" s="186" cm="1">
        <f t="array" aca="1" ref="T49" ca="1">ROUND(IF($Q49="Y",VLOOKUP($P49, INDIRECT($Q$3),T$8,0)*INDIRECT($P$2),VLOOKUP($P49, INDIRECT($Q$3),T$8,0)),IF($E49="E",0,3))</f>
        <v>83605</v>
      </c>
      <c r="U49" s="186" cm="1">
        <f t="array" aca="1" ref="U49" ca="1">ROUND(IF($Q49="Y",VLOOKUP($P49, INDIRECT($Q$3),U$8,0)*INDIRECT($P$2),VLOOKUP($P49, INDIRECT($Q$3),U$8,0)),IF($E49="E",0,3))</f>
        <v>87922</v>
      </c>
      <c r="V49" s="186" cm="1">
        <f t="array" aca="1" ref="V49" ca="1">ROUND(IF($Q49="Y",VLOOKUP($P49, INDIRECT($Q$3),V$8,0)*INDIRECT($P$2),VLOOKUP($P49, INDIRECT($Q$3),V$8,0)),IF($E49="E",0,3))</f>
        <v>92403</v>
      </c>
      <c r="W49" s="186" cm="1">
        <f t="array" aca="1" ref="W49" ca="1">ROUND(IF($Q49="Y",VLOOKUP($P49, INDIRECT($Q$3),W$8,0)*INDIRECT($P$2),VLOOKUP($P49, INDIRECT($Q$3),W$8,0)),IF($E49="E",0,3))</f>
        <v>98658</v>
      </c>
      <c r="X49" s="186" cm="1">
        <f t="array" aca="1" ref="X49" ca="1">ROUND(IF($Q49="Y",VLOOKUP($P49, INDIRECT($Q$3),X$8,0)*INDIRECT($P$2),VLOOKUP($P49, INDIRECT($Q$3),X$8,0)),IF($E49="E",0,3))</f>
        <v>101421</v>
      </c>
      <c r="Y49" s="186" cm="1">
        <f t="array" aca="1" ref="Y49" ca="1">ROUND(IF($Q49="Y",VLOOKUP($P49, INDIRECT($Q$3),Y$8,0)*INDIRECT($P$2),VLOOKUP($P49, INDIRECT($Q$3),Y$8,0)),IF($E49="E",0,3))</f>
        <v>104261</v>
      </c>
      <c r="Z49" s="186" cm="1">
        <f t="array" aca="1" ref="Z49" ca="1">ROUND(IF($Q49="Y",VLOOKUP($P49, INDIRECT($Q$3),Z$8,0)*INDIRECT($P$2),VLOOKUP($P49, INDIRECT($Q$3),Z$8,0)),IF($E49="E",0,3))</f>
        <v>107235</v>
      </c>
      <c r="AA49" s="186"/>
      <c r="AB49" s="282" t="str">
        <f t="shared" si="45"/>
        <v>03057C</v>
      </c>
      <c r="AC49" s="130" t="str">
        <f t="shared" si="38"/>
        <v>Development Coordinator III</v>
      </c>
      <c r="AD49" s="284" t="str">
        <f t="shared" si="39"/>
        <v>34D</v>
      </c>
      <c r="AE49" s="282">
        <f t="shared" ca="1" si="46"/>
        <v>40.195</v>
      </c>
      <c r="AF49" s="282">
        <f t="shared" ca="1" si="47"/>
        <v>42.271000000000001</v>
      </c>
      <c r="AG49" s="282">
        <f t="shared" ca="1" si="48"/>
        <v>44.424999999999997</v>
      </c>
      <c r="AH49" s="282">
        <f t="shared" ca="1" si="49"/>
        <v>47.431999999999995</v>
      </c>
      <c r="AI49" s="282">
        <f t="shared" ca="1" si="50"/>
        <v>48.760999999999996</v>
      </c>
      <c r="AJ49" s="282">
        <f t="shared" ca="1" si="51"/>
        <v>50.125999999999998</v>
      </c>
      <c r="AK49" s="282">
        <f t="shared" ca="1" si="52"/>
        <v>51.555999999999997</v>
      </c>
    </row>
    <row r="50" spans="1:38" x14ac:dyDescent="0.3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53"/>
        <v>18.408999999999999</v>
      </c>
      <c r="H50" s="74">
        <f t="shared" ca="1" si="54"/>
        <v>18.934000000000001</v>
      </c>
      <c r="I50" s="74">
        <f t="shared" ca="1" si="60"/>
        <v>0</v>
      </c>
      <c r="J50" s="74">
        <f t="shared" ca="1" si="60"/>
        <v>0</v>
      </c>
      <c r="K50" s="74">
        <f t="shared" ca="1" si="60"/>
        <v>0</v>
      </c>
      <c r="L50" s="74">
        <f t="shared" ca="1" si="60"/>
        <v>0</v>
      </c>
      <c r="M50" s="74">
        <f t="shared" ca="1" si="60"/>
        <v>0</v>
      </c>
      <c r="N50" s="72"/>
      <c r="P50" s="187" t="str">
        <f t="shared" si="35"/>
        <v>03800C</v>
      </c>
      <c r="Q50" s="191" t="s">
        <v>600</v>
      </c>
      <c r="R50" s="188" t="str">
        <f t="shared" si="36"/>
        <v>Election Helper</v>
      </c>
      <c r="S50" s="189" t="str">
        <f t="shared" si="37"/>
        <v>05</v>
      </c>
      <c r="T50" s="186" cm="1">
        <f t="array" aca="1" ref="T50" ca="1">ROUND(IF($Q50="Y",VLOOKUP($P50, INDIRECT($Q$3),T$8,0)*INDIRECT($P$2),VLOOKUP($P50, INDIRECT($Q$3),T$8,0)),IF($E50="E",0,3))</f>
        <v>18.408999999999999</v>
      </c>
      <c r="U50" s="186" cm="1">
        <f t="array" aca="1" ref="U50" ca="1">ROUND(IF($Q50="Y",VLOOKUP($P50, INDIRECT($Q$3),U$8,0)*INDIRECT($P$2),VLOOKUP($P50, INDIRECT($Q$3),U$8,0)),IF($E50="E",0,3))</f>
        <v>18.934000000000001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45"/>
        <v>03800C</v>
      </c>
      <c r="AC50" s="130" t="str">
        <f t="shared" si="38"/>
        <v>Election Helper</v>
      </c>
      <c r="AD50" s="284" t="str">
        <f t="shared" si="39"/>
        <v>05</v>
      </c>
      <c r="AE50" s="282">
        <f t="shared" ca="1" si="46"/>
        <v>18.408999999999999</v>
      </c>
      <c r="AF50" s="282">
        <f t="shared" ca="1" si="47"/>
        <v>18.934000000000001</v>
      </c>
      <c r="AG50" s="282" t="str">
        <f t="shared" ca="1" si="48"/>
        <v/>
      </c>
      <c r="AH50" s="282" t="str">
        <f t="shared" ca="1" si="49"/>
        <v/>
      </c>
      <c r="AI50" s="282" t="str">
        <f t="shared" ca="1" si="50"/>
        <v/>
      </c>
      <c r="AJ50" s="282" t="str">
        <f t="shared" ca="1" si="51"/>
        <v/>
      </c>
      <c r="AK50" s="282" t="str">
        <f t="shared" ca="1" si="52"/>
        <v/>
      </c>
    </row>
    <row r="51" spans="1:38" x14ac:dyDescent="0.3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si="53"/>
        <v>92882</v>
      </c>
      <c r="H51" s="74">
        <f t="shared" si="54"/>
        <v>96602</v>
      </c>
      <c r="I51" s="74">
        <f t="shared" ref="I51" si="61">IF(G51="E",ROUND(V51,0),ROUND(V51,3))</f>
        <v>100469</v>
      </c>
      <c r="J51" s="74">
        <f t="shared" ref="J51" si="62">IF(H51="E",ROUND(W51,0),ROUND(W51,3))</f>
        <v>104493</v>
      </c>
      <c r="K51" s="74">
        <f t="shared" ref="K51" si="63">IF(I51="E",ROUND(X51,0),ROUND(X51,3))</f>
        <v>108677</v>
      </c>
      <c r="L51" s="74">
        <f t="shared" ref="L51" si="64">IF(J51="E",ROUND(Y51,0),ROUND(Y51,3))</f>
        <v>0</v>
      </c>
      <c r="M51" s="74">
        <f t="shared" ref="M51" si="65">IF(K51="E",ROUND(Z51,0),ROUND(Z51,3))</f>
        <v>0</v>
      </c>
      <c r="N51" s="72"/>
      <c r="P51" s="187" t="str">
        <f t="shared" si="35"/>
        <v>59485C</v>
      </c>
      <c r="Q51" s="191" t="s">
        <v>600</v>
      </c>
      <c r="R51" s="188" t="str">
        <f t="shared" si="36"/>
        <v>Emergency Management Manager</v>
      </c>
      <c r="S51" s="189" t="str">
        <f t="shared" si="37"/>
        <v>148</v>
      </c>
      <c r="T51" s="338">
        <v>92882</v>
      </c>
      <c r="U51" s="338">
        <v>96602</v>
      </c>
      <c r="V51" s="338">
        <v>100469</v>
      </c>
      <c r="W51" s="338">
        <v>104493</v>
      </c>
      <c r="X51" s="338">
        <v>108677</v>
      </c>
      <c r="AA51" s="186"/>
      <c r="AB51" s="282" t="str">
        <f t="shared" si="45"/>
        <v>59485C</v>
      </c>
      <c r="AC51" s="130" t="str">
        <f t="shared" si="38"/>
        <v>Emergency Management Manager</v>
      </c>
      <c r="AD51" s="284" t="str">
        <f t="shared" si="39"/>
        <v>148</v>
      </c>
      <c r="AE51" s="282">
        <f t="shared" si="46"/>
        <v>44.655000000000001</v>
      </c>
      <c r="AF51" s="282">
        <f t="shared" si="47"/>
        <v>46.443999999999996</v>
      </c>
      <c r="AG51" s="282">
        <f t="shared" si="48"/>
        <v>48.302999999999997</v>
      </c>
      <c r="AH51" s="282">
        <f t="shared" si="49"/>
        <v>50.238</v>
      </c>
      <c r="AI51" s="282">
        <f t="shared" si="50"/>
        <v>52.248999999999995</v>
      </c>
      <c r="AJ51" s="282" t="str">
        <f t="shared" si="51"/>
        <v/>
      </c>
      <c r="AK51" s="282" t="str">
        <f t="shared" si="52"/>
        <v/>
      </c>
    </row>
    <row r="52" spans="1:38" x14ac:dyDescent="0.3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53"/>
        <v>92260</v>
      </c>
      <c r="H52" s="74">
        <f t="shared" ca="1" si="54"/>
        <v>97117</v>
      </c>
      <c r="I52" s="74">
        <f t="shared" ref="I52:M54" ca="1" si="66">IF(G52="E",ROUND(V52,0),ROUND(V52,3))</f>
        <v>102226</v>
      </c>
      <c r="J52" s="74">
        <f t="shared" ca="1" si="66"/>
        <v>109178</v>
      </c>
      <c r="K52" s="74">
        <f t="shared" ca="1" si="66"/>
        <v>112237</v>
      </c>
      <c r="L52" s="74">
        <f t="shared" ca="1" si="66"/>
        <v>115381</v>
      </c>
      <c r="M52" s="74">
        <f t="shared" ca="1" si="66"/>
        <v>118668</v>
      </c>
      <c r="N52" s="72"/>
      <c r="P52" s="187" t="str">
        <f t="shared" si="35"/>
        <v>03951C</v>
      </c>
      <c r="Q52" s="191" t="s">
        <v>600</v>
      </c>
      <c r="R52" s="188" t="str">
        <f t="shared" si="36"/>
        <v>Emergency Management Planning Administrative Supervisor</v>
      </c>
      <c r="S52" s="189" t="str">
        <f t="shared" si="37"/>
        <v>41C</v>
      </c>
      <c r="T52" s="186" cm="1">
        <f t="array" aca="1" ref="T52" ca="1">ROUND(IF($Q52="Y",VLOOKUP($P52, INDIRECT($Q$3),T$8,0)*INDIRECT($P$2),VLOOKUP($P52, INDIRECT($Q$3),T$8,0)),IF($E52="E",0,3))</f>
        <v>92260</v>
      </c>
      <c r="U52" s="186" cm="1">
        <f t="array" aca="1" ref="U52" ca="1">ROUND(IF($Q52="Y",VLOOKUP($P52, INDIRECT($Q$3),U$8,0)*INDIRECT($P$2),VLOOKUP($P52, INDIRECT($Q$3),U$8,0)),IF($E52="E",0,3))</f>
        <v>97117</v>
      </c>
      <c r="V52" s="186" cm="1">
        <f t="array" aca="1" ref="V52" ca="1">ROUND(IF($Q52="Y",VLOOKUP($P52, INDIRECT($Q$3),V$8,0)*INDIRECT($P$2),VLOOKUP($P52, INDIRECT($Q$3),V$8,0)),IF($E52="E",0,3))</f>
        <v>102226</v>
      </c>
      <c r="W52" s="186" cm="1">
        <f t="array" aca="1" ref="W52" ca="1">ROUND(IF($Q52="Y",VLOOKUP($P52, INDIRECT($Q$3),W$8,0)*INDIRECT($P$2),VLOOKUP($P52, INDIRECT($Q$3),W$8,0)),IF($E52="E",0,3))</f>
        <v>109178</v>
      </c>
      <c r="X52" s="186" cm="1">
        <f t="array" aca="1" ref="X52" ca="1">ROUND(IF($Q52="Y",VLOOKUP($P52, INDIRECT($Q$3),X$8,0)*INDIRECT($P$2),VLOOKUP($P52, INDIRECT($Q$3),X$8,0)),IF($E52="E",0,3))</f>
        <v>112237</v>
      </c>
      <c r="Y52" s="186" cm="1">
        <f t="array" aca="1" ref="Y52" ca="1">ROUND(IF($Q52="Y",VLOOKUP($P52, INDIRECT($Q$3),Y$8,0)*INDIRECT($P$2),VLOOKUP($P52, INDIRECT($Q$3),Y$8,0)),IF($E52="E",0,3))</f>
        <v>115381</v>
      </c>
      <c r="Z52" s="186" cm="1">
        <f t="array" aca="1" ref="Z52" ca="1">ROUND(IF($Q52="Y",VLOOKUP($P52, INDIRECT($Q$3),Z$8,0)*INDIRECT($P$2),VLOOKUP($P52, INDIRECT($Q$3),Z$8,0)),IF($E52="E",0,3))</f>
        <v>118668</v>
      </c>
      <c r="AA52" s="186"/>
      <c r="AB52" s="282" t="str">
        <f t="shared" si="45"/>
        <v>03951C</v>
      </c>
      <c r="AC52" s="130" t="str">
        <f t="shared" si="38"/>
        <v>Emergency Management Planning Administrative Supervisor</v>
      </c>
      <c r="AD52" s="284" t="str">
        <f t="shared" si="39"/>
        <v>41C</v>
      </c>
      <c r="AE52" s="282">
        <f t="shared" ca="1" si="46"/>
        <v>44.355999999999995</v>
      </c>
      <c r="AF52" s="282">
        <f t="shared" ca="1" si="47"/>
        <v>46.690999999999995</v>
      </c>
      <c r="AG52" s="282">
        <f t="shared" ca="1" si="48"/>
        <v>49.147999999999996</v>
      </c>
      <c r="AH52" s="282">
        <f t="shared" ca="1" si="49"/>
        <v>52.489999999999995</v>
      </c>
      <c r="AI52" s="282">
        <f t="shared" ca="1" si="50"/>
        <v>53.960999999999999</v>
      </c>
      <c r="AJ52" s="282">
        <f t="shared" ca="1" si="51"/>
        <v>55.471999999999994</v>
      </c>
      <c r="AK52" s="282">
        <f t="shared" ca="1" si="52"/>
        <v>57.052</v>
      </c>
    </row>
    <row r="53" spans="1:38" x14ac:dyDescent="0.3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53"/>
        <v>88615</v>
      </c>
      <c r="H53" s="74">
        <f t="shared" ca="1" si="54"/>
        <v>93278</v>
      </c>
      <c r="I53" s="74">
        <f t="shared" ca="1" si="66"/>
        <v>98187</v>
      </c>
      <c r="J53" s="74">
        <f t="shared" ca="1" si="66"/>
        <v>103356</v>
      </c>
      <c r="K53" s="74">
        <f t="shared" ca="1" si="66"/>
        <v>106246</v>
      </c>
      <c r="L53" s="74">
        <f t="shared" ca="1" si="66"/>
        <v>109225</v>
      </c>
      <c r="M53" s="74">
        <f t="shared" ca="1" si="66"/>
        <v>112338</v>
      </c>
      <c r="N53" s="72"/>
      <c r="P53" s="187" t="str">
        <f t="shared" si="35"/>
        <v>04066C</v>
      </c>
      <c r="Q53" s="191" t="s">
        <v>600</v>
      </c>
      <c r="R53" s="188" t="str">
        <f t="shared" si="36"/>
        <v>Engineering Applications Manager</v>
      </c>
      <c r="S53" s="189" t="str">
        <f t="shared" si="37"/>
        <v>83</v>
      </c>
      <c r="T53" s="186" cm="1">
        <f t="array" aca="1" ref="T53" ca="1">ROUND(IF($Q53="Y",VLOOKUP($P53, INDIRECT($Q$3),T$8,0)*INDIRECT($P$2),VLOOKUP($P53, INDIRECT($Q$3),T$8,0)),IF($E53="E",0,3))</f>
        <v>88615</v>
      </c>
      <c r="U53" s="186" cm="1">
        <f t="array" aca="1" ref="U53" ca="1">ROUND(IF($Q53="Y",VLOOKUP($P53, INDIRECT($Q$3),U$8,0)*INDIRECT($P$2),VLOOKUP($P53, INDIRECT($Q$3),U$8,0)),IF($E53="E",0,3))</f>
        <v>93278</v>
      </c>
      <c r="V53" s="186" cm="1">
        <f t="array" aca="1" ref="V53" ca="1">ROUND(IF($Q53="Y",VLOOKUP($P53, INDIRECT($Q$3),V$8,0)*INDIRECT($P$2),VLOOKUP($P53, INDIRECT($Q$3),V$8,0)),IF($E53="E",0,3))</f>
        <v>98187</v>
      </c>
      <c r="W53" s="186" cm="1">
        <f t="array" aca="1" ref="W53" ca="1">ROUND(IF($Q53="Y",VLOOKUP($P53, INDIRECT($Q$3),W$8,0)*INDIRECT($P$2),VLOOKUP($P53, INDIRECT($Q$3),W$8,0)),IF($E53="E",0,3))</f>
        <v>103356</v>
      </c>
      <c r="X53" s="186" cm="1">
        <f t="array" aca="1" ref="X53" ca="1">ROUND(IF($Q53="Y",VLOOKUP($P53, INDIRECT($Q$3),X$8,0)*INDIRECT($P$2),VLOOKUP($P53, INDIRECT($Q$3),X$8,0)),IF($E53="E",0,3))</f>
        <v>106246</v>
      </c>
      <c r="Y53" s="186" cm="1">
        <f t="array" aca="1" ref="Y53" ca="1">ROUND(IF($Q53="Y",VLOOKUP($P53, INDIRECT($Q$3),Y$8,0)*INDIRECT($P$2),VLOOKUP($P53, INDIRECT($Q$3),Y$8,0)),IF($E53="E",0,3))</f>
        <v>109225</v>
      </c>
      <c r="Z53" s="186" cm="1">
        <f t="array" aca="1" ref="Z53" ca="1">ROUND(IF($Q53="Y",VLOOKUP($P53, INDIRECT($Q$3),Z$8,0)*INDIRECT($P$2),VLOOKUP($P53, INDIRECT($Q$3),Z$8,0)),IF($E53="E",0,3))</f>
        <v>112338</v>
      </c>
      <c r="AA53" s="186"/>
      <c r="AB53" s="282" t="str">
        <f t="shared" si="45"/>
        <v>04066C</v>
      </c>
      <c r="AC53" s="130" t="str">
        <f t="shared" si="38"/>
        <v>Engineering Applications Manager</v>
      </c>
      <c r="AD53" s="284" t="str">
        <f t="shared" si="39"/>
        <v>83</v>
      </c>
      <c r="AE53" s="282">
        <f t="shared" ca="1" si="46"/>
        <v>42.603999999999999</v>
      </c>
      <c r="AF53" s="282">
        <f t="shared" ca="1" si="47"/>
        <v>44.845999999999997</v>
      </c>
      <c r="AG53" s="282">
        <f t="shared" ca="1" si="48"/>
        <v>47.205999999999996</v>
      </c>
      <c r="AH53" s="282">
        <f t="shared" ca="1" si="49"/>
        <v>49.690999999999995</v>
      </c>
      <c r="AI53" s="282">
        <f t="shared" ca="1" si="50"/>
        <v>51.08</v>
      </c>
      <c r="AJ53" s="282">
        <f t="shared" ca="1" si="51"/>
        <v>52.512999999999998</v>
      </c>
      <c r="AK53" s="282">
        <f t="shared" ca="1" si="52"/>
        <v>54.009</v>
      </c>
    </row>
    <row r="54" spans="1:38" x14ac:dyDescent="0.3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53"/>
        <v>87922</v>
      </c>
      <c r="H54" s="74">
        <f t="shared" ca="1" si="54"/>
        <v>92403</v>
      </c>
      <c r="I54" s="74">
        <f t="shared" ca="1" si="66"/>
        <v>98658</v>
      </c>
      <c r="J54" s="74">
        <f t="shared" ca="1" si="66"/>
        <v>101421</v>
      </c>
      <c r="K54" s="74">
        <f t="shared" ca="1" si="66"/>
        <v>104261</v>
      </c>
      <c r="L54" s="74">
        <f t="shared" ca="1" si="66"/>
        <v>107235</v>
      </c>
      <c r="M54" s="74">
        <f t="shared" ca="1" si="66"/>
        <v>110254</v>
      </c>
      <c r="N54" s="72"/>
      <c r="P54" s="187" t="str">
        <f t="shared" si="35"/>
        <v>04103C</v>
      </c>
      <c r="Q54" s="186" t="s">
        <v>600</v>
      </c>
      <c r="R54" s="188" t="str">
        <f t="shared" si="36"/>
        <v>Enterprise Contract Adminstrator</v>
      </c>
      <c r="S54" s="189" t="str">
        <f t="shared" si="37"/>
        <v>90</v>
      </c>
      <c r="T54" s="186" cm="1">
        <f t="array" aca="1" ref="T54" ca="1">ROUND(IF($Q54="Y",VLOOKUP($P54, INDIRECT($Q$3),T$8,0)*INDIRECT($P$2),VLOOKUP($P54, INDIRECT($Q$3),T$8,0)),IF($E54="E",0,3))</f>
        <v>87922</v>
      </c>
      <c r="U54" s="186" cm="1">
        <f t="array" aca="1" ref="U54" ca="1">ROUND(IF($Q54="Y",VLOOKUP($P54, INDIRECT($Q$3),U$8,0)*INDIRECT($P$2),VLOOKUP($P54, INDIRECT($Q$3),U$8,0)),IF($E54="E",0,3))</f>
        <v>92403</v>
      </c>
      <c r="V54" s="186" cm="1">
        <f t="array" aca="1" ref="V54" ca="1">ROUND(IF($Q54="Y",VLOOKUP($P54, INDIRECT($Q$3),V$8,0)*INDIRECT($P$2),VLOOKUP($P54, INDIRECT($Q$3),V$8,0)),IF($E54="E",0,3))</f>
        <v>98658</v>
      </c>
      <c r="W54" s="186" cm="1">
        <f t="array" aca="1" ref="W54" ca="1">ROUND(IF($Q54="Y",VLOOKUP($P54, INDIRECT($Q$3),W$8,0)*INDIRECT($P$2),VLOOKUP($P54, INDIRECT($Q$3),W$8,0)),IF($E54="E",0,3))</f>
        <v>101421</v>
      </c>
      <c r="X54" s="186" cm="1">
        <f t="array" aca="1" ref="X54" ca="1">ROUND(IF($Q54="Y",VLOOKUP($P54, INDIRECT($Q$3),X$8,0)*INDIRECT($P$2),VLOOKUP($P54, INDIRECT($Q$3),X$8,0)),IF($E54="E",0,3))</f>
        <v>104261</v>
      </c>
      <c r="Y54" s="186" cm="1">
        <f t="array" aca="1" ref="Y54" ca="1">ROUND(IF($Q54="Y",VLOOKUP($P54, INDIRECT($Q$3),Y$8,0)*INDIRECT($P$2),VLOOKUP($P54, INDIRECT($Q$3),Y$8,0)),IF($E54="E",0,3))</f>
        <v>107235</v>
      </c>
      <c r="Z54" s="186" cm="1">
        <f t="array" aca="1" ref="Z54" ca="1">ROUND(IF($Q54="Y",VLOOKUP($P54, INDIRECT($Q$3),Z$8,0)*INDIRECT($P$2),VLOOKUP($P54, INDIRECT($Q$3),Z$8,0)),IF($E54="E",0,3))</f>
        <v>110254</v>
      </c>
      <c r="AA54" s="186"/>
      <c r="AB54" s="282" t="str">
        <f t="shared" si="45"/>
        <v>04103C</v>
      </c>
      <c r="AC54" s="130" t="str">
        <f t="shared" si="38"/>
        <v>Enterprise Contract Adminstrator</v>
      </c>
      <c r="AD54" s="284" t="str">
        <f t="shared" si="39"/>
        <v>90</v>
      </c>
      <c r="AE54" s="282">
        <f t="shared" ca="1" si="46"/>
        <v>42.271000000000001</v>
      </c>
      <c r="AF54" s="282">
        <f t="shared" ca="1" si="47"/>
        <v>44.424999999999997</v>
      </c>
      <c r="AG54" s="282">
        <f t="shared" ca="1" si="48"/>
        <v>47.431999999999995</v>
      </c>
      <c r="AH54" s="282">
        <f t="shared" ca="1" si="49"/>
        <v>48.760999999999996</v>
      </c>
      <c r="AI54" s="282">
        <f t="shared" ca="1" si="50"/>
        <v>50.125999999999998</v>
      </c>
      <c r="AJ54" s="282">
        <f t="shared" ca="1" si="51"/>
        <v>51.555999999999997</v>
      </c>
      <c r="AK54" s="282">
        <f t="shared" ca="1" si="52"/>
        <v>53.006999999999998</v>
      </c>
    </row>
    <row r="55" spans="1:38" x14ac:dyDescent="0.3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si="53"/>
        <v>101439</v>
      </c>
      <c r="H55" s="74">
        <f t="shared" si="54"/>
        <v>105493</v>
      </c>
      <c r="I55" s="74">
        <f t="shared" si="55"/>
        <v>109716</v>
      </c>
      <c r="J55" s="74">
        <f t="shared" si="56"/>
        <v>114104</v>
      </c>
      <c r="K55" s="74">
        <f t="shared" si="57"/>
        <v>118668</v>
      </c>
      <c r="L55" s="74">
        <f t="shared" si="58"/>
        <v>0</v>
      </c>
      <c r="M55" s="74">
        <f t="shared" si="59"/>
        <v>0</v>
      </c>
      <c r="N55" s="72"/>
      <c r="P55" s="187" t="str">
        <f t="shared" si="35"/>
        <v>53085C</v>
      </c>
      <c r="Q55" s="186" t="s">
        <v>600</v>
      </c>
      <c r="R55" s="188" t="str">
        <f t="shared" si="36"/>
        <v>Enterprise Information Management Analyst - Supervisory</v>
      </c>
      <c r="S55" s="189" t="str">
        <f t="shared" si="37"/>
        <v>152</v>
      </c>
      <c r="T55" s="391">
        <v>101439</v>
      </c>
      <c r="U55" s="391">
        <v>105493</v>
      </c>
      <c r="V55" s="391">
        <v>109716</v>
      </c>
      <c r="W55" s="391">
        <v>114104</v>
      </c>
      <c r="X55" s="391">
        <v>118668</v>
      </c>
      <c r="AA55" s="186"/>
      <c r="AB55" s="282" t="str">
        <f t="shared" si="45"/>
        <v>53085C</v>
      </c>
      <c r="AC55" s="130" t="str">
        <f t="shared" si="38"/>
        <v>Enterprise Information Management Analyst - Supervisory</v>
      </c>
      <c r="AD55" s="284" t="str">
        <f t="shared" si="39"/>
        <v>152</v>
      </c>
      <c r="AE55" s="282">
        <f t="shared" si="46"/>
        <v>48.768999999999998</v>
      </c>
      <c r="AF55" s="282">
        <f t="shared" si="47"/>
        <v>50.717999999999996</v>
      </c>
      <c r="AG55" s="282">
        <f t="shared" si="48"/>
        <v>52.748999999999995</v>
      </c>
      <c r="AH55" s="282">
        <f t="shared" si="49"/>
        <v>54.857999999999997</v>
      </c>
      <c r="AI55" s="282">
        <f t="shared" si="50"/>
        <v>57.052</v>
      </c>
      <c r="AJ55" s="282" t="str">
        <f t="shared" si="51"/>
        <v/>
      </c>
      <c r="AK55" s="282" t="str">
        <f t="shared" si="52"/>
        <v/>
      </c>
    </row>
    <row r="56" spans="1:38" x14ac:dyDescent="0.3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53"/>
        <v>85189</v>
      </c>
      <c r="H56" s="74">
        <f t="shared" ca="1" si="54"/>
        <v>89430</v>
      </c>
      <c r="I56" s="74">
        <f t="shared" ref="I56:I65" ca="1" si="67">IF(G56="E",ROUND(V56,0),ROUND(V56,3))</f>
        <v>93913</v>
      </c>
      <c r="J56" s="74">
        <f t="shared" ca="1" si="56"/>
        <v>99986</v>
      </c>
      <c r="K56" s="74">
        <f t="shared" ca="1" si="57"/>
        <v>102783</v>
      </c>
      <c r="L56" s="74">
        <f t="shared" ref="L56:L65" ca="1" si="68">IF(J56="E",ROUND(Y56,0),ROUND(Y56,3))</f>
        <v>105664</v>
      </c>
      <c r="M56" s="74">
        <f t="shared" ref="M56:M65" ca="1" si="69">IF(K56="E",ROUND(Z56,0),ROUND(Z56,3))</f>
        <v>108676</v>
      </c>
      <c r="N56" s="72"/>
      <c r="P56" s="187" t="str">
        <f t="shared" si="35"/>
        <v>04112C</v>
      </c>
      <c r="Q56" s="191" t="s">
        <v>600</v>
      </c>
      <c r="R56" s="188" t="str">
        <f t="shared" si="36"/>
        <v>Enterprise Procurement Specialist</v>
      </c>
      <c r="S56" s="189" t="str">
        <f t="shared" si="37"/>
        <v>34M</v>
      </c>
      <c r="T56" s="186" cm="1">
        <f t="array" aca="1" ref="T56" ca="1">ROUND(IF($Q56="Y",VLOOKUP($P56, INDIRECT($Q$3),T$8,0)*INDIRECT($P$2),VLOOKUP($P56, INDIRECT($Q$3),T$8,0)),IF($E56="E",0,3))</f>
        <v>85189</v>
      </c>
      <c r="U56" s="186" cm="1">
        <f t="array" aca="1" ref="U56" ca="1">ROUND(IF($Q56="Y",VLOOKUP($P56, INDIRECT($Q$3),U$8,0)*INDIRECT($P$2),VLOOKUP($P56, INDIRECT($Q$3),U$8,0)),IF($E56="E",0,3))</f>
        <v>89430</v>
      </c>
      <c r="V56" s="186" cm="1">
        <f t="array" aca="1" ref="V56" ca="1">ROUND(IF($Q56="Y",VLOOKUP($P56, INDIRECT($Q$3),V$8,0)*INDIRECT($P$2),VLOOKUP($P56, INDIRECT($Q$3),V$8,0)),IF($E56="E",0,3))</f>
        <v>93913</v>
      </c>
      <c r="W56" s="186" cm="1">
        <f t="array" aca="1" ref="W56" ca="1">ROUND(IF($Q56="Y",VLOOKUP($P56, INDIRECT($Q$3),W$8,0)*INDIRECT($P$2),VLOOKUP($P56, INDIRECT($Q$3),W$8,0)),IF($E56="E",0,3))</f>
        <v>99986</v>
      </c>
      <c r="X56" s="186" cm="1">
        <f t="array" aca="1" ref="X56" ca="1">ROUND(IF($Q56="Y",VLOOKUP($P56, INDIRECT($Q$3),X$8,0)*INDIRECT($P$2),VLOOKUP($P56, INDIRECT($Q$3),X$8,0)),IF($E56="E",0,3))</f>
        <v>102783</v>
      </c>
      <c r="Y56" s="186" cm="1">
        <f t="array" aca="1" ref="Y56" ca="1">ROUND(IF($Q56="Y",VLOOKUP($P56, INDIRECT($Q$3),Y$8,0)*INDIRECT($P$2),VLOOKUP($P56, INDIRECT($Q$3),Y$8,0)),IF($E56="E",0,3))</f>
        <v>105664</v>
      </c>
      <c r="Z56" s="186" cm="1">
        <f t="array" aca="1" ref="Z56" ca="1">ROUND(IF($Q56="Y",VLOOKUP($P56, INDIRECT($Q$3),Z$8,0)*INDIRECT($P$2),VLOOKUP($P56, INDIRECT($Q$3),Z$8,0)),IF($E56="E",0,3))</f>
        <v>108676</v>
      </c>
      <c r="AA56" s="186"/>
      <c r="AB56" s="282" t="str">
        <f t="shared" si="45"/>
        <v>04112C</v>
      </c>
      <c r="AC56" s="130" t="str">
        <f t="shared" si="38"/>
        <v>Enterprise Procurement Specialist</v>
      </c>
      <c r="AD56" s="284" t="str">
        <f t="shared" si="39"/>
        <v>34M</v>
      </c>
      <c r="AE56" s="282">
        <f t="shared" ca="1" si="46"/>
        <v>40.957000000000001</v>
      </c>
      <c r="AF56" s="282">
        <f t="shared" ca="1" si="47"/>
        <v>42.995999999999995</v>
      </c>
      <c r="AG56" s="282">
        <f t="shared" ca="1" si="48"/>
        <v>45.150999999999996</v>
      </c>
      <c r="AH56" s="282">
        <f t="shared" ca="1" si="49"/>
        <v>48.070999999999998</v>
      </c>
      <c r="AI56" s="282">
        <f t="shared" ca="1" si="50"/>
        <v>49.414999999999999</v>
      </c>
      <c r="AJ56" s="282">
        <f t="shared" ca="1" si="51"/>
        <v>50.8</v>
      </c>
      <c r="AK56" s="282">
        <f t="shared" ca="1" si="52"/>
        <v>52.248999999999995</v>
      </c>
    </row>
    <row r="57" spans="1:38" x14ac:dyDescent="0.3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53"/>
        <v>99902</v>
      </c>
      <c r="H57" s="74">
        <f t="shared" ca="1" si="54"/>
        <v>104897</v>
      </c>
      <c r="I57" s="74">
        <f t="shared" ca="1" si="67"/>
        <v>110140</v>
      </c>
      <c r="J57" s="74">
        <f t="shared" ca="1" si="56"/>
        <v>117335</v>
      </c>
      <c r="K57" s="74">
        <f t="shared" ca="1" si="57"/>
        <v>120622</v>
      </c>
      <c r="L57" s="74">
        <f t="shared" ca="1" si="68"/>
        <v>124002</v>
      </c>
      <c r="M57" s="74">
        <f t="shared" ca="1" si="69"/>
        <v>127534</v>
      </c>
      <c r="N57" s="72"/>
      <c r="P57" s="187" t="str">
        <f t="shared" si="35"/>
        <v>52906C</v>
      </c>
      <c r="Q57" s="191" t="s">
        <v>600</v>
      </c>
      <c r="R57" s="188" t="str">
        <f t="shared" si="36"/>
        <v>Epidemiology, Research, Evaluation &amp; Emergency Response Manager</v>
      </c>
      <c r="S57" s="189" t="str">
        <f t="shared" si="37"/>
        <v>50</v>
      </c>
      <c r="T57" s="186" cm="1">
        <f t="array" aca="1" ref="T57" ca="1">ROUND(IF($Q57="Y",VLOOKUP($P57, INDIRECT($Q$3),T$8,0)*INDIRECT($P$2),VLOOKUP($P57, INDIRECT($Q$3),T$8,0)),IF($E57="E",0,3))</f>
        <v>99902</v>
      </c>
      <c r="U57" s="186" cm="1">
        <f t="array" aca="1" ref="U57" ca="1">ROUND(IF($Q57="Y",VLOOKUP($P57, INDIRECT($Q$3),U$8,0)*INDIRECT($P$2),VLOOKUP($P57, INDIRECT($Q$3),U$8,0)),IF($E57="E",0,3))</f>
        <v>104897</v>
      </c>
      <c r="V57" s="186" cm="1">
        <f t="array" aca="1" ref="V57" ca="1">ROUND(IF($Q57="Y",VLOOKUP($P57, INDIRECT($Q$3),V$8,0)*INDIRECT($P$2),VLOOKUP($P57, INDIRECT($Q$3),V$8,0)),IF($E57="E",0,3))</f>
        <v>110140</v>
      </c>
      <c r="W57" s="186" cm="1">
        <f t="array" aca="1" ref="W57" ca="1">ROUND(IF($Q57="Y",VLOOKUP($P57, INDIRECT($Q$3),W$8,0)*INDIRECT($P$2),VLOOKUP($P57, INDIRECT($Q$3),W$8,0)),IF($E57="E",0,3))</f>
        <v>117335</v>
      </c>
      <c r="X57" s="186" cm="1">
        <f t="array" aca="1" ref="X57" ca="1">ROUND(IF($Q57="Y",VLOOKUP($P57, INDIRECT($Q$3),X$8,0)*INDIRECT($P$2),VLOOKUP($P57, INDIRECT($Q$3),X$8,0)),IF($E57="E",0,3))</f>
        <v>120622</v>
      </c>
      <c r="Y57" s="186" cm="1">
        <f t="array" aca="1" ref="Y57" ca="1">ROUND(IF($Q57="Y",VLOOKUP($P57, INDIRECT($Q$3),Y$8,0)*INDIRECT($P$2),VLOOKUP($P57, INDIRECT($Q$3),Y$8,0)),IF($E57="E",0,3))</f>
        <v>124002</v>
      </c>
      <c r="Z57" s="186" cm="1">
        <f t="array" aca="1" ref="Z57" ca="1">ROUND(IF($Q57="Y",VLOOKUP($P57, INDIRECT($Q$3),Z$8,0)*INDIRECT($P$2),VLOOKUP($P57, INDIRECT($Q$3),Z$8,0)),IF($E57="E",0,3))</f>
        <v>127534</v>
      </c>
      <c r="AA57" s="186"/>
      <c r="AB57" s="282" t="str">
        <f t="shared" si="45"/>
        <v>52906C</v>
      </c>
      <c r="AC57" s="130" t="str">
        <f t="shared" si="38"/>
        <v>Epidemiology, Research, Evaluation &amp; Emergency Response Manager</v>
      </c>
      <c r="AD57" s="284" t="str">
        <f t="shared" si="39"/>
        <v>50</v>
      </c>
      <c r="AE57" s="282">
        <f t="shared" ca="1" si="46"/>
        <v>48.03</v>
      </c>
      <c r="AF57" s="282">
        <f t="shared" ca="1" si="47"/>
        <v>50.431999999999995</v>
      </c>
      <c r="AG57" s="282">
        <f t="shared" ca="1" si="48"/>
        <v>52.951999999999998</v>
      </c>
      <c r="AH57" s="282">
        <f t="shared" ca="1" si="49"/>
        <v>56.411999999999999</v>
      </c>
      <c r="AI57" s="282">
        <f t="shared" ca="1" si="50"/>
        <v>57.991999999999997</v>
      </c>
      <c r="AJ57" s="282">
        <f t="shared" ca="1" si="51"/>
        <v>59.616999999999997</v>
      </c>
      <c r="AK57" s="282">
        <f t="shared" ca="1" si="52"/>
        <v>61.314999999999998</v>
      </c>
    </row>
    <row r="58" spans="1:38" x14ac:dyDescent="0.3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53"/>
        <v>78272</v>
      </c>
      <c r="H58" s="74">
        <f t="shared" ca="1" si="54"/>
        <v>81408</v>
      </c>
      <c r="I58" s="74">
        <f t="shared" ca="1" si="67"/>
        <v>84665</v>
      </c>
      <c r="J58" s="74">
        <f t="shared" ca="1" si="56"/>
        <v>88055</v>
      </c>
      <c r="K58" s="74">
        <f t="shared" ca="1" si="57"/>
        <v>91583</v>
      </c>
      <c r="L58" s="74">
        <f t="shared" ca="1" si="68"/>
        <v>0</v>
      </c>
      <c r="M58" s="74">
        <f t="shared" ca="1" si="69"/>
        <v>0</v>
      </c>
      <c r="N58" s="72"/>
      <c r="P58" s="187" t="str">
        <f t="shared" ref="P58:P75" si="70">A58</f>
        <v>04245C</v>
      </c>
      <c r="Q58" s="186" t="s">
        <v>600</v>
      </c>
      <c r="R58" s="188" t="str">
        <f t="shared" ref="R58:R89" si="71">F58</f>
        <v xml:space="preserve">Executive Assistant to Police Chief </v>
      </c>
      <c r="S58" s="189" t="str">
        <f t="shared" ref="S58:S80" si="72">C58</f>
        <v>099</v>
      </c>
      <c r="T58" s="186" cm="1">
        <f t="array" aca="1" ref="T58" ca="1">ROUND(IF($Q58="Y",VLOOKUP($P58, INDIRECT($Q$3),T$8,0)*INDIRECT($P$2),VLOOKUP($P58, INDIRECT($Q$3),T$8,0)),IF($E58="E",0,3))</f>
        <v>78272</v>
      </c>
      <c r="U58" s="186" cm="1">
        <f t="array" aca="1" ref="U58" ca="1">ROUND(IF($Q58="Y",VLOOKUP($P58, INDIRECT($Q$3),U$8,0)*INDIRECT($P$2),VLOOKUP($P58, INDIRECT($Q$3),U$8,0)),IF($E58="E",0,3))</f>
        <v>81408</v>
      </c>
      <c r="V58" s="186" cm="1">
        <f t="array" aca="1" ref="V58" ca="1">ROUND(IF($Q58="Y",VLOOKUP($P58, INDIRECT($Q$3),V$8,0)*INDIRECT($P$2),VLOOKUP($P58, INDIRECT($Q$3),V$8,0)),IF($E58="E",0,3))</f>
        <v>84665</v>
      </c>
      <c r="W58" s="186" cm="1">
        <f t="array" aca="1" ref="W58" ca="1">ROUND(IF($Q58="Y",VLOOKUP($P58, INDIRECT($Q$3),W$8,0)*INDIRECT($P$2),VLOOKUP($P58, INDIRECT($Q$3),W$8,0)),IF($E58="E",0,3))</f>
        <v>88055</v>
      </c>
      <c r="X58" s="186" cm="1">
        <f t="array" aca="1" ref="X58" ca="1">ROUND(IF($Q58="Y",VLOOKUP($P58, INDIRECT($Q$3),X$8,0)*INDIRECT($P$2),VLOOKUP($P58, INDIRECT($Q$3),X$8,0)),IF($E58="E",0,3))</f>
        <v>91583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45"/>
        <v>04245C</v>
      </c>
      <c r="AC58" s="130" t="str">
        <f t="shared" ref="AC58:AC89" si="73">F58</f>
        <v xml:space="preserve">Executive Assistant to Police Chief </v>
      </c>
      <c r="AD58" s="284" t="str">
        <f t="shared" ref="AD58:AD89" si="74">C58</f>
        <v>099</v>
      </c>
      <c r="AE58" s="282">
        <f t="shared" ca="1" si="46"/>
        <v>37.631</v>
      </c>
      <c r="AF58" s="282">
        <f t="shared" ca="1" si="47"/>
        <v>39.138999999999996</v>
      </c>
      <c r="AG58" s="282">
        <f t="shared" ca="1" si="48"/>
        <v>40.704999999999998</v>
      </c>
      <c r="AH58" s="282">
        <f t="shared" ca="1" si="49"/>
        <v>42.335000000000001</v>
      </c>
      <c r="AI58" s="282">
        <f t="shared" ca="1" si="50"/>
        <v>44.030999999999999</v>
      </c>
      <c r="AJ58" s="282" t="str">
        <f t="shared" ca="1" si="51"/>
        <v/>
      </c>
      <c r="AK58" s="282" t="str">
        <f t="shared" ca="1" si="52"/>
        <v/>
      </c>
    </row>
    <row r="59" spans="1:38" x14ac:dyDescent="0.3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53"/>
        <v>114159</v>
      </c>
      <c r="H59" s="74">
        <f t="shared" ca="1" si="54"/>
        <v>118723</v>
      </c>
      <c r="I59" s="74">
        <f t="shared" ca="1" si="67"/>
        <v>123473</v>
      </c>
      <c r="J59" s="74">
        <f t="shared" ca="1" si="56"/>
        <v>128412</v>
      </c>
      <c r="K59" s="74">
        <f t="shared" ca="1" si="57"/>
        <v>133549</v>
      </c>
      <c r="L59" s="74">
        <f t="shared" ca="1" si="68"/>
        <v>0</v>
      </c>
      <c r="M59" s="74">
        <f t="shared" ca="1" si="69"/>
        <v>0</v>
      </c>
      <c r="N59" s="72"/>
      <c r="P59" s="187" t="str">
        <f t="shared" si="70"/>
        <v>03400C</v>
      </c>
      <c r="Q59" s="191" t="s">
        <v>600</v>
      </c>
      <c r="R59" s="188" t="str">
        <f t="shared" si="71"/>
        <v>Executive Manager Minneapolis Employment and Training Program</v>
      </c>
      <c r="S59" s="189" t="str">
        <f t="shared" si="72"/>
        <v>63</v>
      </c>
      <c r="T59" s="186" cm="1">
        <f t="array" aca="1" ref="T59" ca="1">ROUND(IF($Q59="Y",VLOOKUP($P59, INDIRECT($Q$3),T$8,0)*INDIRECT($P$2),VLOOKUP($P59, INDIRECT($Q$3),T$8,0)),IF($E59="E",0,3))</f>
        <v>114159</v>
      </c>
      <c r="U59" s="186" cm="1">
        <f t="array" aca="1" ref="U59" ca="1">ROUND(IF($Q59="Y",VLOOKUP($P59, INDIRECT($Q$3),U$8,0)*INDIRECT($P$2),VLOOKUP($P59, INDIRECT($Q$3),U$8,0)),IF($E59="E",0,3))</f>
        <v>118723</v>
      </c>
      <c r="V59" s="186" cm="1">
        <f t="array" aca="1" ref="V59" ca="1">ROUND(IF($Q59="Y",VLOOKUP($P59, INDIRECT($Q$3),V$8,0)*INDIRECT($P$2),VLOOKUP($P59, INDIRECT($Q$3),V$8,0)),IF($E59="E",0,3))</f>
        <v>123473</v>
      </c>
      <c r="W59" s="186" cm="1">
        <f t="array" aca="1" ref="W59" ca="1">ROUND(IF($Q59="Y",VLOOKUP($P59, INDIRECT($Q$3),W$8,0)*INDIRECT($P$2),VLOOKUP($P59, INDIRECT($Q$3),W$8,0)),IF($E59="E",0,3))</f>
        <v>128412</v>
      </c>
      <c r="X59" s="186" cm="1">
        <f t="array" aca="1" ref="X59" ca="1">ROUND(IF($Q59="Y",VLOOKUP($P59, INDIRECT($Q$3),X$8,0)*INDIRECT($P$2),VLOOKUP($P59, INDIRECT($Q$3),X$8,0)),IF($E59="E",0,3))</f>
        <v>133549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45"/>
        <v>03400C</v>
      </c>
      <c r="AC59" s="130" t="str">
        <f t="shared" si="73"/>
        <v>Executive Manager Minneapolis Employment and Training Program</v>
      </c>
      <c r="AD59" s="284" t="str">
        <f t="shared" si="74"/>
        <v>63</v>
      </c>
      <c r="AE59" s="282">
        <f t="shared" ca="1" si="46"/>
        <v>54.884999999999998</v>
      </c>
      <c r="AF59" s="282">
        <f t="shared" ca="1" si="47"/>
        <v>57.079000000000001</v>
      </c>
      <c r="AG59" s="282">
        <f t="shared" ca="1" si="48"/>
        <v>59.363</v>
      </c>
      <c r="AH59" s="282">
        <f t="shared" ca="1" si="49"/>
        <v>61.736999999999995</v>
      </c>
      <c r="AI59" s="282">
        <f t="shared" ca="1" si="50"/>
        <v>64.207000000000008</v>
      </c>
      <c r="AJ59" s="282" t="str">
        <f t="shared" ca="1" si="51"/>
        <v/>
      </c>
      <c r="AK59" s="282" t="str">
        <f t="shared" ca="1" si="52"/>
        <v/>
      </c>
    </row>
    <row r="60" spans="1:38" x14ac:dyDescent="0.3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53"/>
        <v>101422</v>
      </c>
      <c r="H60" s="74">
        <f t="shared" ca="1" si="54"/>
        <v>105483</v>
      </c>
      <c r="I60" s="74">
        <f t="shared" ca="1" si="67"/>
        <v>109708</v>
      </c>
      <c r="J60" s="74">
        <f t="shared" ca="1" si="56"/>
        <v>114100</v>
      </c>
      <c r="K60" s="74">
        <f t="shared" ca="1" si="57"/>
        <v>118668</v>
      </c>
      <c r="L60" s="74">
        <f t="shared" ca="1" si="68"/>
        <v>0</v>
      </c>
      <c r="M60" s="74">
        <f t="shared" ca="1" si="69"/>
        <v>0</v>
      </c>
      <c r="N60" s="72"/>
      <c r="P60" s="187" t="str">
        <f t="shared" si="70"/>
        <v>04239C</v>
      </c>
      <c r="Q60" s="191" t="s">
        <v>600</v>
      </c>
      <c r="R60" s="188" t="str">
        <f t="shared" si="71"/>
        <v>Executive Manager of Arts</v>
      </c>
      <c r="S60" s="189" t="str">
        <f t="shared" si="72"/>
        <v>041</v>
      </c>
      <c r="T60" s="186" cm="1">
        <f t="array" aca="1" ref="T60" ca="1">ROUND(IF($Q60="Y",VLOOKUP($P60, INDIRECT($Q$3),T$8,0)*INDIRECT($P$2),VLOOKUP($P60, INDIRECT($Q$3),T$8,0)),IF($E60="E",0,3))</f>
        <v>101422</v>
      </c>
      <c r="U60" s="186" cm="1">
        <f t="array" aca="1" ref="U60" ca="1">ROUND(IF($Q60="Y",VLOOKUP($P60, INDIRECT($Q$3),U$8,0)*INDIRECT($P$2),VLOOKUP($P60, INDIRECT($Q$3),U$8,0)),IF($E60="E",0,3))</f>
        <v>105483</v>
      </c>
      <c r="V60" s="186" cm="1">
        <f t="array" aca="1" ref="V60" ca="1">ROUND(IF($Q60="Y",VLOOKUP($P60, INDIRECT($Q$3),V$8,0)*INDIRECT($P$2),VLOOKUP($P60, INDIRECT($Q$3),V$8,0)),IF($E60="E",0,3))</f>
        <v>109708</v>
      </c>
      <c r="W60" s="186" cm="1">
        <f t="array" aca="1" ref="W60" ca="1">ROUND(IF($Q60="Y",VLOOKUP($P60, INDIRECT($Q$3),W$8,0)*INDIRECT($P$2),VLOOKUP($P60, INDIRECT($Q$3),W$8,0)),IF($E60="E",0,3))</f>
        <v>114100</v>
      </c>
      <c r="X60" s="186" cm="1">
        <f t="array" aca="1" ref="X60" ca="1">ROUND(IF($Q60="Y",VLOOKUP($P60, INDIRECT($Q$3),X$8,0)*INDIRECT($P$2),VLOOKUP($P60, INDIRECT($Q$3),X$8,0)),IF($E60="E",0,3))</f>
        <v>118668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45"/>
        <v>04239C</v>
      </c>
      <c r="AC60" s="130" t="str">
        <f t="shared" si="73"/>
        <v>Executive Manager of Arts</v>
      </c>
      <c r="AD60" s="284" t="str">
        <f t="shared" si="74"/>
        <v>041</v>
      </c>
      <c r="AE60" s="282">
        <f t="shared" ca="1" si="46"/>
        <v>48.760999999999996</v>
      </c>
      <c r="AF60" s="282">
        <f t="shared" ca="1" si="47"/>
        <v>50.713000000000001</v>
      </c>
      <c r="AG60" s="282">
        <f t="shared" ca="1" si="48"/>
        <v>52.744999999999997</v>
      </c>
      <c r="AH60" s="282">
        <f t="shared" ca="1" si="49"/>
        <v>54.855999999999995</v>
      </c>
      <c r="AI60" s="282">
        <f t="shared" ca="1" si="50"/>
        <v>57.052</v>
      </c>
      <c r="AJ60" s="282" t="str">
        <f t="shared" ca="1" si="51"/>
        <v/>
      </c>
      <c r="AK60" s="282" t="str">
        <f t="shared" ca="1" si="52"/>
        <v/>
      </c>
    </row>
    <row r="61" spans="1:38" x14ac:dyDescent="0.3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53"/>
        <v>114159</v>
      </c>
      <c r="H61" s="74">
        <f t="shared" ca="1" si="54"/>
        <v>118723</v>
      </c>
      <c r="I61" s="74">
        <f t="shared" ca="1" si="67"/>
        <v>123473</v>
      </c>
      <c r="J61" s="74">
        <f t="shared" ca="1" si="56"/>
        <v>128412</v>
      </c>
      <c r="K61" s="74">
        <f t="shared" ca="1" si="57"/>
        <v>133549</v>
      </c>
      <c r="L61" s="74">
        <f t="shared" ca="1" si="68"/>
        <v>0</v>
      </c>
      <c r="M61" s="74">
        <f t="shared" ca="1" si="69"/>
        <v>0</v>
      </c>
      <c r="N61" s="72"/>
      <c r="P61" s="187" t="str">
        <f t="shared" si="70"/>
        <v>04295C</v>
      </c>
      <c r="Q61" s="191" t="s">
        <v>600</v>
      </c>
      <c r="R61" s="188" t="str">
        <f t="shared" si="71"/>
        <v>Facility Manager</v>
      </c>
      <c r="S61" s="189" t="str">
        <f t="shared" si="72"/>
        <v>63</v>
      </c>
      <c r="T61" s="186" cm="1">
        <f t="array" aca="1" ref="T61" ca="1">ROUND(IF($Q61="Y",VLOOKUP($P61, INDIRECT($Q$3),T$8,0)*INDIRECT($P$2),VLOOKUP($P61, INDIRECT($Q$3),T$8,0)),IF($E61="E",0,3))</f>
        <v>114159</v>
      </c>
      <c r="U61" s="186" cm="1">
        <f t="array" aca="1" ref="U61" ca="1">ROUND(IF($Q61="Y",VLOOKUP($P61, INDIRECT($Q$3),U$8,0)*INDIRECT($P$2),VLOOKUP($P61, INDIRECT($Q$3),U$8,0)),IF($E61="E",0,3))</f>
        <v>118723</v>
      </c>
      <c r="V61" s="186" cm="1">
        <f t="array" aca="1" ref="V61" ca="1">ROUND(IF($Q61="Y",VLOOKUP($P61, INDIRECT($Q$3),V$8,0)*INDIRECT($P$2),VLOOKUP($P61, INDIRECT($Q$3),V$8,0)),IF($E61="E",0,3))</f>
        <v>123473</v>
      </c>
      <c r="W61" s="186" cm="1">
        <f t="array" aca="1" ref="W61" ca="1">ROUND(IF($Q61="Y",VLOOKUP($P61, INDIRECT($Q$3),W$8,0)*INDIRECT($P$2),VLOOKUP($P61, INDIRECT($Q$3),W$8,0)),IF($E61="E",0,3))</f>
        <v>128412</v>
      </c>
      <c r="X61" s="186" cm="1">
        <f t="array" aca="1" ref="X61" ca="1">ROUND(IF($Q61="Y",VLOOKUP($P61, INDIRECT($Q$3),X$8,0)*INDIRECT($P$2),VLOOKUP($P61, INDIRECT($Q$3),X$8,0)),IF($E61="E",0,3))</f>
        <v>133549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5"/>
        <v>04295C</v>
      </c>
      <c r="AC61" s="130" t="str">
        <f t="shared" si="73"/>
        <v>Facility Manager</v>
      </c>
      <c r="AD61" s="284" t="str">
        <f t="shared" si="74"/>
        <v>63</v>
      </c>
      <c r="AE61" s="282">
        <f t="shared" ca="1" si="46"/>
        <v>54.884999999999998</v>
      </c>
      <c r="AF61" s="282">
        <f t="shared" ca="1" si="47"/>
        <v>57.079000000000001</v>
      </c>
      <c r="AG61" s="282">
        <f t="shared" ca="1" si="48"/>
        <v>59.363</v>
      </c>
      <c r="AH61" s="282">
        <f t="shared" ca="1" si="49"/>
        <v>61.736999999999995</v>
      </c>
      <c r="AI61" s="282">
        <f t="shared" ca="1" si="50"/>
        <v>64.207000000000008</v>
      </c>
      <c r="AJ61" s="282" t="str">
        <f t="shared" ca="1" si="51"/>
        <v/>
      </c>
      <c r="AK61" s="282" t="str">
        <f t="shared" ca="1" si="52"/>
        <v/>
      </c>
    </row>
    <row r="62" spans="1:38" s="73" customFormat="1" x14ac:dyDescent="0.3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53"/>
        <v>21.63</v>
      </c>
      <c r="H62" s="74">
        <f t="shared" ca="1" si="54"/>
        <v>22.416</v>
      </c>
      <c r="I62" s="74">
        <f t="shared" ca="1" si="67"/>
        <v>23.228999999999999</v>
      </c>
      <c r="J62" s="74">
        <f t="shared" ca="1" si="56"/>
        <v>0</v>
      </c>
      <c r="K62" s="74">
        <f t="shared" ca="1" si="57"/>
        <v>0</v>
      </c>
      <c r="L62" s="74">
        <f t="shared" ca="1" si="68"/>
        <v>0</v>
      </c>
      <c r="M62" s="74">
        <f t="shared" ca="1" si="69"/>
        <v>0</v>
      </c>
      <c r="N62" s="72"/>
      <c r="O62" s="71"/>
      <c r="P62" s="187" t="str">
        <f t="shared" si="70"/>
        <v>02230C</v>
      </c>
      <c r="Q62" s="191" t="s">
        <v>600</v>
      </c>
      <c r="R62" s="188" t="str">
        <f t="shared" si="71"/>
        <v xml:space="preserve">Guest Services Ambassador </v>
      </c>
      <c r="S62" s="189" t="str">
        <f t="shared" si="72"/>
        <v>110</v>
      </c>
      <c r="T62" s="186" cm="1">
        <f t="array" aca="1" ref="T62" ca="1">ROUND(IF($Q62="Y",VLOOKUP($P62, INDIRECT($Q$3),T$8,0)*INDIRECT($P$2),VLOOKUP($P62, INDIRECT($Q$3),T$8,0)),IF($E62="E",0,3))</f>
        <v>21.63</v>
      </c>
      <c r="U62" s="186" cm="1">
        <f t="array" aca="1" ref="U62" ca="1">ROUND(IF($Q62="Y",VLOOKUP($P62, INDIRECT($Q$3),U$8,0)*INDIRECT($P$2),VLOOKUP($P62, INDIRECT($Q$3),U$8,0)),IF($E62="E",0,3))</f>
        <v>22.416</v>
      </c>
      <c r="V62" s="186" cm="1">
        <f t="array" aca="1" ref="V62" ca="1">ROUND(IF($Q62="Y",VLOOKUP($P62, INDIRECT($Q$3),V$8,0)*INDIRECT($P$2),VLOOKUP($P62, INDIRECT($Q$3),V$8,0)),IF($E62="E",0,3))</f>
        <v>23.228999999999999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5"/>
        <v>02230C</v>
      </c>
      <c r="AC62" s="130" t="str">
        <f t="shared" si="73"/>
        <v xml:space="preserve">Guest Services Ambassador </v>
      </c>
      <c r="AD62" s="284" t="str">
        <f t="shared" si="74"/>
        <v>110</v>
      </c>
      <c r="AE62" s="282">
        <f t="shared" ca="1" si="46"/>
        <v>21.63</v>
      </c>
      <c r="AF62" s="282">
        <f t="shared" ca="1" si="47"/>
        <v>22.416</v>
      </c>
      <c r="AG62" s="282">
        <f t="shared" ca="1" si="48"/>
        <v>23.228999999999999</v>
      </c>
      <c r="AH62" s="282" t="str">
        <f t="shared" ca="1" si="49"/>
        <v/>
      </c>
      <c r="AI62" s="282" t="str">
        <f t="shared" ca="1" si="50"/>
        <v/>
      </c>
      <c r="AJ62" s="282" t="str">
        <f t="shared" ca="1" si="51"/>
        <v/>
      </c>
      <c r="AK62" s="282" t="str">
        <f t="shared" ca="1" si="52"/>
        <v/>
      </c>
      <c r="AL62" s="129"/>
    </row>
    <row r="63" spans="1:38" x14ac:dyDescent="0.3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53"/>
        <v>85189</v>
      </c>
      <c r="H63" s="74">
        <f t="shared" ca="1" si="54"/>
        <v>89430</v>
      </c>
      <c r="I63" s="74">
        <f t="shared" ca="1" si="67"/>
        <v>93913</v>
      </c>
      <c r="J63" s="74">
        <f t="shared" ca="1" si="56"/>
        <v>99986</v>
      </c>
      <c r="K63" s="74">
        <f t="shared" ca="1" si="57"/>
        <v>102783</v>
      </c>
      <c r="L63" s="74">
        <f t="shared" ca="1" si="68"/>
        <v>105664</v>
      </c>
      <c r="M63" s="74">
        <f t="shared" ca="1" si="69"/>
        <v>108676</v>
      </c>
      <c r="N63" s="60"/>
      <c r="O63" s="73"/>
      <c r="P63" s="187" t="str">
        <f t="shared" si="70"/>
        <v>52991C</v>
      </c>
      <c r="Q63" s="191" t="s">
        <v>600</v>
      </c>
      <c r="R63" s="188" t="str">
        <f t="shared" si="71"/>
        <v>Health Equity Manager</v>
      </c>
      <c r="S63" s="189" t="str">
        <f t="shared" si="7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45"/>
        <v>52991C</v>
      </c>
      <c r="AC63" s="130" t="str">
        <f t="shared" si="73"/>
        <v>Health Equity Manager</v>
      </c>
      <c r="AD63" s="284" t="str">
        <f t="shared" si="74"/>
        <v>34M</v>
      </c>
      <c r="AE63" s="282">
        <f t="shared" ca="1" si="46"/>
        <v>40.957000000000001</v>
      </c>
      <c r="AF63" s="282">
        <f t="shared" ca="1" si="47"/>
        <v>42.995999999999995</v>
      </c>
      <c r="AG63" s="282">
        <f t="shared" ca="1" si="48"/>
        <v>45.150999999999996</v>
      </c>
      <c r="AH63" s="282">
        <f t="shared" ca="1" si="49"/>
        <v>48.070999999999998</v>
      </c>
      <c r="AI63" s="282">
        <f t="shared" ca="1" si="50"/>
        <v>49.414999999999999</v>
      </c>
      <c r="AJ63" s="282">
        <f t="shared" ca="1" si="51"/>
        <v>50.8</v>
      </c>
      <c r="AK63" s="282">
        <f t="shared" ca="1" si="52"/>
        <v>52.248999999999995</v>
      </c>
    </row>
    <row r="64" spans="1:38" x14ac:dyDescent="0.3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53"/>
        <v>92836</v>
      </c>
      <c r="H64" s="74">
        <f t="shared" ca="1" si="54"/>
        <v>96554</v>
      </c>
      <c r="I64" s="74">
        <f t="shared" ca="1" si="67"/>
        <v>100421</v>
      </c>
      <c r="J64" s="74">
        <f t="shared" ca="1" si="56"/>
        <v>104439</v>
      </c>
      <c r="K64" s="74">
        <f t="shared" ca="1" si="57"/>
        <v>108623</v>
      </c>
      <c r="L64" s="74">
        <f t="shared" ca="1" si="68"/>
        <v>0</v>
      </c>
      <c r="M64" s="74">
        <f t="shared" ca="1" si="69"/>
        <v>0</v>
      </c>
      <c r="N64" s="72"/>
      <c r="P64" s="187" t="str">
        <f t="shared" si="70"/>
        <v>52946C</v>
      </c>
      <c r="Q64" s="191" t="s">
        <v>600</v>
      </c>
      <c r="R64" s="188" t="str">
        <f t="shared" si="71"/>
        <v>Health Program Coordinator</v>
      </c>
      <c r="S64" s="189" t="str">
        <f t="shared" si="72"/>
        <v>065</v>
      </c>
      <c r="T64" s="186" cm="1">
        <f t="array" aca="1" ref="T64" ca="1">ROUND(IF($Q64="Y",VLOOKUP($P64, INDIRECT($Q$3),T$8,0)*INDIRECT($P$2),VLOOKUP($P64, INDIRECT($Q$3),T$8,0)),IF($E64="E",0,3))</f>
        <v>92836</v>
      </c>
      <c r="U64" s="186" cm="1">
        <f t="array" aca="1" ref="U64" ca="1">ROUND(IF($Q64="Y",VLOOKUP($P64, INDIRECT($Q$3),U$8,0)*INDIRECT($P$2),VLOOKUP($P64, INDIRECT($Q$3),U$8,0)),IF($E64="E",0,3))</f>
        <v>96554</v>
      </c>
      <c r="V64" s="186" cm="1">
        <f t="array" aca="1" ref="V64" ca="1">ROUND(IF($Q64="Y",VLOOKUP($P64, INDIRECT($Q$3),V$8,0)*INDIRECT($P$2),VLOOKUP($P64, INDIRECT($Q$3),V$8,0)),IF($E64="E",0,3))</f>
        <v>100421</v>
      </c>
      <c r="W64" s="186" cm="1">
        <f t="array" aca="1" ref="W64" ca="1">ROUND(IF($Q64="Y",VLOOKUP($P64, INDIRECT($Q$3),W$8,0)*INDIRECT($P$2),VLOOKUP($P64, INDIRECT($Q$3),W$8,0)),IF($E64="E",0,3))</f>
        <v>104439</v>
      </c>
      <c r="X64" s="186" cm="1">
        <f t="array" aca="1" ref="X64" ca="1">ROUND(IF($Q64="Y",VLOOKUP($P64, INDIRECT($Q$3),X$8,0)*INDIRECT($P$2),VLOOKUP($P64, INDIRECT($Q$3),X$8,0)),IF($E64="E",0,3))</f>
        <v>108623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5"/>
        <v>52946C</v>
      </c>
      <c r="AC64" s="130" t="str">
        <f t="shared" si="73"/>
        <v>Health Program Coordinator</v>
      </c>
      <c r="AD64" s="284" t="str">
        <f t="shared" si="74"/>
        <v>065</v>
      </c>
      <c r="AE64" s="282">
        <f t="shared" ca="1" si="46"/>
        <v>44.632999999999996</v>
      </c>
      <c r="AF64" s="282">
        <f t="shared" ca="1" si="47"/>
        <v>46.420999999999999</v>
      </c>
      <c r="AG64" s="282">
        <f t="shared" ca="1" si="48"/>
        <v>48.28</v>
      </c>
      <c r="AH64" s="282">
        <f t="shared" ca="1" si="49"/>
        <v>50.211999999999996</v>
      </c>
      <c r="AI64" s="282">
        <f t="shared" ca="1" si="50"/>
        <v>52.222999999999999</v>
      </c>
      <c r="AJ64" s="282" t="str">
        <f t="shared" ca="1" si="51"/>
        <v/>
      </c>
      <c r="AK64" s="282" t="str">
        <f t="shared" ca="1" si="52"/>
        <v/>
      </c>
    </row>
    <row r="65" spans="1:37" x14ac:dyDescent="0.3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ca="1" si="53"/>
        <v>85189</v>
      </c>
      <c r="H65" s="74">
        <f t="shared" ca="1" si="54"/>
        <v>89430</v>
      </c>
      <c r="I65" s="74">
        <f t="shared" ca="1" si="67"/>
        <v>93913</v>
      </c>
      <c r="J65" s="74">
        <f t="shared" ca="1" si="56"/>
        <v>99986</v>
      </c>
      <c r="K65" s="74">
        <f t="shared" ca="1" si="57"/>
        <v>102783</v>
      </c>
      <c r="L65" s="74">
        <f t="shared" ca="1" si="68"/>
        <v>105664</v>
      </c>
      <c r="M65" s="74">
        <f t="shared" ca="1" si="69"/>
        <v>108676</v>
      </c>
      <c r="N65" s="72"/>
      <c r="P65" s="187" t="str">
        <f t="shared" si="70"/>
        <v>05403C</v>
      </c>
      <c r="Q65" s="191" t="s">
        <v>600</v>
      </c>
      <c r="R65" s="188" t="str">
        <f t="shared" si="71"/>
        <v xml:space="preserve">Health Program Manager </v>
      </c>
      <c r="S65" s="189" t="str">
        <f t="shared" si="72"/>
        <v>34M</v>
      </c>
      <c r="T65" s="186" cm="1">
        <f t="array" aca="1" ref="T65" ca="1">ROUND(IF($Q65="Y",VLOOKUP($P65, INDIRECT($Q$3),T$8,0)*INDIRECT($P$2),VLOOKUP($P65, INDIRECT($Q$3),T$8,0)),IF($E65="E",0,3))</f>
        <v>85189</v>
      </c>
      <c r="U65" s="186" cm="1">
        <f t="array" aca="1" ref="U65" ca="1">ROUND(IF($Q65="Y",VLOOKUP($P65, INDIRECT($Q$3),U$8,0)*INDIRECT($P$2),VLOOKUP($P65, INDIRECT($Q$3),U$8,0)),IF($E65="E",0,3))</f>
        <v>89430</v>
      </c>
      <c r="V65" s="186" cm="1">
        <f t="array" aca="1" ref="V65" ca="1">ROUND(IF($Q65="Y",VLOOKUP($P65, INDIRECT($Q$3),V$8,0)*INDIRECT($P$2),VLOOKUP($P65, INDIRECT($Q$3),V$8,0)),IF($E65="E",0,3))</f>
        <v>93913</v>
      </c>
      <c r="W65" s="186" cm="1">
        <f t="array" aca="1" ref="W65" ca="1">ROUND(IF($Q65="Y",VLOOKUP($P65, INDIRECT($Q$3),W$8,0)*INDIRECT($P$2),VLOOKUP($P65, INDIRECT($Q$3),W$8,0)),IF($E65="E",0,3))</f>
        <v>99986</v>
      </c>
      <c r="X65" s="186" cm="1">
        <f t="array" aca="1" ref="X65" ca="1">ROUND(IF($Q65="Y",VLOOKUP($P65, INDIRECT($Q$3),X$8,0)*INDIRECT($P$2),VLOOKUP($P65, INDIRECT($Q$3),X$8,0)),IF($E65="E",0,3))</f>
        <v>102783</v>
      </c>
      <c r="Y65" s="186" cm="1">
        <f t="array" aca="1" ref="Y65" ca="1">ROUND(IF($Q65="Y",VLOOKUP($P65, INDIRECT($Q$3),Y$8,0)*INDIRECT($P$2),VLOOKUP($P65, INDIRECT($Q$3),Y$8,0)),IF($E65="E",0,3))</f>
        <v>105664</v>
      </c>
      <c r="Z65" s="186" cm="1">
        <f t="array" aca="1" ref="Z65" ca="1">ROUND(IF($Q65="Y",VLOOKUP($P65, INDIRECT($Q$3),Z$8,0)*INDIRECT($P$2),VLOOKUP($P65, INDIRECT($Q$3),Z$8,0)),IF($E65="E",0,3))</f>
        <v>108676</v>
      </c>
      <c r="AA65" s="186"/>
      <c r="AB65" s="282" t="str">
        <f t="shared" si="45"/>
        <v>05403C</v>
      </c>
      <c r="AC65" s="130" t="str">
        <f t="shared" si="73"/>
        <v xml:space="preserve">Health Program Manager </v>
      </c>
      <c r="AD65" s="284" t="str">
        <f t="shared" si="74"/>
        <v>34M</v>
      </c>
      <c r="AE65" s="282">
        <f t="shared" ca="1" si="46"/>
        <v>40.957000000000001</v>
      </c>
      <c r="AF65" s="282">
        <f t="shared" ca="1" si="47"/>
        <v>42.995999999999995</v>
      </c>
      <c r="AG65" s="282">
        <f t="shared" ca="1" si="48"/>
        <v>45.150999999999996</v>
      </c>
      <c r="AH65" s="282">
        <f t="shared" ca="1" si="49"/>
        <v>48.070999999999998</v>
      </c>
      <c r="AI65" s="282">
        <f t="shared" ca="1" si="50"/>
        <v>49.414999999999999</v>
      </c>
      <c r="AJ65" s="282">
        <f t="shared" ca="1" si="51"/>
        <v>50.8</v>
      </c>
      <c r="AK65" s="282">
        <f t="shared" ca="1" si="52"/>
        <v>52.248999999999995</v>
      </c>
    </row>
    <row r="66" spans="1:37" x14ac:dyDescent="0.3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si="53"/>
        <v>35.692999999999998</v>
      </c>
      <c r="H66" s="74">
        <f t="shared" si="54"/>
        <v>37.572000000000003</v>
      </c>
      <c r="I66" s="74">
        <f t="shared" ref="I66" si="75">IF(G66="E",ROUND(V66,0),ROUND(V66,3))</f>
        <v>38.624000000000002</v>
      </c>
      <c r="J66" s="74">
        <f t="shared" ref="J66" si="76">IF(H66="E",ROUND(W66,0),ROUND(W66,3))</f>
        <v>39.704999999999998</v>
      </c>
      <c r="K66" s="74">
        <f t="shared" ref="K66" si="77">IF(I66="E",ROUND(X66,0),ROUND(X66,3))</f>
        <v>41.292999999999999</v>
      </c>
      <c r="L66" s="74">
        <f t="shared" ref="L66" si="78">IF(J66="E",ROUND(Y66,0),ROUND(Y66,3))</f>
        <v>0</v>
      </c>
      <c r="M66" s="74">
        <f t="shared" ref="M66" si="79">IF(K66="E",ROUND(Z66,0),ROUND(Z66,3))</f>
        <v>0</v>
      </c>
      <c r="N66" s="72"/>
      <c r="P66" s="187" t="str">
        <f t="shared" si="70"/>
        <v>53029C</v>
      </c>
      <c r="R66" s="188" t="str">
        <f t="shared" si="71"/>
        <v>HR Administrative Specialist</v>
      </c>
      <c r="S66" s="189" t="str">
        <f t="shared" si="72"/>
        <v>108</v>
      </c>
      <c r="T66" s="186">
        <v>35.692999999999998</v>
      </c>
      <c r="U66" s="186">
        <v>37.572000000000003</v>
      </c>
      <c r="V66" s="186">
        <v>38.624000000000002</v>
      </c>
      <c r="W66" s="186">
        <v>39.704999999999998</v>
      </c>
      <c r="X66" s="186">
        <v>41.292999999999999</v>
      </c>
      <c r="AA66" s="186"/>
      <c r="AB66" s="282" t="str">
        <f t="shared" si="45"/>
        <v>53029C</v>
      </c>
      <c r="AC66" s="130" t="str">
        <f t="shared" si="73"/>
        <v>HR Administrative Specialist</v>
      </c>
      <c r="AD66" s="284" t="str">
        <f t="shared" si="74"/>
        <v>108</v>
      </c>
      <c r="AE66" s="282">
        <f t="shared" si="46"/>
        <v>35.692999999999998</v>
      </c>
      <c r="AF66" s="282">
        <f t="shared" si="47"/>
        <v>37.572000000000003</v>
      </c>
      <c r="AG66" s="282">
        <f t="shared" si="48"/>
        <v>38.624000000000002</v>
      </c>
      <c r="AH66" s="282">
        <f t="shared" si="49"/>
        <v>39.704999999999998</v>
      </c>
      <c r="AI66" s="282">
        <f t="shared" si="50"/>
        <v>41.292999999999999</v>
      </c>
      <c r="AJ66" s="282" t="str">
        <f t="shared" si="51"/>
        <v/>
      </c>
      <c r="AK66" s="282" t="str">
        <f t="shared" si="52"/>
        <v/>
      </c>
    </row>
    <row r="67" spans="1:37" x14ac:dyDescent="0.3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53"/>
        <v>35.182000000000002</v>
      </c>
      <c r="H67" s="74">
        <f t="shared" ca="1" si="54"/>
        <v>36.591000000000001</v>
      </c>
      <c r="I67" s="74">
        <f t="shared" ref="I67:M68" ca="1" si="80">IF(G67="E",ROUND(V67,0),ROUND(V67,3))</f>
        <v>38.055</v>
      </c>
      <c r="J67" s="74">
        <f t="shared" ca="1" si="80"/>
        <v>39.58</v>
      </c>
      <c r="K67" s="74">
        <f t="shared" ca="1" si="80"/>
        <v>41.162999999999997</v>
      </c>
      <c r="L67" s="74">
        <f t="shared" ca="1" si="80"/>
        <v>0</v>
      </c>
      <c r="M67" s="74">
        <f t="shared" ca="1" si="80"/>
        <v>0</v>
      </c>
      <c r="N67" s="72"/>
      <c r="P67" s="187" t="str">
        <f t="shared" si="70"/>
        <v>05416C</v>
      </c>
      <c r="Q67" s="191" t="s">
        <v>600</v>
      </c>
      <c r="R67" s="188" t="str">
        <f t="shared" si="71"/>
        <v>HR Associate Representative</v>
      </c>
      <c r="S67" s="189" t="str">
        <f t="shared" si="72"/>
        <v>059</v>
      </c>
      <c r="T67" s="186" cm="1">
        <f t="array" aca="1" ref="T67" ca="1">ROUND(IF($Q67="Y",VLOOKUP($P67, INDIRECT($Q$3),T$8,0)*INDIRECT($P$2),VLOOKUP($P67, INDIRECT($Q$3),T$8,0)),IF($E67="E",0,3))</f>
        <v>35.182000000000002</v>
      </c>
      <c r="U67" s="186" cm="1">
        <f t="array" aca="1" ref="U67" ca="1">ROUND(IF($Q67="Y",VLOOKUP($P67, INDIRECT($Q$3),U$8,0)*INDIRECT($P$2),VLOOKUP($P67, INDIRECT($Q$3),U$8,0)),IF($E67="E",0,3))</f>
        <v>36.591000000000001</v>
      </c>
      <c r="V67" s="186" cm="1">
        <f t="array" aca="1" ref="V67" ca="1">ROUND(IF($Q67="Y",VLOOKUP($P67, INDIRECT($Q$3),V$8,0)*INDIRECT($P$2),VLOOKUP($P67, INDIRECT($Q$3),V$8,0)),IF($E67="E",0,3))</f>
        <v>38.055</v>
      </c>
      <c r="W67" s="186" cm="1">
        <f t="array" aca="1" ref="W67" ca="1">ROUND(IF($Q67="Y",VLOOKUP($P67, INDIRECT($Q$3),W$8,0)*INDIRECT($P$2),VLOOKUP($P67, INDIRECT($Q$3),W$8,0)),IF($E67="E",0,3))</f>
        <v>39.58</v>
      </c>
      <c r="X67" s="186" cm="1">
        <f t="array" aca="1" ref="X67" ca="1">ROUND(IF($Q67="Y",VLOOKUP($P67, INDIRECT($Q$3),X$8,0)*INDIRECT($P$2),VLOOKUP($P67, INDIRECT($Q$3),X$8,0)),IF($E67="E",0,3))</f>
        <v>41.162999999999997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5"/>
        <v>05416C</v>
      </c>
      <c r="AC67" s="130" t="str">
        <f t="shared" si="73"/>
        <v>HR Associate Representative</v>
      </c>
      <c r="AD67" s="284" t="str">
        <f t="shared" si="74"/>
        <v>059</v>
      </c>
      <c r="AE67" s="282">
        <f t="shared" ca="1" si="46"/>
        <v>35.182000000000002</v>
      </c>
      <c r="AF67" s="282">
        <f t="shared" ca="1" si="47"/>
        <v>36.591000000000001</v>
      </c>
      <c r="AG67" s="282">
        <f t="shared" ca="1" si="48"/>
        <v>38.055</v>
      </c>
      <c r="AH67" s="282">
        <f t="shared" ca="1" si="49"/>
        <v>39.58</v>
      </c>
      <c r="AI67" s="282">
        <f t="shared" ca="1" si="50"/>
        <v>41.162999999999997</v>
      </c>
      <c r="AJ67" s="282" t="str">
        <f t="shared" ca="1" si="51"/>
        <v/>
      </c>
      <c r="AK67" s="282" t="str">
        <f t="shared" ca="1" si="52"/>
        <v/>
      </c>
    </row>
    <row r="68" spans="1:37" x14ac:dyDescent="0.3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53"/>
        <v>23.361000000000001</v>
      </c>
      <c r="H68" s="74">
        <f t="shared" ca="1" si="54"/>
        <v>24.21</v>
      </c>
      <c r="I68" s="74">
        <f t="shared" ca="1" si="80"/>
        <v>25.088000000000001</v>
      </c>
      <c r="J68" s="74">
        <f t="shared" ca="1" si="80"/>
        <v>0</v>
      </c>
      <c r="K68" s="74">
        <f t="shared" ca="1" si="80"/>
        <v>0</v>
      </c>
      <c r="L68" s="74">
        <f t="shared" ca="1" si="80"/>
        <v>0</v>
      </c>
      <c r="M68" s="74">
        <f t="shared" ca="1" si="80"/>
        <v>0</v>
      </c>
      <c r="N68" s="72"/>
      <c r="P68" s="187" t="str">
        <f t="shared" si="70"/>
        <v>52908C</v>
      </c>
      <c r="Q68" s="191" t="s">
        <v>600</v>
      </c>
      <c r="R68" s="188" t="str">
        <f t="shared" si="71"/>
        <v>HR Associate Trainee</v>
      </c>
      <c r="S68" s="189" t="str">
        <f t="shared" si="72"/>
        <v>134</v>
      </c>
      <c r="T68" s="186" cm="1">
        <f t="array" aca="1" ref="T68" ca="1">ROUND(IF($Q68="Y",VLOOKUP($P68, INDIRECT($Q$3),T$8,0)*INDIRECT($P$2),VLOOKUP($P68, INDIRECT($Q$3),T$8,0)),IF($E68="E",0,3))</f>
        <v>23.361000000000001</v>
      </c>
      <c r="U68" s="186" cm="1">
        <f t="array" aca="1" ref="U68" ca="1">ROUND(IF($Q68="Y",VLOOKUP($P68, INDIRECT($Q$3),U$8,0)*INDIRECT($P$2),VLOOKUP($P68, INDIRECT($Q$3),U$8,0)),IF($E68="E",0,3))</f>
        <v>24.21</v>
      </c>
      <c r="V68" s="186" cm="1">
        <f t="array" aca="1" ref="V68" ca="1">ROUND(IF($Q68="Y",VLOOKUP($P68, INDIRECT($Q$3),V$8,0)*INDIRECT($P$2),VLOOKUP($P68, INDIRECT($Q$3),V$8,0)),IF($E68="E",0,3))</f>
        <v>25.088000000000001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5"/>
        <v>52908C</v>
      </c>
      <c r="AC68" s="130" t="str">
        <f t="shared" si="73"/>
        <v>HR Associate Trainee</v>
      </c>
      <c r="AD68" s="284" t="str">
        <f t="shared" si="74"/>
        <v>134</v>
      </c>
      <c r="AE68" s="282">
        <f t="shared" ca="1" si="46"/>
        <v>23.361000000000001</v>
      </c>
      <c r="AF68" s="282">
        <f t="shared" ca="1" si="47"/>
        <v>24.21</v>
      </c>
      <c r="AG68" s="282">
        <f t="shared" ca="1" si="48"/>
        <v>25.088000000000001</v>
      </c>
      <c r="AH68" s="282" t="str">
        <f t="shared" ca="1" si="49"/>
        <v/>
      </c>
      <c r="AI68" s="282" t="str">
        <f t="shared" ca="1" si="50"/>
        <v/>
      </c>
      <c r="AJ68" s="282" t="str">
        <f t="shared" ca="1" si="51"/>
        <v/>
      </c>
      <c r="AK68" s="282" t="str">
        <f t="shared" ca="1" si="52"/>
        <v/>
      </c>
    </row>
    <row r="69" spans="1:37" x14ac:dyDescent="0.3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si="53"/>
        <v>109554</v>
      </c>
      <c r="H69" s="74">
        <f t="shared" si="54"/>
        <v>113933</v>
      </c>
      <c r="I69" s="74">
        <f t="shared" si="55"/>
        <v>118493</v>
      </c>
      <c r="J69" s="74">
        <f t="shared" si="56"/>
        <v>123232</v>
      </c>
      <c r="K69" s="74">
        <f t="shared" si="57"/>
        <v>128162</v>
      </c>
      <c r="L69" s="74"/>
      <c r="M69" s="74"/>
      <c r="N69" s="72"/>
      <c r="P69" s="187" t="str">
        <f t="shared" si="70"/>
        <v>52969C</v>
      </c>
      <c r="Q69" s="191" t="s">
        <v>600</v>
      </c>
      <c r="R69" s="188" t="str">
        <f t="shared" si="71"/>
        <v>HR Benefits Manager</v>
      </c>
      <c r="S69" s="189" t="str">
        <f t="shared" si="72"/>
        <v>133</v>
      </c>
      <c r="T69" s="186">
        <v>109554</v>
      </c>
      <c r="U69" s="186">
        <v>113933</v>
      </c>
      <c r="V69" s="186">
        <v>118493</v>
      </c>
      <c r="W69" s="186">
        <v>123232</v>
      </c>
      <c r="X69" s="186">
        <v>128162</v>
      </c>
      <c r="AA69" s="186"/>
      <c r="AB69" s="282" t="str">
        <f t="shared" si="45"/>
        <v>52969C</v>
      </c>
      <c r="AC69" s="130" t="str">
        <f t="shared" si="73"/>
        <v>HR Benefits Manager</v>
      </c>
      <c r="AD69" s="284" t="str">
        <f t="shared" si="74"/>
        <v>133</v>
      </c>
      <c r="AE69" s="282">
        <f t="shared" si="46"/>
        <v>52.670999999999999</v>
      </c>
      <c r="AF69" s="282">
        <f t="shared" si="47"/>
        <v>54.775999999999996</v>
      </c>
      <c r="AG69" s="282">
        <f t="shared" si="48"/>
        <v>56.967999999999996</v>
      </c>
      <c r="AH69" s="282">
        <f t="shared" si="49"/>
        <v>59.247</v>
      </c>
      <c r="AI69" s="282">
        <f t="shared" si="50"/>
        <v>61.616999999999997</v>
      </c>
      <c r="AJ69" s="282" t="str">
        <f t="shared" si="51"/>
        <v/>
      </c>
      <c r="AK69" s="282" t="str">
        <f t="shared" si="52"/>
        <v/>
      </c>
    </row>
    <row r="70" spans="1:37" x14ac:dyDescent="0.3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53"/>
        <v>35.692999999999998</v>
      </c>
      <c r="H70" s="74">
        <f t="shared" ca="1" si="54"/>
        <v>37.572000000000003</v>
      </c>
      <c r="I70" s="74">
        <f t="shared" ref="I70:M74" ca="1" si="81">IF(G70="E",ROUND(V70,0),ROUND(V70,3))</f>
        <v>38.624000000000002</v>
      </c>
      <c r="J70" s="74">
        <f t="shared" ca="1" si="81"/>
        <v>39.704999999999998</v>
      </c>
      <c r="K70" s="74">
        <f t="shared" ca="1" si="81"/>
        <v>41.292999999999999</v>
      </c>
      <c r="L70" s="74">
        <f t="shared" ca="1" si="81"/>
        <v>0</v>
      </c>
      <c r="M70" s="74">
        <f t="shared" ca="1" si="81"/>
        <v>0</v>
      </c>
      <c r="N70" s="72"/>
      <c r="P70" s="187" t="str">
        <f t="shared" si="70"/>
        <v>52952C</v>
      </c>
      <c r="Q70" s="191" t="s">
        <v>600</v>
      </c>
      <c r="R70" s="188" t="str">
        <f t="shared" si="71"/>
        <v>HR Benefits Specialist</v>
      </c>
      <c r="S70" s="189" t="str">
        <f t="shared" si="72"/>
        <v>108</v>
      </c>
      <c r="T70" s="186" cm="1">
        <f t="array" aca="1" ref="T70" ca="1">ROUND(IF($Q70="Y",VLOOKUP($P70, INDIRECT($Q$3),T$8,0)*INDIRECT($P$2),VLOOKUP($P70, INDIRECT($Q$3),T$8,0)),IF($E70="E",0,3))</f>
        <v>35.692999999999998</v>
      </c>
      <c r="U70" s="186" cm="1">
        <f t="array" aca="1" ref="U70" ca="1">ROUND(IF($Q70="Y",VLOOKUP($P70, INDIRECT($Q$3),U$8,0)*INDIRECT($P$2),VLOOKUP($P70, INDIRECT($Q$3),U$8,0)),IF($E70="E",0,3))</f>
        <v>37.572000000000003</v>
      </c>
      <c r="V70" s="186" cm="1">
        <f t="array" aca="1" ref="V70" ca="1">ROUND(IF($Q70="Y",VLOOKUP($P70, INDIRECT($Q$3),V$8,0)*INDIRECT($P$2),VLOOKUP($P70, INDIRECT($Q$3),V$8,0)),IF($E70="E",0,3))</f>
        <v>38.624000000000002</v>
      </c>
      <c r="W70" s="186" cm="1">
        <f t="array" aca="1" ref="W70" ca="1">ROUND(IF($Q70="Y",VLOOKUP($P70, INDIRECT($Q$3),W$8,0)*INDIRECT($P$2),VLOOKUP($P70, INDIRECT($Q$3),W$8,0)),IF($E70="E",0,3))</f>
        <v>39.704999999999998</v>
      </c>
      <c r="X70" s="186">
        <v>41.292999999999999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45"/>
        <v>52952C</v>
      </c>
      <c r="AC70" s="130" t="str">
        <f t="shared" si="73"/>
        <v>HR Benefits Specialist</v>
      </c>
      <c r="AD70" s="284" t="str">
        <f t="shared" si="74"/>
        <v>108</v>
      </c>
      <c r="AE70" s="282">
        <f t="shared" ca="1" si="46"/>
        <v>35.692999999999998</v>
      </c>
      <c r="AF70" s="282">
        <f t="shared" ca="1" si="47"/>
        <v>37.572000000000003</v>
      </c>
      <c r="AG70" s="282">
        <f t="shared" ca="1" si="48"/>
        <v>38.624000000000002</v>
      </c>
      <c r="AH70" s="282">
        <f t="shared" ca="1" si="49"/>
        <v>39.704999999999998</v>
      </c>
      <c r="AI70" s="282">
        <f t="shared" si="50"/>
        <v>41.292999999999999</v>
      </c>
      <c r="AJ70" s="282" t="str">
        <f t="shared" ca="1" si="51"/>
        <v/>
      </c>
      <c r="AK70" s="282" t="str">
        <f t="shared" ca="1" si="52"/>
        <v/>
      </c>
    </row>
    <row r="71" spans="1:37" x14ac:dyDescent="0.3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53"/>
        <v>102109</v>
      </c>
      <c r="H71" s="74">
        <f t="shared" ca="1" si="54"/>
        <v>104970</v>
      </c>
      <c r="I71" s="74">
        <f t="shared" ca="1" si="81"/>
        <v>107908</v>
      </c>
      <c r="J71" s="74">
        <f t="shared" ca="1" si="81"/>
        <v>110929</v>
      </c>
      <c r="K71" s="74">
        <f t="shared" ca="1" si="81"/>
        <v>114034</v>
      </c>
      <c r="L71" s="74">
        <f t="shared" ca="1" si="81"/>
        <v>117232</v>
      </c>
      <c r="M71" s="74">
        <f t="shared" ca="1" si="81"/>
        <v>120568</v>
      </c>
      <c r="N71" s="72"/>
      <c r="P71" s="187" t="str">
        <f t="shared" si="70"/>
        <v>05420C</v>
      </c>
      <c r="Q71" s="191" t="s">
        <v>600</v>
      </c>
      <c r="R71" s="188" t="str">
        <f t="shared" si="71"/>
        <v>HR Business Partner</v>
      </c>
      <c r="S71" s="189" t="str">
        <f t="shared" si="72"/>
        <v>135</v>
      </c>
      <c r="T71" s="186" cm="1">
        <f t="array" aca="1" ref="T71" ca="1">ROUND(IF($Q71="Y",VLOOKUP($P71, INDIRECT($Q$3),T$8,0)*INDIRECT($P$2),VLOOKUP($P71, INDIRECT($Q$3),T$8,0)),IF($E71="E",0,3))</f>
        <v>102109</v>
      </c>
      <c r="U71" s="186" cm="1">
        <f t="array" aca="1" ref="U71" ca="1">ROUND(IF($Q71="Y",VLOOKUP($P71, INDIRECT($Q$3),U$8,0)*INDIRECT($P$2),VLOOKUP($P71, INDIRECT($Q$3),U$8,0)),IF($E71="E",0,3))</f>
        <v>104970</v>
      </c>
      <c r="V71" s="186" cm="1">
        <f t="array" aca="1" ref="V71" ca="1">ROUND(IF($Q71="Y",VLOOKUP($P71, INDIRECT($Q$3),V$8,0)*INDIRECT($P$2),VLOOKUP($P71, INDIRECT($Q$3),V$8,0)),IF($E71="E",0,3))</f>
        <v>107908</v>
      </c>
      <c r="W71" s="186" cm="1">
        <f t="array" aca="1" ref="W71" ca="1">ROUND(IF($Q71="Y",VLOOKUP($P71, INDIRECT($Q$3),W$8,0)*INDIRECT($P$2),VLOOKUP($P71, INDIRECT($Q$3),W$8,0)),IF($E71="E",0,3))</f>
        <v>110929</v>
      </c>
      <c r="X71" s="186" cm="1">
        <f t="array" aca="1" ref="X71" ca="1">ROUND(IF($Q71="Y",VLOOKUP($P71, INDIRECT($Q$3),X$8,0)*INDIRECT($P$2),VLOOKUP($P71, INDIRECT($Q$3),X$8,0)),IF($E71="E",0,3))</f>
        <v>114034</v>
      </c>
      <c r="Y71" s="186" cm="1">
        <f t="array" aca="1" ref="Y71" ca="1">ROUND(IF($Q71="Y",VLOOKUP($P71, INDIRECT($Q$3),Y$8,0)*INDIRECT($P$2),VLOOKUP($P71, INDIRECT($Q$3),Y$8,0)),IF($E71="E",0,3))</f>
        <v>117232</v>
      </c>
      <c r="Z71" s="186" cm="1">
        <f t="array" aca="1" ref="Z71" ca="1">ROUND(IF($Q71="Y",VLOOKUP($P71, INDIRECT($Q$3),Z$8,0)*INDIRECT($P$2),VLOOKUP($P71, INDIRECT($Q$3),Z$8,0)),IF($E71="E",0,3))</f>
        <v>120568</v>
      </c>
      <c r="AA71" s="186"/>
      <c r="AB71" s="282" t="str">
        <f t="shared" si="45"/>
        <v>05420C</v>
      </c>
      <c r="AC71" s="130" t="str">
        <f t="shared" si="73"/>
        <v>HR Business Partner</v>
      </c>
      <c r="AD71" s="284" t="str">
        <f t="shared" si="74"/>
        <v>135</v>
      </c>
      <c r="AE71" s="282">
        <f t="shared" ca="1" si="46"/>
        <v>49.091000000000001</v>
      </c>
      <c r="AF71" s="282">
        <f t="shared" ca="1" si="47"/>
        <v>50.466999999999999</v>
      </c>
      <c r="AG71" s="282">
        <f t="shared" ca="1" si="48"/>
        <v>51.878999999999998</v>
      </c>
      <c r="AH71" s="282">
        <f t="shared" ca="1" si="49"/>
        <v>53.332000000000001</v>
      </c>
      <c r="AI71" s="282">
        <f t="shared" ca="1" si="50"/>
        <v>54.824999999999996</v>
      </c>
      <c r="AJ71" s="282">
        <f t="shared" ca="1" si="51"/>
        <v>56.361999999999995</v>
      </c>
      <c r="AK71" s="282">
        <f t="shared" ca="1" si="52"/>
        <v>57.966000000000001</v>
      </c>
    </row>
    <row r="72" spans="1:37" x14ac:dyDescent="0.3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53"/>
        <v>86541</v>
      </c>
      <c r="H72" s="74">
        <f t="shared" ca="1" si="54"/>
        <v>90006</v>
      </c>
      <c r="I72" s="74">
        <f t="shared" ca="1" si="81"/>
        <v>93609</v>
      </c>
      <c r="J72" s="74">
        <f t="shared" ca="1" si="81"/>
        <v>97359</v>
      </c>
      <c r="K72" s="74">
        <f t="shared" ca="1" si="81"/>
        <v>101257</v>
      </c>
      <c r="L72" s="74">
        <f t="shared" ca="1" si="81"/>
        <v>0</v>
      </c>
      <c r="M72" s="74">
        <f t="shared" ca="1" si="81"/>
        <v>0</v>
      </c>
      <c r="N72" s="72"/>
      <c r="P72" s="187" t="str">
        <f t="shared" si="70"/>
        <v>53008C</v>
      </c>
      <c r="Q72" s="191" t="s">
        <v>600</v>
      </c>
      <c r="R72" s="188" t="str">
        <f t="shared" si="71"/>
        <v>HR Classification &amp; Compensation Anlyst I</v>
      </c>
      <c r="S72" s="189" t="str">
        <f t="shared" si="72"/>
        <v>112</v>
      </c>
      <c r="T72" s="186" cm="1">
        <f t="array" aca="1" ref="T72" ca="1">ROUND(IF($Q72="Y",VLOOKUP($P72, INDIRECT($Q$3),T$8,0)*INDIRECT($P$2),VLOOKUP($P72, INDIRECT($Q$3),T$8,0)),IF($E72="E",0,3))</f>
        <v>86541</v>
      </c>
      <c r="U72" s="186" cm="1">
        <f t="array" aca="1" ref="U72" ca="1">ROUND(IF($Q72="Y",VLOOKUP($P72, INDIRECT($Q$3),U$8,0)*INDIRECT($P$2),VLOOKUP($P72, INDIRECT($Q$3),U$8,0)),IF($E72="E",0,3))</f>
        <v>90006</v>
      </c>
      <c r="V72" s="186" cm="1">
        <f t="array" aca="1" ref="V72" ca="1">ROUND(IF($Q72="Y",VLOOKUP($P72, INDIRECT($Q$3),V$8,0)*INDIRECT($P$2),VLOOKUP($P72, INDIRECT($Q$3),V$8,0)),IF($E72="E",0,3))</f>
        <v>93609</v>
      </c>
      <c r="W72" s="186" cm="1">
        <f t="array" aca="1" ref="W72" ca="1">ROUND(IF($Q72="Y",VLOOKUP($P72, INDIRECT($Q$3),W$8,0)*INDIRECT($P$2),VLOOKUP($P72, INDIRECT($Q$3),W$8,0)),IF($E72="E",0,3))</f>
        <v>97359</v>
      </c>
      <c r="X72" s="186" cm="1">
        <f t="array" aca="1" ref="X72" ca="1">ROUND(IF($Q72="Y",VLOOKUP($P72, INDIRECT($Q$3),X$8,0)*INDIRECT($P$2),VLOOKUP($P72, INDIRECT($Q$3),X$8,0)),IF($E72="E",0,3))</f>
        <v>101257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5"/>
        <v>53008C</v>
      </c>
      <c r="AC72" s="130" t="str">
        <f t="shared" si="73"/>
        <v>HR Classification &amp; Compensation Anlyst I</v>
      </c>
      <c r="AD72" s="284" t="str">
        <f t="shared" si="74"/>
        <v>112</v>
      </c>
      <c r="AE72" s="282">
        <f t="shared" ca="1" si="46"/>
        <v>41.606999999999999</v>
      </c>
      <c r="AF72" s="282">
        <f t="shared" ca="1" si="47"/>
        <v>43.272999999999996</v>
      </c>
      <c r="AG72" s="282">
        <f t="shared" ca="1" si="48"/>
        <v>45.004999999999995</v>
      </c>
      <c r="AH72" s="282">
        <f t="shared" ca="1" si="49"/>
        <v>46.808</v>
      </c>
      <c r="AI72" s="282">
        <f t="shared" ca="1" si="50"/>
        <v>48.681999999999995</v>
      </c>
      <c r="AJ72" s="282" t="str">
        <f t="shared" ca="1" si="51"/>
        <v/>
      </c>
      <c r="AK72" s="282" t="str">
        <f t="shared" ca="1" si="52"/>
        <v/>
      </c>
    </row>
    <row r="73" spans="1:37" x14ac:dyDescent="0.3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53"/>
        <v>100263</v>
      </c>
      <c r="H73" s="74">
        <f t="shared" ca="1" si="54"/>
        <v>104278</v>
      </c>
      <c r="I73" s="74">
        <f t="shared" ca="1" si="81"/>
        <v>108455</v>
      </c>
      <c r="J73" s="74">
        <f t="shared" ca="1" si="81"/>
        <v>112795</v>
      </c>
      <c r="K73" s="74">
        <f t="shared" ca="1" si="81"/>
        <v>117312</v>
      </c>
      <c r="L73" s="74">
        <f t="shared" ca="1" si="81"/>
        <v>0</v>
      </c>
      <c r="M73" s="74">
        <f t="shared" ca="1" si="81"/>
        <v>0</v>
      </c>
      <c r="N73" s="72"/>
      <c r="P73" s="187" t="str">
        <f t="shared" si="70"/>
        <v>52966C</v>
      </c>
      <c r="Q73" s="191" t="s">
        <v>600</v>
      </c>
      <c r="R73" s="188" t="str">
        <f t="shared" si="71"/>
        <v>HR Classification &amp; Compensation Anlyst II</v>
      </c>
      <c r="S73" s="189" t="str">
        <f t="shared" si="72"/>
        <v>131</v>
      </c>
      <c r="T73" s="186" cm="1">
        <f t="array" aca="1" ref="T73" ca="1">ROUND(IF($Q73="Y",VLOOKUP($P73, INDIRECT($Q$3),T$8,0)*INDIRECT($P$2),VLOOKUP($P73, INDIRECT($Q$3),T$8,0)),IF($E73="E",0,3))</f>
        <v>100263</v>
      </c>
      <c r="U73" s="186" cm="1">
        <f t="array" aca="1" ref="U73" ca="1">ROUND(IF($Q73="Y",VLOOKUP($P73, INDIRECT($Q$3),U$8,0)*INDIRECT($P$2),VLOOKUP($P73, INDIRECT($Q$3),U$8,0)),IF($E73="E",0,3))</f>
        <v>104278</v>
      </c>
      <c r="V73" s="186" cm="1">
        <f t="array" aca="1" ref="V73" ca="1">ROUND(IF($Q73="Y",VLOOKUP($P73, INDIRECT($Q$3),V$8,0)*INDIRECT($P$2),VLOOKUP($P73, INDIRECT($Q$3),V$8,0)),IF($E73="E",0,3))</f>
        <v>108455</v>
      </c>
      <c r="W73" s="186" cm="1">
        <f t="array" aca="1" ref="W73" ca="1">ROUND(IF($Q73="Y",VLOOKUP($P73, INDIRECT($Q$3),W$8,0)*INDIRECT($P$2),VLOOKUP($P73, INDIRECT($Q$3),W$8,0)),IF($E73="E",0,3))</f>
        <v>112795</v>
      </c>
      <c r="X73" s="186" cm="1">
        <f t="array" aca="1" ref="X73" ca="1">ROUND(IF($Q73="Y",VLOOKUP($P73, INDIRECT($Q$3),X$8,0)*INDIRECT($P$2),VLOOKUP($P73, INDIRECT($Q$3),X$8,0)),IF($E73="E",0,3))</f>
        <v>117312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5"/>
        <v>52966C</v>
      </c>
      <c r="AC73" s="130" t="str">
        <f t="shared" si="73"/>
        <v>HR Classification &amp; Compensation Anlyst II</v>
      </c>
      <c r="AD73" s="284" t="str">
        <f t="shared" si="74"/>
        <v>131</v>
      </c>
      <c r="AE73" s="282">
        <f t="shared" ca="1" si="46"/>
        <v>48.204000000000001</v>
      </c>
      <c r="AF73" s="282">
        <f t="shared" ca="1" si="47"/>
        <v>50.134</v>
      </c>
      <c r="AG73" s="282">
        <f t="shared" ca="1" si="48"/>
        <v>52.141999999999996</v>
      </c>
      <c r="AH73" s="282">
        <f t="shared" ca="1" si="49"/>
        <v>54.228999999999999</v>
      </c>
      <c r="AI73" s="282">
        <f t="shared" ca="1" si="50"/>
        <v>56.4</v>
      </c>
      <c r="AJ73" s="282" t="str">
        <f t="shared" ca="1" si="51"/>
        <v/>
      </c>
      <c r="AK73" s="282" t="str">
        <f t="shared" ca="1" si="52"/>
        <v/>
      </c>
    </row>
    <row r="74" spans="1:37" x14ac:dyDescent="0.3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53"/>
        <v>117719</v>
      </c>
      <c r="H74" s="74">
        <f t="shared" ca="1" si="54"/>
        <v>122433</v>
      </c>
      <c r="I74" s="74">
        <f t="shared" ca="1" si="81"/>
        <v>127335</v>
      </c>
      <c r="J74" s="74">
        <f t="shared" ca="1" si="81"/>
        <v>132434</v>
      </c>
      <c r="K74" s="74">
        <f t="shared" ca="1" si="81"/>
        <v>137737</v>
      </c>
      <c r="L74" s="74">
        <f t="shared" ca="1" si="81"/>
        <v>0</v>
      </c>
      <c r="M74" s="74">
        <f t="shared" ca="1" si="81"/>
        <v>0</v>
      </c>
      <c r="N74" s="72"/>
      <c r="P74" s="187" t="str">
        <f t="shared" si="70"/>
        <v>52967C</v>
      </c>
      <c r="Q74" s="191" t="s">
        <v>600</v>
      </c>
      <c r="R74" s="188" t="str">
        <f t="shared" si="71"/>
        <v>HR Classification &amp; Compensation Manager</v>
      </c>
      <c r="S74" s="189" t="str">
        <f t="shared" si="72"/>
        <v>129</v>
      </c>
      <c r="T74" s="186" cm="1">
        <f t="array" aca="1" ref="T74" ca="1">ROUND(IF($Q74="Y",VLOOKUP($P74, INDIRECT($Q$3),T$8,0)*INDIRECT($P$2),VLOOKUP($P74, INDIRECT($Q$3),T$8,0)),IF($E74="E",0,3))</f>
        <v>117719</v>
      </c>
      <c r="U74" s="186" cm="1">
        <f t="array" aca="1" ref="U74" ca="1">ROUND(IF($Q74="Y",VLOOKUP($P74, INDIRECT($Q$3),U$8,0)*INDIRECT($P$2),VLOOKUP($P74, INDIRECT($Q$3),U$8,0)),IF($E74="E",0,3))</f>
        <v>122433</v>
      </c>
      <c r="V74" s="186" cm="1">
        <f t="array" aca="1" ref="V74" ca="1">ROUND(IF($Q74="Y",VLOOKUP($P74, INDIRECT($Q$3),V$8,0)*INDIRECT($P$2),VLOOKUP($P74, INDIRECT($Q$3),V$8,0)),IF($E74="E",0,3))</f>
        <v>127335</v>
      </c>
      <c r="W74" s="186" cm="1">
        <f t="array" aca="1" ref="W74" ca="1">ROUND(IF($Q74="Y",VLOOKUP($P74, INDIRECT($Q$3),W$8,0)*INDIRECT($P$2),VLOOKUP($P74, INDIRECT($Q$3),W$8,0)),IF($E74="E",0,3))</f>
        <v>132434</v>
      </c>
      <c r="X74" s="186" cm="1">
        <f t="array" aca="1" ref="X74" ca="1">ROUND(IF($Q74="Y",VLOOKUP($P74, INDIRECT($Q$3),X$8,0)*INDIRECT($P$2),VLOOKUP($P74, INDIRECT($Q$3),X$8,0)),IF($E74="E",0,3))</f>
        <v>137737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ref="AB74:AB105" si="82">A74</f>
        <v>52967C</v>
      </c>
      <c r="AC74" s="130" t="str">
        <f t="shared" si="73"/>
        <v>HR Classification &amp; Compensation Manager</v>
      </c>
      <c r="AD74" s="284" t="str">
        <f t="shared" si="74"/>
        <v>129</v>
      </c>
      <c r="AE74" s="282">
        <f t="shared" ca="1" si="46"/>
        <v>56.595999999999997</v>
      </c>
      <c r="AF74" s="282">
        <f t="shared" ca="1" si="47"/>
        <v>58.863</v>
      </c>
      <c r="AG74" s="282">
        <f t="shared" ca="1" si="48"/>
        <v>61.219000000000001</v>
      </c>
      <c r="AH74" s="282">
        <f t="shared" ca="1" si="49"/>
        <v>63.670999999999999</v>
      </c>
      <c r="AI74" s="282">
        <f t="shared" ca="1" si="50"/>
        <v>66.22</v>
      </c>
      <c r="AJ74" s="282" t="str">
        <f t="shared" ca="1" si="51"/>
        <v/>
      </c>
      <c r="AK74" s="282" t="str">
        <f t="shared" ca="1" si="52"/>
        <v/>
      </c>
    </row>
    <row r="75" spans="1:37" x14ac:dyDescent="0.3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ca="1" si="53"/>
        <v>109555</v>
      </c>
      <c r="H75" s="74">
        <f t="shared" ca="1" si="54"/>
        <v>113934</v>
      </c>
      <c r="I75" s="74">
        <f t="shared" ref="I75:K76" ca="1" si="83">IF(G75="E",ROUND(V75,0),ROUND(V75,3))</f>
        <v>118494</v>
      </c>
      <c r="J75" s="74">
        <f t="shared" ca="1" si="83"/>
        <v>123233</v>
      </c>
      <c r="K75" s="74">
        <f t="shared" ca="1" si="83"/>
        <v>128162</v>
      </c>
      <c r="L75" s="74"/>
      <c r="M75" s="74"/>
      <c r="N75" s="72"/>
      <c r="P75" s="187" t="str">
        <f t="shared" si="70"/>
        <v>53060C</v>
      </c>
      <c r="Q75" s="191" t="s">
        <v>600</v>
      </c>
      <c r="R75" s="188" t="str">
        <f t="shared" si="71"/>
        <v>HR Classification &amp; Compensation Principal Consultant</v>
      </c>
      <c r="S75" s="189" t="str">
        <f t="shared" si="72"/>
        <v>140</v>
      </c>
      <c r="T75" s="186" cm="1">
        <f t="array" aca="1" ref="T75" ca="1">ROUND(IF($Q75="Y",VLOOKUP($P75, INDIRECT($Q$3),T$8,0)*INDIRECT($P$2),VLOOKUP($P75, INDIRECT($Q$3),T$8,0)),IF($E75="E",0,3))</f>
        <v>109555</v>
      </c>
      <c r="U75" s="186" cm="1">
        <f t="array" aca="1" ref="U75" ca="1">ROUND(IF($Q75="Y",VLOOKUP($P75, INDIRECT($Q$3),U$8,0)*INDIRECT($P$2),VLOOKUP($P75, INDIRECT($Q$3),U$8,0)),IF($E75="E",0,3))</f>
        <v>113934</v>
      </c>
      <c r="V75" s="186" cm="1">
        <f t="array" aca="1" ref="V75" ca="1">ROUND(IF($Q75="Y",VLOOKUP($P75, INDIRECT($Q$3),V$8,0)*INDIRECT($P$2),VLOOKUP($P75, INDIRECT($Q$3),V$8,0)),IF($E75="E",0,3))</f>
        <v>118494</v>
      </c>
      <c r="W75" s="186" cm="1">
        <f t="array" aca="1" ref="W75" ca="1">ROUND(IF($Q75="Y",VLOOKUP($P75, INDIRECT($Q$3),W$8,0)*INDIRECT($P$2),VLOOKUP($P75, INDIRECT($Q$3),W$8,0)),IF($E75="E",0,3))</f>
        <v>123233</v>
      </c>
      <c r="X75" s="186" cm="1">
        <f t="array" aca="1" ref="X75" ca="1">ROUND(IF($Q75="Y",VLOOKUP($P75, INDIRECT($Q$3),X$8,0)*INDIRECT($P$2),VLOOKUP($P75, INDIRECT($Q$3),X$8,0)),IF($E75="E",0,3))</f>
        <v>128162</v>
      </c>
      <c r="AA75" s="186"/>
      <c r="AB75" s="282" t="str">
        <f t="shared" si="82"/>
        <v>53060C</v>
      </c>
      <c r="AC75" s="130" t="str">
        <f t="shared" si="73"/>
        <v>HR Classification &amp; Compensation Principal Consultant</v>
      </c>
      <c r="AD75" s="284" t="str">
        <f t="shared" si="74"/>
        <v>140</v>
      </c>
      <c r="AE75" s="282">
        <f t="shared" ref="AE75:AE106" ca="1" si="84">IF(T75=0,"",IF($E75="E",ROUNDUP(T75/2080,3),T75))</f>
        <v>52.670999999999999</v>
      </c>
      <c r="AF75" s="282">
        <f t="shared" ref="AF75:AF106" ca="1" si="85">IF(U75=0,"",IF($E75="E",ROUNDUP(U75/2080,3),U75))</f>
        <v>54.775999999999996</v>
      </c>
      <c r="AG75" s="282">
        <f t="shared" ref="AG75:AG106" ca="1" si="86">IF(V75=0,"",IF($E75="E",ROUNDUP(V75/2080,3),V75))</f>
        <v>56.969000000000001</v>
      </c>
      <c r="AH75" s="282">
        <f t="shared" ref="AH75:AH106" ca="1" si="87">IF(W75=0,"",IF($E75="E",ROUNDUP(W75/2080,3),W75))</f>
        <v>59.247</v>
      </c>
      <c r="AI75" s="282">
        <f t="shared" ref="AI75:AI106" ca="1" si="88">IF(X75=0,"",IF($E75="E",ROUNDUP(X75/2080,3),X75))</f>
        <v>61.616999999999997</v>
      </c>
      <c r="AJ75" s="282"/>
      <c r="AK75" s="282"/>
    </row>
    <row r="76" spans="1:37" x14ac:dyDescent="0.3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53"/>
        <v>81309</v>
      </c>
      <c r="H76" s="74">
        <f t="shared" ca="1" si="54"/>
        <v>85589</v>
      </c>
      <c r="I76" s="74">
        <f t="shared" ca="1" si="83"/>
        <v>90234</v>
      </c>
      <c r="J76" s="74">
        <f t="shared" ca="1" si="83"/>
        <v>94835</v>
      </c>
      <c r="K76" s="74">
        <f t="shared" ca="1" si="83"/>
        <v>99826</v>
      </c>
      <c r="L76" s="74">
        <f ca="1">IF(J76="E",ROUND(Y76,0),ROUND(Y76,3))</f>
        <v>105243</v>
      </c>
      <c r="M76" s="74">
        <f ca="1">IF(K76="E",ROUND(Z76,0),ROUND(Z76,3))</f>
        <v>110661</v>
      </c>
      <c r="N76" s="72"/>
      <c r="P76" s="187" t="s">
        <v>948</v>
      </c>
      <c r="Q76" s="191" t="s">
        <v>600</v>
      </c>
      <c r="R76" s="188" t="str">
        <f t="shared" si="71"/>
        <v>HR Communications Coordinator</v>
      </c>
      <c r="S76" s="189" t="str">
        <f t="shared" si="72"/>
        <v>138</v>
      </c>
      <c r="T76" s="186" cm="1">
        <f t="array" aca="1" ref="T76" ca="1">ROUND(IF($Q76="Y",VLOOKUP($P76, INDIRECT($Q$3),T$8,0)*INDIRECT($P$2),VLOOKUP($P76, INDIRECT($Q$3),T$8,0)),IF($E76="E",0,3))</f>
        <v>81309</v>
      </c>
      <c r="U76" s="186" cm="1">
        <f t="array" aca="1" ref="U76" ca="1">ROUND(IF($Q76="Y",VLOOKUP($P76, INDIRECT($Q$3),U$8,0)*INDIRECT($P$2),VLOOKUP($P76, INDIRECT($Q$3),U$8,0)),IF($E76="E",0,3))</f>
        <v>85589</v>
      </c>
      <c r="V76" s="186" cm="1">
        <f t="array" aca="1" ref="V76" ca="1">ROUND(IF($Q76="Y",VLOOKUP($P76, INDIRECT($Q$3),V$8,0)*INDIRECT($P$2),VLOOKUP($P76, INDIRECT($Q$3),V$8,0)),IF($E76="E",0,3))</f>
        <v>90234</v>
      </c>
      <c r="W76" s="186" cm="1">
        <f t="array" aca="1" ref="W76" ca="1">ROUND(IF($Q76="Y",VLOOKUP($P76, INDIRECT($Q$3),W$8,0)*INDIRECT($P$2),VLOOKUP($P76, INDIRECT($Q$3),W$8,0)),IF($E76="E",0,3))</f>
        <v>94835</v>
      </c>
      <c r="X76" s="186" cm="1">
        <f t="array" aca="1" ref="X76" ca="1">ROUND(IF($Q76="Y",VLOOKUP($P76, INDIRECT($Q$3),X$8,0)*INDIRECT($P$2),VLOOKUP($P76, INDIRECT($Q$3),X$8,0)),IF($E76="E",0,3))</f>
        <v>99826</v>
      </c>
      <c r="Y76" s="186" cm="1">
        <f t="array" aca="1" ref="Y76" ca="1">ROUND(IF($Q76="Y",VLOOKUP($P76, INDIRECT($Q$3),Y$8,0)*INDIRECT($P$2),VLOOKUP($P76, INDIRECT($Q$3),Y$8,0)),IF($E76="E",0,3))</f>
        <v>105243</v>
      </c>
      <c r="Z76" s="186" cm="1">
        <f t="array" aca="1" ref="Z76" ca="1">ROUND(IF($Q76="Y",VLOOKUP($P76, INDIRECT($Q$3),Z$8,0)*INDIRECT($P$2),VLOOKUP($P76, INDIRECT($Q$3),Z$8,0)),IF($E76="E",0,3))</f>
        <v>110661</v>
      </c>
      <c r="AA76" s="186"/>
      <c r="AB76" s="282" t="str">
        <f t="shared" si="82"/>
        <v>53046C</v>
      </c>
      <c r="AC76" s="130" t="str">
        <f t="shared" si="73"/>
        <v>HR Communications Coordinator</v>
      </c>
      <c r="AD76" s="284" t="str">
        <f t="shared" si="74"/>
        <v>138</v>
      </c>
      <c r="AE76" s="282">
        <f t="shared" ca="1" si="84"/>
        <v>39.091000000000001</v>
      </c>
      <c r="AF76" s="282">
        <f t="shared" ca="1" si="85"/>
        <v>41.149000000000001</v>
      </c>
      <c r="AG76" s="282">
        <f t="shared" ca="1" si="86"/>
        <v>43.381999999999998</v>
      </c>
      <c r="AH76" s="282">
        <f t="shared" ca="1" si="87"/>
        <v>45.594000000000001</v>
      </c>
      <c r="AI76" s="282">
        <f t="shared" ca="1" si="88"/>
        <v>47.994</v>
      </c>
      <c r="AJ76" s="282">
        <f t="shared" ref="AJ76:AJ107" ca="1" si="89">IF(Y76=0,"",IF($E76="E",ROUNDUP(Y76/2080,3),Y76))</f>
        <v>50.597999999999999</v>
      </c>
      <c r="AK76" s="282">
        <f t="shared" ref="AK76:AK107" ca="1" si="90">IF(Z76=0,"",IF($E76="E",ROUNDUP(Z76/2080,3),Z76))</f>
        <v>53.202999999999996</v>
      </c>
    </row>
    <row r="77" spans="1:37" x14ac:dyDescent="0.3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si="53"/>
        <v>34.155999999999999</v>
      </c>
      <c r="H77" s="74">
        <f t="shared" si="54"/>
        <v>35.954000000000001</v>
      </c>
      <c r="I77" s="74">
        <f t="shared" ref="I77" si="91">IF(G77="E",ROUND(V77,0),ROUND(V77,3))</f>
        <v>36.960999999999999</v>
      </c>
      <c r="J77" s="74">
        <f t="shared" ref="J77" si="92">IF(H77="E",ROUND(W77,0),ROUND(W77,3))</f>
        <v>37.994999999999997</v>
      </c>
      <c r="K77" s="74">
        <f t="shared" ref="K77" si="93">IF(I77="E",ROUND(X77,0),ROUND(X77,3))</f>
        <v>39.079000000000001</v>
      </c>
      <c r="L77" s="74">
        <f t="shared" ref="L77" si="94">IF(J77="E",ROUND(Y77,0),ROUND(Y77,3))</f>
        <v>0</v>
      </c>
      <c r="M77" s="74">
        <f t="shared" ref="M77" si="95">IF(K77="E",ROUND(Z77,0),ROUND(Z77,3))</f>
        <v>0</v>
      </c>
      <c r="N77" s="72"/>
      <c r="P77" s="186" t="s">
        <v>510</v>
      </c>
      <c r="Q77" s="191" t="s">
        <v>600</v>
      </c>
      <c r="R77" s="188" t="str">
        <f t="shared" si="71"/>
        <v>HR Coordinator</v>
      </c>
      <c r="S77" s="189" t="str">
        <f t="shared" si="72"/>
        <v>081</v>
      </c>
      <c r="T77" s="186">
        <v>34.155999999999999</v>
      </c>
      <c r="U77" s="186">
        <v>35.954000000000001</v>
      </c>
      <c r="V77" s="186">
        <v>36.960999999999999</v>
      </c>
      <c r="W77" s="186">
        <v>37.994999999999997</v>
      </c>
      <c r="X77" s="186">
        <v>39.079000000000001</v>
      </c>
      <c r="AA77" s="186"/>
      <c r="AB77" s="282" t="str">
        <f t="shared" si="82"/>
        <v>52955C</v>
      </c>
      <c r="AC77" s="130" t="str">
        <f t="shared" si="73"/>
        <v>HR Coordinator</v>
      </c>
      <c r="AD77" s="284" t="str">
        <f t="shared" si="74"/>
        <v>081</v>
      </c>
      <c r="AE77" s="282">
        <f t="shared" si="84"/>
        <v>34.155999999999999</v>
      </c>
      <c r="AF77" s="282">
        <f t="shared" si="85"/>
        <v>35.954000000000001</v>
      </c>
      <c r="AG77" s="282">
        <f t="shared" si="86"/>
        <v>36.960999999999999</v>
      </c>
      <c r="AH77" s="282">
        <f t="shared" si="87"/>
        <v>37.994999999999997</v>
      </c>
      <c r="AI77" s="282">
        <f t="shared" si="88"/>
        <v>39.079000000000001</v>
      </c>
      <c r="AJ77" s="282" t="str">
        <f t="shared" si="89"/>
        <v/>
      </c>
      <c r="AK77" s="282" t="str">
        <f t="shared" si="90"/>
        <v/>
      </c>
    </row>
    <row r="78" spans="1:37" x14ac:dyDescent="0.3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ref="G78:G109" ca="1" si="96">IF(E78="E",ROUND(T78,0),ROUND(T78,3))</f>
        <v>35.692999999999998</v>
      </c>
      <c r="H78" s="74">
        <f t="shared" ref="H78:H109" ca="1" si="97">IF(F78="E",ROUND(U78,0),ROUND(U78,3))</f>
        <v>37.572000000000003</v>
      </c>
      <c r="I78" s="74">
        <f t="shared" ref="I78:I89" ca="1" si="98">IF(G78="E",ROUND(V78,0),ROUND(V78,3))</f>
        <v>38.624000000000002</v>
      </c>
      <c r="J78" s="74">
        <f t="shared" ref="J78:J89" ca="1" si="99">IF(H78="E",ROUND(W78,0),ROUND(W78,3))</f>
        <v>39.704999999999998</v>
      </c>
      <c r="K78" s="74">
        <f t="shared" ref="K78:K89" ca="1" si="100">IF(I78="E",ROUND(X78,0),ROUND(X78,3))</f>
        <v>41.292999999999999</v>
      </c>
      <c r="L78" s="74">
        <f t="shared" ref="L78:L89" ca="1" si="101">IF(J78="E",ROUND(Y78,0),ROUND(Y78,3))</f>
        <v>0</v>
      </c>
      <c r="M78" s="74">
        <f t="shared" ref="M78:M89" ca="1" si="102">IF(K78="E",ROUND(Z78,0),ROUND(Z78,3))</f>
        <v>0</v>
      </c>
      <c r="N78" s="72"/>
      <c r="P78" s="187" t="str">
        <f t="shared" ref="P78:P109" si="103">A78</f>
        <v>52989C</v>
      </c>
      <c r="Q78" s="191" t="s">
        <v>600</v>
      </c>
      <c r="R78" s="188" t="str">
        <f t="shared" si="71"/>
        <v>HR Investigations Specialist</v>
      </c>
      <c r="S78" s="189" t="str">
        <f t="shared" si="72"/>
        <v>108</v>
      </c>
      <c r="T78" s="186" cm="1">
        <f t="array" aca="1" ref="T78" ca="1">ROUND(IF($Q78="Y",VLOOKUP($P78, INDIRECT($Q$3),T$8,0)*INDIRECT($P$2),VLOOKUP($P78, INDIRECT($Q$3),T$8,0)),IF($E78="E",0,3))</f>
        <v>35.692999999999998</v>
      </c>
      <c r="U78" s="186" cm="1">
        <f t="array" aca="1" ref="U78" ca="1">ROUND(IF($Q78="Y",VLOOKUP($P78, INDIRECT($Q$3),U$8,0)*INDIRECT($P$2),VLOOKUP($P78, INDIRECT($Q$3),U$8,0)),IF($E78="E",0,3))</f>
        <v>37.572000000000003</v>
      </c>
      <c r="V78" s="186" cm="1">
        <f t="array" aca="1" ref="V78" ca="1">ROUND(IF($Q78="Y",VLOOKUP($P78, INDIRECT($Q$3),V$8,0)*INDIRECT($P$2),VLOOKUP($P78, INDIRECT($Q$3),V$8,0)),IF($E78="E",0,3))</f>
        <v>38.624000000000002</v>
      </c>
      <c r="W78" s="186" cm="1">
        <f t="array" aca="1" ref="W78" ca="1">ROUND(IF($Q78="Y",VLOOKUP($P78, INDIRECT($Q$3),W$8,0)*INDIRECT($P$2),VLOOKUP($P78, INDIRECT($Q$3),W$8,0)),IF($E78="E",0,3))</f>
        <v>39.704999999999998</v>
      </c>
      <c r="X78" s="186">
        <v>41.292999999999999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82"/>
        <v>52989C</v>
      </c>
      <c r="AC78" s="130" t="str">
        <f t="shared" si="73"/>
        <v>HR Investigations Specialist</v>
      </c>
      <c r="AD78" s="284" t="str">
        <f t="shared" si="74"/>
        <v>108</v>
      </c>
      <c r="AE78" s="282">
        <f t="shared" ca="1" si="84"/>
        <v>35.692999999999998</v>
      </c>
      <c r="AF78" s="282">
        <f t="shared" ca="1" si="85"/>
        <v>37.572000000000003</v>
      </c>
      <c r="AG78" s="282">
        <f t="shared" ca="1" si="86"/>
        <v>38.624000000000002</v>
      </c>
      <c r="AH78" s="282">
        <f t="shared" ca="1" si="87"/>
        <v>39.704999999999998</v>
      </c>
      <c r="AI78" s="282">
        <f t="shared" si="88"/>
        <v>41.292999999999999</v>
      </c>
      <c r="AJ78" s="282" t="str">
        <f t="shared" ca="1" si="89"/>
        <v/>
      </c>
      <c r="AK78" s="282" t="str">
        <f t="shared" ca="1" si="90"/>
        <v/>
      </c>
    </row>
    <row r="79" spans="1:37" x14ac:dyDescent="0.3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96"/>
        <v>79912</v>
      </c>
      <c r="H79" s="74">
        <f t="shared" ca="1" si="97"/>
        <v>83111</v>
      </c>
      <c r="I79" s="74">
        <f t="shared" ca="1" si="98"/>
        <v>86439</v>
      </c>
      <c r="J79" s="74">
        <f t="shared" ca="1" si="99"/>
        <v>89901</v>
      </c>
      <c r="K79" s="74">
        <f t="shared" ca="1" si="100"/>
        <v>93500</v>
      </c>
      <c r="L79" s="74">
        <f t="shared" ca="1" si="101"/>
        <v>0</v>
      </c>
      <c r="M79" s="74">
        <f t="shared" ca="1" si="102"/>
        <v>0</v>
      </c>
      <c r="N79" s="72"/>
      <c r="P79" s="187" t="str">
        <f t="shared" si="103"/>
        <v>53036C</v>
      </c>
      <c r="Q79" s="191" t="s">
        <v>600</v>
      </c>
      <c r="R79" s="188" t="str">
        <f t="shared" si="71"/>
        <v>HR Investigator I</v>
      </c>
      <c r="S79" s="189" t="str">
        <f t="shared" si="72"/>
        <v>124</v>
      </c>
      <c r="T79" s="186" cm="1">
        <f t="array" aca="1" ref="T79" ca="1">ROUND(IF($Q79="Y",VLOOKUP($P79, INDIRECT($Q$3),T$8,0)*INDIRECT($P$2),VLOOKUP($P79, INDIRECT($Q$3),T$8,0)),IF($E79="E",0,3))</f>
        <v>79912</v>
      </c>
      <c r="U79" s="186" cm="1">
        <f t="array" aca="1" ref="U79" ca="1">ROUND(IF($Q79="Y",VLOOKUP($P79, INDIRECT($Q$3),U$8,0)*INDIRECT($P$2),VLOOKUP($P79, INDIRECT($Q$3),U$8,0)),IF($E79="E",0,3))</f>
        <v>83111</v>
      </c>
      <c r="V79" s="186" cm="1">
        <f t="array" aca="1" ref="V79" ca="1">ROUND(IF($Q79="Y",VLOOKUP($P79, INDIRECT($Q$3),V$8,0)*INDIRECT($P$2),VLOOKUP($P79, INDIRECT($Q$3),V$8,0)),IF($E79="E",0,3))</f>
        <v>86439</v>
      </c>
      <c r="W79" s="186" cm="1">
        <f t="array" aca="1" ref="W79" ca="1">ROUND(IF($Q79="Y",VLOOKUP($P79, INDIRECT($Q$3),W$8,0)*INDIRECT($P$2),VLOOKUP($P79, INDIRECT($Q$3),W$8,0)),IF($E79="E",0,3))</f>
        <v>89901</v>
      </c>
      <c r="X79" s="186" cm="1">
        <f t="array" aca="1" ref="X79" ca="1">ROUND(IF($Q79="Y",VLOOKUP($P79, INDIRECT($Q$3),X$8,0)*INDIRECT($P$2),VLOOKUP($P79, INDIRECT($Q$3),X$8,0)),IF($E79="E",0,3))</f>
        <v>93500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82"/>
        <v>53036C</v>
      </c>
      <c r="AC79" s="130" t="str">
        <f t="shared" si="73"/>
        <v>HR Investigator I</v>
      </c>
      <c r="AD79" s="284" t="str">
        <f t="shared" si="74"/>
        <v>124</v>
      </c>
      <c r="AE79" s="282">
        <f t="shared" ca="1" si="84"/>
        <v>38.419999999999995</v>
      </c>
      <c r="AF79" s="282">
        <f t="shared" ca="1" si="85"/>
        <v>39.957999999999998</v>
      </c>
      <c r="AG79" s="282">
        <f t="shared" ca="1" si="86"/>
        <v>41.558</v>
      </c>
      <c r="AH79" s="282">
        <f t="shared" ca="1" si="87"/>
        <v>43.221999999999994</v>
      </c>
      <c r="AI79" s="282">
        <f t="shared" ca="1" si="88"/>
        <v>44.951999999999998</v>
      </c>
      <c r="AJ79" s="282" t="str">
        <f t="shared" ca="1" si="89"/>
        <v/>
      </c>
      <c r="AK79" s="282" t="str">
        <f t="shared" ca="1" si="90"/>
        <v/>
      </c>
    </row>
    <row r="80" spans="1:37" x14ac:dyDescent="0.3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96"/>
        <v>84533</v>
      </c>
      <c r="H80" s="74">
        <f t="shared" ca="1" si="97"/>
        <v>87920</v>
      </c>
      <c r="I80" s="74">
        <f t="shared" ca="1" si="98"/>
        <v>91438</v>
      </c>
      <c r="J80" s="74">
        <f t="shared" ca="1" si="99"/>
        <v>95099</v>
      </c>
      <c r="K80" s="74">
        <f t="shared" ca="1" si="100"/>
        <v>98909</v>
      </c>
      <c r="L80" s="74">
        <f t="shared" ca="1" si="101"/>
        <v>0</v>
      </c>
      <c r="M80" s="74">
        <f t="shared" ca="1" si="102"/>
        <v>0</v>
      </c>
      <c r="N80" s="72"/>
      <c r="P80" s="187" t="str">
        <f t="shared" si="103"/>
        <v>52954C</v>
      </c>
      <c r="Q80" s="191" t="s">
        <v>600</v>
      </c>
      <c r="R80" s="188" t="str">
        <f t="shared" si="71"/>
        <v>HR Investigator II</v>
      </c>
      <c r="S80" s="189" t="str">
        <f t="shared" si="72"/>
        <v>132</v>
      </c>
      <c r="T80" s="186" cm="1">
        <f t="array" aca="1" ref="T80" ca="1">ROUND(IF($Q80="Y",VLOOKUP($P80, INDIRECT($Q$3),T$8,0)*INDIRECT($P$2),VLOOKUP($P80, INDIRECT($Q$3),T$8,0)),IF($E80="E",0,3))</f>
        <v>84533</v>
      </c>
      <c r="U80" s="186" cm="1">
        <f t="array" aca="1" ref="U80" ca="1">ROUND(IF($Q80="Y",VLOOKUP($P80, INDIRECT($Q$3),U$8,0)*INDIRECT($P$2),VLOOKUP($P80, INDIRECT($Q$3),U$8,0)),IF($E80="E",0,3))</f>
        <v>87920</v>
      </c>
      <c r="V80" s="186" cm="1">
        <f t="array" aca="1" ref="V80" ca="1">ROUND(IF($Q80="Y",VLOOKUP($P80, INDIRECT($Q$3),V$8,0)*INDIRECT($P$2),VLOOKUP($P80, INDIRECT($Q$3),V$8,0)),IF($E80="E",0,3))</f>
        <v>91438</v>
      </c>
      <c r="W80" s="186" cm="1">
        <f t="array" aca="1" ref="W80" ca="1">ROUND(IF($Q80="Y",VLOOKUP($P80, INDIRECT($Q$3),W$8,0)*INDIRECT($P$2),VLOOKUP($P80, INDIRECT($Q$3),W$8,0)),IF($E80="E",0,3))</f>
        <v>95099</v>
      </c>
      <c r="X80" s="186" cm="1">
        <f t="array" aca="1" ref="X80" ca="1">ROUND(IF($Q80="Y",VLOOKUP($P80, INDIRECT($Q$3),X$8,0)*INDIRECT($P$2),VLOOKUP($P80, INDIRECT($Q$3),X$8,0)),IF($E80="E",0,3))</f>
        <v>98909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82"/>
        <v>52954C</v>
      </c>
      <c r="AC80" s="130" t="str">
        <f t="shared" si="73"/>
        <v>HR Investigator II</v>
      </c>
      <c r="AD80" s="284" t="str">
        <f t="shared" si="74"/>
        <v>132</v>
      </c>
      <c r="AE80" s="282">
        <f t="shared" ca="1" si="84"/>
        <v>40.640999999999998</v>
      </c>
      <c r="AF80" s="282">
        <f t="shared" ca="1" si="85"/>
        <v>42.269999999999996</v>
      </c>
      <c r="AG80" s="282">
        <f t="shared" ca="1" si="86"/>
        <v>43.960999999999999</v>
      </c>
      <c r="AH80" s="282">
        <f t="shared" ca="1" si="87"/>
        <v>45.720999999999997</v>
      </c>
      <c r="AI80" s="282">
        <f t="shared" ca="1" si="88"/>
        <v>47.552999999999997</v>
      </c>
      <c r="AJ80" s="282" t="str">
        <f t="shared" ca="1" si="89"/>
        <v/>
      </c>
      <c r="AK80" s="282" t="str">
        <f t="shared" ca="1" si="90"/>
        <v/>
      </c>
    </row>
    <row r="81" spans="1:37" x14ac:dyDescent="0.3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96"/>
        <v>87454</v>
      </c>
      <c r="H81" s="74">
        <f t="shared" ca="1" si="97"/>
        <v>90956</v>
      </c>
      <c r="I81" s="74">
        <f t="shared" ca="1" si="98"/>
        <v>94598</v>
      </c>
      <c r="J81" s="74">
        <f t="shared" ca="1" si="99"/>
        <v>98385</v>
      </c>
      <c r="K81" s="74">
        <f t="shared" ca="1" si="100"/>
        <v>102324</v>
      </c>
      <c r="L81" s="74">
        <f t="shared" ca="1" si="101"/>
        <v>0</v>
      </c>
      <c r="M81" s="74">
        <f t="shared" ca="1" si="102"/>
        <v>0</v>
      </c>
      <c r="N81" s="72"/>
      <c r="P81" s="187" t="str">
        <f t="shared" si="103"/>
        <v>59454C</v>
      </c>
      <c r="Q81" s="191" t="s">
        <v>600</v>
      </c>
      <c r="R81" s="188" t="str">
        <f t="shared" si="71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87454</v>
      </c>
      <c r="U81" s="186" cm="1">
        <f t="array" aca="1" ref="U81" ca="1">ROUND(IF($Q81="Y",VLOOKUP($P81, INDIRECT($Q$3),U$8,0)*INDIRECT($P$2),VLOOKUP($P81, INDIRECT($Q$3),U$8,0)),IF($E81="E",0,3))</f>
        <v>90956</v>
      </c>
      <c r="V81" s="186" cm="1">
        <f t="array" aca="1" ref="V81" ca="1">ROUND(IF($Q81="Y",VLOOKUP($P81, INDIRECT($Q$3),V$8,0)*INDIRECT($P$2),VLOOKUP($P81, INDIRECT($Q$3),V$8,0)),IF($E81="E",0,3))</f>
        <v>94598</v>
      </c>
      <c r="W81" s="186" cm="1">
        <f t="array" aca="1" ref="W81" ca="1">ROUND(IF($Q81="Y",VLOOKUP($P81, INDIRECT($Q$3),W$8,0)*INDIRECT($P$2),VLOOKUP($P81, INDIRECT($Q$3),W$8,0)),IF($E81="E",0,3))</f>
        <v>98385</v>
      </c>
      <c r="X81" s="186" cm="1">
        <f t="array" aca="1" ref="X81" ca="1">ROUND(IF($Q81="Y",VLOOKUP($P81, INDIRECT($Q$3),X$8,0)*INDIRECT($P$2),VLOOKUP($P81, INDIRECT($Q$3),X$8,0)),IF($E81="E",0,3))</f>
        <v>102324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82"/>
        <v>59454C</v>
      </c>
      <c r="AC81" s="130" t="str">
        <f t="shared" si="73"/>
        <v>HR Investigator III</v>
      </c>
      <c r="AD81" s="284" t="str">
        <f t="shared" si="74"/>
        <v>120</v>
      </c>
      <c r="AE81" s="282">
        <f t="shared" ca="1" si="84"/>
        <v>42.045999999999999</v>
      </c>
      <c r="AF81" s="282">
        <f t="shared" ca="1" si="85"/>
        <v>43.728999999999999</v>
      </c>
      <c r="AG81" s="282">
        <f t="shared" ca="1" si="86"/>
        <v>45.48</v>
      </c>
      <c r="AH81" s="282">
        <f t="shared" ca="1" si="87"/>
        <v>47.300999999999995</v>
      </c>
      <c r="AI81" s="282">
        <f t="shared" ca="1" si="88"/>
        <v>49.195</v>
      </c>
      <c r="AJ81" s="282" t="str">
        <f t="shared" ca="1" si="89"/>
        <v/>
      </c>
      <c r="AK81" s="282" t="str">
        <f t="shared" ca="1" si="90"/>
        <v/>
      </c>
    </row>
    <row r="82" spans="1:37" x14ac:dyDescent="0.3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96"/>
        <v>86541</v>
      </c>
      <c r="H82" s="74">
        <f t="shared" ca="1" si="97"/>
        <v>90006</v>
      </c>
      <c r="I82" s="74">
        <f t="shared" ca="1" si="98"/>
        <v>93609</v>
      </c>
      <c r="J82" s="74">
        <f t="shared" ca="1" si="99"/>
        <v>97359</v>
      </c>
      <c r="K82" s="74">
        <f t="shared" ca="1" si="100"/>
        <v>101257</v>
      </c>
      <c r="L82" s="74">
        <f t="shared" ca="1" si="101"/>
        <v>0</v>
      </c>
      <c r="M82" s="74">
        <f t="shared" ca="1" si="102"/>
        <v>0</v>
      </c>
      <c r="N82" s="72"/>
      <c r="P82" s="187" t="str">
        <f t="shared" si="103"/>
        <v>59434C</v>
      </c>
      <c r="Q82" s="191" t="s">
        <v>600</v>
      </c>
      <c r="R82" s="188" t="str">
        <f t="shared" si="71"/>
        <v>HR Labor Relations Associate</v>
      </c>
      <c r="S82" s="189" t="str">
        <f t="shared" ref="S82:S113" si="104">C82</f>
        <v>112</v>
      </c>
      <c r="T82" s="186" cm="1">
        <f t="array" aca="1" ref="T82" ca="1">ROUND(IF($Q82="Y",VLOOKUP($P82, INDIRECT($Q$3),T$8,0)*INDIRECT($P$2),VLOOKUP($P82, INDIRECT($Q$3),T$8,0)),IF($E82="E",0,3))</f>
        <v>86541</v>
      </c>
      <c r="U82" s="186" cm="1">
        <f t="array" aca="1" ref="U82" ca="1">ROUND(IF($Q82="Y",VLOOKUP($P82, INDIRECT($Q$3),U$8,0)*INDIRECT($P$2),VLOOKUP($P82, INDIRECT($Q$3),U$8,0)),IF($E82="E",0,3))</f>
        <v>90006</v>
      </c>
      <c r="V82" s="186" cm="1">
        <f t="array" aca="1" ref="V82" ca="1">ROUND(IF($Q82="Y",VLOOKUP($P82, INDIRECT($Q$3),V$8,0)*INDIRECT($P$2),VLOOKUP($P82, INDIRECT($Q$3),V$8,0)),IF($E82="E",0,3))</f>
        <v>93609</v>
      </c>
      <c r="W82" s="186" cm="1">
        <f t="array" aca="1" ref="W82" ca="1">ROUND(IF($Q82="Y",VLOOKUP($P82, INDIRECT($Q$3),W$8,0)*INDIRECT($P$2),VLOOKUP($P82, INDIRECT($Q$3),W$8,0)),IF($E82="E",0,3))</f>
        <v>97359</v>
      </c>
      <c r="X82" s="186" cm="1">
        <f t="array" aca="1" ref="X82" ca="1">ROUND(IF($Q82="Y",VLOOKUP($P82, INDIRECT($Q$3),X$8,0)*INDIRECT($P$2),VLOOKUP($P82, INDIRECT($Q$3),X$8,0)),IF($E82="E",0,3))</f>
        <v>101257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82"/>
        <v>59434C</v>
      </c>
      <c r="AC82" s="130" t="str">
        <f t="shared" si="73"/>
        <v>HR Labor Relations Associate</v>
      </c>
      <c r="AD82" s="284" t="str">
        <f t="shared" si="74"/>
        <v>112</v>
      </c>
      <c r="AE82" s="282">
        <f t="shared" ca="1" si="84"/>
        <v>41.606999999999999</v>
      </c>
      <c r="AF82" s="282">
        <f t="shared" ca="1" si="85"/>
        <v>43.272999999999996</v>
      </c>
      <c r="AG82" s="282">
        <f t="shared" ca="1" si="86"/>
        <v>45.004999999999995</v>
      </c>
      <c r="AH82" s="282">
        <f t="shared" ca="1" si="87"/>
        <v>46.808</v>
      </c>
      <c r="AI82" s="282">
        <f t="shared" ca="1" si="88"/>
        <v>48.681999999999995</v>
      </c>
      <c r="AJ82" s="282" t="str">
        <f t="shared" ca="1" si="89"/>
        <v/>
      </c>
      <c r="AK82" s="282" t="str">
        <f t="shared" ca="1" si="90"/>
        <v/>
      </c>
    </row>
    <row r="83" spans="1:37" x14ac:dyDescent="0.3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96"/>
        <v>35.692999999999998</v>
      </c>
      <c r="H83" s="74">
        <f t="shared" ca="1" si="97"/>
        <v>37.572000000000003</v>
      </c>
      <c r="I83" s="74">
        <f t="shared" ca="1" si="98"/>
        <v>38.624000000000002</v>
      </c>
      <c r="J83" s="74">
        <f t="shared" ca="1" si="99"/>
        <v>39.704999999999998</v>
      </c>
      <c r="K83" s="74">
        <f t="shared" ca="1" si="100"/>
        <v>41.292999999999999</v>
      </c>
      <c r="L83" s="74">
        <f t="shared" ca="1" si="101"/>
        <v>0</v>
      </c>
      <c r="M83" s="74">
        <f t="shared" ca="1" si="102"/>
        <v>0</v>
      </c>
      <c r="N83" s="72"/>
      <c r="P83" s="187" t="str">
        <f t="shared" si="103"/>
        <v>52961C</v>
      </c>
      <c r="Q83" s="191" t="s">
        <v>600</v>
      </c>
      <c r="R83" s="188" t="str">
        <f t="shared" si="71"/>
        <v>HR Labor Relations Specialist</v>
      </c>
      <c r="S83" s="189" t="str">
        <f t="shared" si="104"/>
        <v>108</v>
      </c>
      <c r="T83" s="186" cm="1">
        <f t="array" aca="1" ref="T83" ca="1">ROUND(IF($Q83="Y",VLOOKUP($P83, INDIRECT($Q$3),T$8,0)*INDIRECT($P$2),VLOOKUP($P83, INDIRECT($Q$3),T$8,0)),IF($E83="E",0,3))</f>
        <v>35.692999999999998</v>
      </c>
      <c r="U83" s="186" cm="1">
        <f t="array" aca="1" ref="U83" ca="1">ROUND(IF($Q83="Y",VLOOKUP($P83, INDIRECT($Q$3),U$8,0)*INDIRECT($P$2),VLOOKUP($P83, INDIRECT($Q$3),U$8,0)),IF($E83="E",0,3))</f>
        <v>37.572000000000003</v>
      </c>
      <c r="V83" s="186" cm="1">
        <f t="array" aca="1" ref="V83" ca="1">ROUND(IF($Q83="Y",VLOOKUP($P83, INDIRECT($Q$3),V$8,0)*INDIRECT($P$2),VLOOKUP($P83, INDIRECT($Q$3),V$8,0)),IF($E83="E",0,3))</f>
        <v>38.624000000000002</v>
      </c>
      <c r="W83" s="186" cm="1">
        <f t="array" aca="1" ref="W83" ca="1">ROUND(IF($Q83="Y",VLOOKUP($P83, INDIRECT($Q$3),W$8,0)*INDIRECT($P$2),VLOOKUP($P83, INDIRECT($Q$3),W$8,0)),IF($E83="E",0,3))</f>
        <v>39.704999999999998</v>
      </c>
      <c r="X83" s="186">
        <v>41.292999999999999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82"/>
        <v>52961C</v>
      </c>
      <c r="AC83" s="130" t="str">
        <f t="shared" si="73"/>
        <v>HR Labor Relations Specialist</v>
      </c>
      <c r="AD83" s="284" t="str">
        <f t="shared" si="74"/>
        <v>108</v>
      </c>
      <c r="AE83" s="282">
        <f t="shared" ca="1" si="84"/>
        <v>35.692999999999998</v>
      </c>
      <c r="AF83" s="282">
        <f t="shared" ca="1" si="85"/>
        <v>37.572000000000003</v>
      </c>
      <c r="AG83" s="282">
        <f t="shared" ca="1" si="86"/>
        <v>38.624000000000002</v>
      </c>
      <c r="AH83" s="282">
        <f t="shared" ca="1" si="87"/>
        <v>39.704999999999998</v>
      </c>
      <c r="AI83" s="282">
        <f t="shared" si="88"/>
        <v>41.292999999999999</v>
      </c>
      <c r="AJ83" s="282" t="str">
        <f t="shared" ca="1" si="89"/>
        <v/>
      </c>
      <c r="AK83" s="282" t="str">
        <f t="shared" ca="1" si="90"/>
        <v/>
      </c>
    </row>
    <row r="84" spans="1:37" x14ac:dyDescent="0.3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96"/>
        <v>99641</v>
      </c>
      <c r="H84" s="74">
        <f t="shared" ca="1" si="97"/>
        <v>104886</v>
      </c>
      <c r="I84" s="74">
        <f t="shared" ca="1" si="98"/>
        <v>110404</v>
      </c>
      <c r="J84" s="74">
        <f t="shared" ca="1" si="99"/>
        <v>117913</v>
      </c>
      <c r="K84" s="74">
        <f t="shared" ca="1" si="100"/>
        <v>121216</v>
      </c>
      <c r="L84" s="74">
        <f t="shared" ca="1" si="101"/>
        <v>124611</v>
      </c>
      <c r="M84" s="74">
        <f t="shared" ca="1" si="102"/>
        <v>128162</v>
      </c>
      <c r="N84" s="72"/>
      <c r="P84" s="187" t="str">
        <f t="shared" si="103"/>
        <v>06063C</v>
      </c>
      <c r="Q84" s="191" t="s">
        <v>600</v>
      </c>
      <c r="R84" s="188" t="str">
        <f t="shared" si="71"/>
        <v>HR Leadership &amp; Change Manager</v>
      </c>
      <c r="S84" s="189" t="str">
        <f t="shared" si="104"/>
        <v>136</v>
      </c>
      <c r="T84" s="186" cm="1">
        <f t="array" aca="1" ref="T84" ca="1">ROUND(IF($Q84="Y",VLOOKUP($P84, INDIRECT($Q$3),T$8,0)*INDIRECT($P$2),VLOOKUP($P84, INDIRECT($Q$3),T$8,0)),IF($E84="E",0,3))</f>
        <v>99641</v>
      </c>
      <c r="U84" s="186" cm="1">
        <f t="array" aca="1" ref="U84" ca="1">ROUND(IF($Q84="Y",VLOOKUP($P84, INDIRECT($Q$3),U$8,0)*INDIRECT($P$2),VLOOKUP($P84, INDIRECT($Q$3),U$8,0)),IF($E84="E",0,3))</f>
        <v>104886</v>
      </c>
      <c r="V84" s="186" cm="1">
        <f t="array" aca="1" ref="V84" ca="1">ROUND(IF($Q84="Y",VLOOKUP($P84, INDIRECT($Q$3),V$8,0)*INDIRECT($P$2),VLOOKUP($P84, INDIRECT($Q$3),V$8,0)),IF($E84="E",0,3))</f>
        <v>110404</v>
      </c>
      <c r="W84" s="186" cm="1">
        <f t="array" aca="1" ref="W84" ca="1">ROUND(IF($Q84="Y",VLOOKUP($P84, INDIRECT($Q$3),W$8,0)*INDIRECT($P$2),VLOOKUP($P84, INDIRECT($Q$3),W$8,0)),IF($E84="E",0,3))</f>
        <v>117913</v>
      </c>
      <c r="X84" s="186" cm="1">
        <f t="array" aca="1" ref="X84" ca="1">ROUND(IF($Q84="Y",VLOOKUP($P84, INDIRECT($Q$3),X$8,0)*INDIRECT($P$2),VLOOKUP($P84, INDIRECT($Q$3),X$8,0)),IF($E84="E",0,3))</f>
        <v>121216</v>
      </c>
      <c r="Y84" s="186" cm="1">
        <f t="array" aca="1" ref="Y84" ca="1">ROUND(IF($Q84="Y",VLOOKUP($P84, INDIRECT($Q$3),Y$8,0)*INDIRECT($P$2),VLOOKUP($P84, INDIRECT($Q$3),Y$8,0)),IF($E84="E",0,3))</f>
        <v>124611</v>
      </c>
      <c r="Z84" s="186" cm="1">
        <f t="array" aca="1" ref="Z84" ca="1">ROUND(IF($Q84="Y",VLOOKUP($P84, INDIRECT($Q$3),Z$8,0)*INDIRECT($P$2),VLOOKUP($P84, INDIRECT($Q$3),Z$8,0)),IF($E84="E",0,3))</f>
        <v>128162</v>
      </c>
      <c r="AA84" s="186"/>
      <c r="AB84" s="282" t="str">
        <f t="shared" si="82"/>
        <v>06063C</v>
      </c>
      <c r="AC84" s="130" t="str">
        <f t="shared" si="73"/>
        <v>HR Leadership &amp; Change Manager</v>
      </c>
      <c r="AD84" s="284" t="str">
        <f t="shared" si="74"/>
        <v>136</v>
      </c>
      <c r="AE84" s="282">
        <f t="shared" ca="1" si="84"/>
        <v>47.905000000000001</v>
      </c>
      <c r="AF84" s="282">
        <f t="shared" ca="1" si="85"/>
        <v>50.425999999999995</v>
      </c>
      <c r="AG84" s="282">
        <f t="shared" ca="1" si="86"/>
        <v>53.079000000000001</v>
      </c>
      <c r="AH84" s="282">
        <f t="shared" ca="1" si="87"/>
        <v>56.689</v>
      </c>
      <c r="AI84" s="282">
        <f t="shared" ca="1" si="88"/>
        <v>58.277000000000001</v>
      </c>
      <c r="AJ84" s="282">
        <f t="shared" ca="1" si="89"/>
        <v>59.91</v>
      </c>
      <c r="AK84" s="282">
        <f t="shared" ca="1" si="90"/>
        <v>61.616999999999997</v>
      </c>
    </row>
    <row r="85" spans="1:37" x14ac:dyDescent="0.3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96"/>
        <v>100263</v>
      </c>
      <c r="H85" s="74">
        <f t="shared" ca="1" si="97"/>
        <v>104278</v>
      </c>
      <c r="I85" s="74">
        <f t="shared" ca="1" si="98"/>
        <v>108455</v>
      </c>
      <c r="J85" s="74">
        <f t="shared" ca="1" si="99"/>
        <v>112795</v>
      </c>
      <c r="K85" s="74">
        <f t="shared" ca="1" si="100"/>
        <v>117312</v>
      </c>
      <c r="L85" s="74">
        <f t="shared" ca="1" si="101"/>
        <v>0</v>
      </c>
      <c r="M85" s="74">
        <f t="shared" ca="1" si="102"/>
        <v>0</v>
      </c>
      <c r="N85" s="72"/>
      <c r="P85" s="187" t="str">
        <f t="shared" si="103"/>
        <v>52963C</v>
      </c>
      <c r="Q85" s="191" t="s">
        <v>600</v>
      </c>
      <c r="R85" s="188" t="str">
        <f t="shared" si="71"/>
        <v>HR Learning Technologies Specialist</v>
      </c>
      <c r="S85" s="189" t="str">
        <f t="shared" si="104"/>
        <v>131</v>
      </c>
      <c r="T85" s="186" cm="1">
        <f t="array" aca="1" ref="T85" ca="1">ROUND(IF($Q85="Y",VLOOKUP($P85, INDIRECT($Q$3),T$8,0)*INDIRECT($P$2),VLOOKUP($P85, INDIRECT($Q$3),T$8,0)),IF($E85="E",0,3))</f>
        <v>100263</v>
      </c>
      <c r="U85" s="186" cm="1">
        <f t="array" aca="1" ref="U85" ca="1">ROUND(IF($Q85="Y",VLOOKUP($P85, INDIRECT($Q$3),U$8,0)*INDIRECT($P$2),VLOOKUP($P85, INDIRECT($Q$3),U$8,0)),IF($E85="E",0,3))</f>
        <v>104278</v>
      </c>
      <c r="V85" s="186" cm="1">
        <f t="array" aca="1" ref="V85" ca="1">ROUND(IF($Q85="Y",VLOOKUP($P85, INDIRECT($Q$3),V$8,0)*INDIRECT($P$2),VLOOKUP($P85, INDIRECT($Q$3),V$8,0)),IF($E85="E",0,3))</f>
        <v>108455</v>
      </c>
      <c r="W85" s="186" cm="1">
        <f t="array" aca="1" ref="W85" ca="1">ROUND(IF($Q85="Y",VLOOKUP($P85, INDIRECT($Q$3),W$8,0)*INDIRECT($P$2),VLOOKUP($P85, INDIRECT($Q$3),W$8,0)),IF($E85="E",0,3))</f>
        <v>112795</v>
      </c>
      <c r="X85" s="186" cm="1">
        <f t="array" aca="1" ref="X85" ca="1">ROUND(IF($Q85="Y",VLOOKUP($P85, INDIRECT($Q$3),X$8,0)*INDIRECT($P$2),VLOOKUP($P85, INDIRECT($Q$3),X$8,0)),IF($E85="E",0,3))</f>
        <v>117312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82"/>
        <v>52963C</v>
      </c>
      <c r="AC85" s="130" t="str">
        <f t="shared" si="73"/>
        <v>HR Learning Technologies Specialist</v>
      </c>
      <c r="AD85" s="284" t="str">
        <f t="shared" si="74"/>
        <v>131</v>
      </c>
      <c r="AE85" s="282">
        <f t="shared" ca="1" si="84"/>
        <v>48.204000000000001</v>
      </c>
      <c r="AF85" s="282">
        <f t="shared" ca="1" si="85"/>
        <v>50.134</v>
      </c>
      <c r="AG85" s="282">
        <f t="shared" ca="1" si="86"/>
        <v>52.141999999999996</v>
      </c>
      <c r="AH85" s="282">
        <f t="shared" ca="1" si="87"/>
        <v>54.228999999999999</v>
      </c>
      <c r="AI85" s="282">
        <f t="shared" ca="1" si="88"/>
        <v>56.4</v>
      </c>
      <c r="AJ85" s="282" t="str">
        <f t="shared" ca="1" si="89"/>
        <v/>
      </c>
      <c r="AK85" s="282" t="str">
        <f t="shared" ca="1" si="90"/>
        <v/>
      </c>
    </row>
    <row r="86" spans="1:37" x14ac:dyDescent="0.3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96"/>
        <v>110185</v>
      </c>
      <c r="H86" s="74">
        <f t="shared" ca="1" si="97"/>
        <v>114591</v>
      </c>
      <c r="I86" s="74">
        <f t="shared" ca="1" si="98"/>
        <v>119176</v>
      </c>
      <c r="J86" s="74">
        <f t="shared" ca="1" si="99"/>
        <v>123944</v>
      </c>
      <c r="K86" s="74">
        <f t="shared" ca="1" si="100"/>
        <v>128902</v>
      </c>
      <c r="L86" s="74">
        <f t="shared" ca="1" si="101"/>
        <v>0</v>
      </c>
      <c r="M86" s="74">
        <f t="shared" ca="1" si="102"/>
        <v>0</v>
      </c>
      <c r="N86" s="72"/>
      <c r="P86" s="187" t="str">
        <f t="shared" si="103"/>
        <v>53004C</v>
      </c>
      <c r="Q86" s="191" t="s">
        <v>600</v>
      </c>
      <c r="R86" s="188" t="str">
        <f t="shared" si="71"/>
        <v>HR Project Mgr-Confidential-C</v>
      </c>
      <c r="S86" s="189" t="str">
        <f t="shared" si="104"/>
        <v>137</v>
      </c>
      <c r="T86" s="186" cm="1">
        <f t="array" aca="1" ref="T86" ca="1">ROUND(IF($Q86="Y",VLOOKUP($P86, INDIRECT($Q$3),T$8,0)*INDIRECT($P$2),VLOOKUP($P86, INDIRECT($Q$3),T$8,0)),IF($E86="E",0,3))</f>
        <v>110185</v>
      </c>
      <c r="U86" s="186" cm="1">
        <f t="array" aca="1" ref="U86" ca="1">ROUND(IF($Q86="Y",VLOOKUP($P86, INDIRECT($Q$3),U$8,0)*INDIRECT($P$2),VLOOKUP($P86, INDIRECT($Q$3),U$8,0)),IF($E86="E",0,3))</f>
        <v>114591</v>
      </c>
      <c r="V86" s="186" cm="1">
        <f t="array" aca="1" ref="V86" ca="1">ROUND(IF($Q86="Y",VLOOKUP($P86, INDIRECT($Q$3),V$8,0)*INDIRECT($P$2),VLOOKUP($P86, INDIRECT($Q$3),V$8,0)),IF($E86="E",0,3))</f>
        <v>119176</v>
      </c>
      <c r="W86" s="186" cm="1">
        <f t="array" aca="1" ref="W86" ca="1">ROUND(IF($Q86="Y",VLOOKUP($P86, INDIRECT($Q$3),W$8,0)*INDIRECT($P$2),VLOOKUP($P86, INDIRECT($Q$3),W$8,0)),IF($E86="E",0,3))</f>
        <v>123944</v>
      </c>
      <c r="X86" s="186" cm="1">
        <f t="array" aca="1" ref="X86" ca="1">ROUND(IF($Q86="Y",VLOOKUP($P86, INDIRECT($Q$3),X$8,0)*INDIRECT($P$2),VLOOKUP($P86, INDIRECT($Q$3),X$8,0)),IF($E86="E",0,3))</f>
        <v>128902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82"/>
        <v>53004C</v>
      </c>
      <c r="AC86" s="130" t="str">
        <f t="shared" si="73"/>
        <v>HR Project Mgr-Confidential-C</v>
      </c>
      <c r="AD86" s="284" t="str">
        <f t="shared" si="74"/>
        <v>137</v>
      </c>
      <c r="AE86" s="282">
        <f t="shared" ca="1" si="84"/>
        <v>52.973999999999997</v>
      </c>
      <c r="AF86" s="282">
        <f t="shared" ca="1" si="85"/>
        <v>55.091999999999999</v>
      </c>
      <c r="AG86" s="282">
        <f t="shared" ca="1" si="86"/>
        <v>57.296999999999997</v>
      </c>
      <c r="AH86" s="282">
        <f t="shared" ca="1" si="87"/>
        <v>59.588999999999999</v>
      </c>
      <c r="AI86" s="282">
        <f t="shared" ca="1" si="88"/>
        <v>61.972999999999999</v>
      </c>
      <c r="AJ86" s="282" t="str">
        <f t="shared" ca="1" si="89"/>
        <v/>
      </c>
      <c r="AK86" s="282" t="str">
        <f t="shared" ca="1" si="90"/>
        <v/>
      </c>
    </row>
    <row r="87" spans="1:37" x14ac:dyDescent="0.3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96"/>
        <v>84533</v>
      </c>
      <c r="H87" s="74">
        <f t="shared" ca="1" si="97"/>
        <v>87919</v>
      </c>
      <c r="I87" s="74">
        <f t="shared" ca="1" si="98"/>
        <v>91438</v>
      </c>
      <c r="J87" s="74">
        <f t="shared" ca="1" si="99"/>
        <v>95099</v>
      </c>
      <c r="K87" s="74">
        <f t="shared" ca="1" si="100"/>
        <v>98908</v>
      </c>
      <c r="L87" s="74">
        <f t="shared" ca="1" si="101"/>
        <v>0</v>
      </c>
      <c r="M87" s="74">
        <f t="shared" ca="1" si="102"/>
        <v>0</v>
      </c>
      <c r="N87" s="72"/>
      <c r="P87" s="187" t="str">
        <f t="shared" si="103"/>
        <v>52959C</v>
      </c>
      <c r="Q87" s="186" t="s">
        <v>600</v>
      </c>
      <c r="R87" s="188" t="str">
        <f t="shared" si="71"/>
        <v>HR Recruiter</v>
      </c>
      <c r="S87" s="189" t="str">
        <f t="shared" si="104"/>
        <v>109</v>
      </c>
      <c r="T87" s="186" cm="1">
        <f t="array" aca="1" ref="T87" ca="1">ROUND(IF($Q87="Y",VLOOKUP($P87, INDIRECT($Q$3),T$8,0)*INDIRECT($P$2),VLOOKUP($P87, INDIRECT($Q$3),T$8,0)),IF($E87="E",0,3))</f>
        <v>84533</v>
      </c>
      <c r="U87" s="186" cm="1">
        <f t="array" aca="1" ref="U87" ca="1">ROUND(IF($Q87="Y",VLOOKUP($P87, INDIRECT($Q$3),U$8,0)*INDIRECT($P$2),VLOOKUP($P87, INDIRECT($Q$3),U$8,0)),IF($E87="E",0,3))</f>
        <v>87919</v>
      </c>
      <c r="V87" s="186" cm="1">
        <f t="array" aca="1" ref="V87" ca="1">ROUND(IF($Q87="Y",VLOOKUP($P87, INDIRECT($Q$3),V$8,0)*INDIRECT($P$2),VLOOKUP($P87, INDIRECT($Q$3),V$8,0)),IF($E87="E",0,3))</f>
        <v>91438</v>
      </c>
      <c r="W87" s="186" cm="1">
        <f t="array" aca="1" ref="W87" ca="1">ROUND(IF($Q87="Y",VLOOKUP($P87, INDIRECT($Q$3),W$8,0)*INDIRECT($P$2),VLOOKUP($P87, INDIRECT($Q$3),W$8,0)),IF($E87="E",0,3))</f>
        <v>95099</v>
      </c>
      <c r="X87" s="186" cm="1">
        <f t="array" aca="1" ref="X87" ca="1">ROUND(IF($Q87="Y",VLOOKUP($P87, INDIRECT($Q$3),X$8,0)*INDIRECT($P$2),VLOOKUP($P87, INDIRECT($Q$3),X$8,0)),IF($E87="E",0,3))</f>
        <v>98908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82"/>
        <v>52959C</v>
      </c>
      <c r="AC87" s="130" t="str">
        <f t="shared" si="73"/>
        <v>HR Recruiter</v>
      </c>
      <c r="AD87" s="284" t="str">
        <f t="shared" si="74"/>
        <v>109</v>
      </c>
      <c r="AE87" s="282">
        <f t="shared" ca="1" si="84"/>
        <v>40.640999999999998</v>
      </c>
      <c r="AF87" s="282">
        <f t="shared" ca="1" si="85"/>
        <v>42.268999999999998</v>
      </c>
      <c r="AG87" s="282">
        <f t="shared" ca="1" si="86"/>
        <v>43.960999999999999</v>
      </c>
      <c r="AH87" s="282">
        <f t="shared" ca="1" si="87"/>
        <v>45.720999999999997</v>
      </c>
      <c r="AI87" s="282">
        <f t="shared" ca="1" si="88"/>
        <v>47.552</v>
      </c>
      <c r="AJ87" s="282" t="str">
        <f t="shared" ca="1" si="89"/>
        <v/>
      </c>
      <c r="AK87" s="282" t="str">
        <f t="shared" ca="1" si="90"/>
        <v/>
      </c>
    </row>
    <row r="88" spans="1:37" x14ac:dyDescent="0.3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96"/>
        <v>73217</v>
      </c>
      <c r="H88" s="74">
        <f t="shared" ca="1" si="97"/>
        <v>77237</v>
      </c>
      <c r="I88" s="74">
        <f t="shared" ca="1" si="98"/>
        <v>81251</v>
      </c>
      <c r="J88" s="74">
        <f t="shared" ca="1" si="99"/>
        <v>85549</v>
      </c>
      <c r="K88" s="74">
        <f t="shared" ca="1" si="100"/>
        <v>90069</v>
      </c>
      <c r="L88" s="74">
        <f t="shared" ca="1" si="101"/>
        <v>95664</v>
      </c>
      <c r="M88" s="74">
        <f t="shared" ca="1" si="102"/>
        <v>101257</v>
      </c>
      <c r="N88" s="72"/>
      <c r="P88" s="187" t="str">
        <f t="shared" si="103"/>
        <v>05418C</v>
      </c>
      <c r="Q88" s="191" t="s">
        <v>600</v>
      </c>
      <c r="R88" s="188" t="str">
        <f t="shared" si="71"/>
        <v>HR Representative</v>
      </c>
      <c r="S88" s="189" t="str">
        <f t="shared" si="104"/>
        <v>60M</v>
      </c>
      <c r="T88" s="186" cm="1">
        <f t="array" aca="1" ref="T88" ca="1">ROUND(IF($Q88="Y",VLOOKUP($P88, INDIRECT($Q$3),T$8,0)*INDIRECT($P$2),VLOOKUP($P88, INDIRECT($Q$3),T$8,0)),IF($E88="E",0,3))</f>
        <v>73217</v>
      </c>
      <c r="U88" s="186" cm="1">
        <f t="array" aca="1" ref="U88" ca="1">ROUND(IF($Q88="Y",VLOOKUP($P88, INDIRECT($Q$3),U$8,0)*INDIRECT($P$2),VLOOKUP($P88, INDIRECT($Q$3),U$8,0)),IF($E88="E",0,3))</f>
        <v>77237</v>
      </c>
      <c r="V88" s="186" cm="1">
        <f t="array" aca="1" ref="V88" ca="1">ROUND(IF($Q88="Y",VLOOKUP($P88, INDIRECT($Q$3),V$8,0)*INDIRECT($P$2),VLOOKUP($P88, INDIRECT($Q$3),V$8,0)),IF($E88="E",0,3))</f>
        <v>81251</v>
      </c>
      <c r="W88" s="186" cm="1">
        <f t="array" aca="1" ref="W88" ca="1">ROUND(IF($Q88="Y",VLOOKUP($P88, INDIRECT($Q$3),W$8,0)*INDIRECT($P$2),VLOOKUP($P88, INDIRECT($Q$3),W$8,0)),IF($E88="E",0,3))</f>
        <v>85549</v>
      </c>
      <c r="X88" s="186" cm="1">
        <f t="array" aca="1" ref="X88" ca="1">ROUND(IF($Q88="Y",VLOOKUP($P88, INDIRECT($Q$3),X$8,0)*INDIRECT($P$2),VLOOKUP($P88, INDIRECT($Q$3),X$8,0)),IF($E88="E",0,3))</f>
        <v>90069</v>
      </c>
      <c r="Y88" s="186" cm="1">
        <f t="array" aca="1" ref="Y88" ca="1">ROUND(IF($Q88="Y",VLOOKUP($P88, INDIRECT($Q$3),Y$8,0)*INDIRECT($P$2),VLOOKUP($P88, INDIRECT($Q$3),Y$8,0)),IF($E88="E",0,3))</f>
        <v>95664</v>
      </c>
      <c r="Z88" s="186" cm="1">
        <f t="array" aca="1" ref="Z88" ca="1">ROUND(IF($Q88="Y",VLOOKUP($P88, INDIRECT($Q$3),Z$8,0)*INDIRECT($P$2),VLOOKUP($P88, INDIRECT($Q$3),Z$8,0)),IF($E88="E",0,3))</f>
        <v>101257</v>
      </c>
      <c r="AA88" s="186"/>
      <c r="AB88" s="282" t="str">
        <f t="shared" si="82"/>
        <v>05418C</v>
      </c>
      <c r="AC88" s="130" t="str">
        <f t="shared" si="73"/>
        <v>HR Representative</v>
      </c>
      <c r="AD88" s="284" t="str">
        <f t="shared" si="74"/>
        <v>60M</v>
      </c>
      <c r="AE88" s="282">
        <f t="shared" ca="1" si="84"/>
        <v>35.201000000000001</v>
      </c>
      <c r="AF88" s="282">
        <f t="shared" ca="1" si="85"/>
        <v>37.134</v>
      </c>
      <c r="AG88" s="282">
        <f t="shared" ca="1" si="86"/>
        <v>39.062999999999995</v>
      </c>
      <c r="AH88" s="282">
        <f t="shared" ca="1" si="87"/>
        <v>41.129999999999995</v>
      </c>
      <c r="AI88" s="282">
        <f t="shared" ca="1" si="88"/>
        <v>43.302999999999997</v>
      </c>
      <c r="AJ88" s="282">
        <f t="shared" ca="1" si="89"/>
        <v>45.992999999999995</v>
      </c>
      <c r="AK88" s="282">
        <f t="shared" ca="1" si="90"/>
        <v>48.681999999999995</v>
      </c>
    </row>
    <row r="89" spans="1:37" x14ac:dyDescent="0.3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96"/>
        <v>30.882000000000001</v>
      </c>
      <c r="H89" s="74">
        <f t="shared" ca="1" si="97"/>
        <v>32.426000000000002</v>
      </c>
      <c r="I89" s="74">
        <f t="shared" ca="1" si="98"/>
        <v>34.048000000000002</v>
      </c>
      <c r="J89" s="74">
        <f t="shared" ca="1" si="99"/>
        <v>35.75</v>
      </c>
      <c r="K89" s="74">
        <f t="shared" ca="1" si="100"/>
        <v>37.536999999999999</v>
      </c>
      <c r="L89" s="74">
        <f t="shared" ca="1" si="101"/>
        <v>39.414000000000001</v>
      </c>
      <c r="M89" s="74">
        <f t="shared" ca="1" si="102"/>
        <v>0</v>
      </c>
      <c r="N89" s="72"/>
      <c r="P89" s="187" t="str">
        <f t="shared" si="103"/>
        <v>05426C</v>
      </c>
      <c r="Q89" s="191" t="s">
        <v>600</v>
      </c>
      <c r="R89" s="188" t="str">
        <f t="shared" si="71"/>
        <v>HR Sr Associate</v>
      </c>
      <c r="S89" s="189" t="str">
        <f t="shared" si="104"/>
        <v>04</v>
      </c>
      <c r="T89" s="186" cm="1">
        <f t="array" aca="1" ref="T89" ca="1">ROUND(IF($Q89="Y",VLOOKUP($P89, INDIRECT($Q$3),T$8,0)*INDIRECT($P$2),VLOOKUP($P89, INDIRECT($Q$3),T$8,0)),IF($E89="E",0,3))</f>
        <v>30.882000000000001</v>
      </c>
      <c r="U89" s="186" cm="1">
        <f t="array" aca="1" ref="U89" ca="1">ROUND(IF($Q89="Y",VLOOKUP($P89, INDIRECT($Q$3),U$8,0)*INDIRECT($P$2),VLOOKUP($P89, INDIRECT($Q$3),U$8,0)),IF($E89="E",0,3))</f>
        <v>32.426000000000002</v>
      </c>
      <c r="V89" s="186" cm="1">
        <f t="array" aca="1" ref="V89" ca="1">ROUND(IF($Q89="Y",VLOOKUP($P89, INDIRECT($Q$3),V$8,0)*INDIRECT($P$2),VLOOKUP($P89, INDIRECT($Q$3),V$8,0)),IF($E89="E",0,3))</f>
        <v>34.048000000000002</v>
      </c>
      <c r="W89" s="186" cm="1">
        <f t="array" aca="1" ref="W89" ca="1">ROUND(IF($Q89="Y",VLOOKUP($P89, INDIRECT($Q$3),W$8,0)*INDIRECT($P$2),VLOOKUP($P89, INDIRECT($Q$3),W$8,0)),IF($E89="E",0,3))</f>
        <v>35.75</v>
      </c>
      <c r="X89" s="186" cm="1">
        <f t="array" aca="1" ref="X89" ca="1">ROUND(IF($Q89="Y",VLOOKUP($P89, INDIRECT($Q$3),X$8,0)*INDIRECT($P$2),VLOOKUP($P89, INDIRECT($Q$3),X$8,0)),IF($E89="E",0,3))</f>
        <v>37.536999999999999</v>
      </c>
      <c r="Y89" s="186" cm="1">
        <f t="array" aca="1" ref="Y89" ca="1">ROUND(IF($Q89="Y",VLOOKUP($P89, INDIRECT($Q$3),Y$8,0)*INDIRECT($P$2),VLOOKUP($P89, INDIRECT($Q$3),Y$8,0)),IF($E89="E",0,3))</f>
        <v>39.414000000000001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82"/>
        <v>05426C</v>
      </c>
      <c r="AC89" s="130" t="str">
        <f t="shared" si="73"/>
        <v>HR Sr Associate</v>
      </c>
      <c r="AD89" s="284" t="str">
        <f t="shared" si="74"/>
        <v>04</v>
      </c>
      <c r="AE89" s="282">
        <f t="shared" ca="1" si="84"/>
        <v>30.882000000000001</v>
      </c>
      <c r="AF89" s="282">
        <f t="shared" ca="1" si="85"/>
        <v>32.426000000000002</v>
      </c>
      <c r="AG89" s="282">
        <f t="shared" ca="1" si="86"/>
        <v>34.048000000000002</v>
      </c>
      <c r="AH89" s="282">
        <f t="shared" ca="1" si="87"/>
        <v>35.75</v>
      </c>
      <c r="AI89" s="282">
        <f t="shared" ca="1" si="88"/>
        <v>37.536999999999999</v>
      </c>
      <c r="AJ89" s="282">
        <f t="shared" ca="1" si="89"/>
        <v>39.414000000000001</v>
      </c>
      <c r="AK89" s="282" t="str">
        <f t="shared" ca="1" si="90"/>
        <v/>
      </c>
    </row>
    <row r="90" spans="1:37" x14ac:dyDescent="0.3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si="96"/>
        <v>92394</v>
      </c>
      <c r="H90" s="74">
        <f t="shared" si="97"/>
        <v>96095.16</v>
      </c>
      <c r="I90" s="74">
        <f t="shared" ref="I90" si="105">IF(G90="E",ROUND(V90,0),ROUND(V90,3))</f>
        <v>99943.2</v>
      </c>
      <c r="J90" s="74">
        <f t="shared" ref="J90" si="106">IF(H90="E",ROUND(W90,0),ROUND(W90,3))</f>
        <v>103942.44</v>
      </c>
      <c r="K90" s="74">
        <f t="shared" ref="K90" si="107">IF(I90="E",ROUND(X90,0),ROUND(X90,3))</f>
        <v>108103.67999999999</v>
      </c>
      <c r="L90" s="74">
        <f t="shared" ref="L90" si="108">IF(J90="E",ROUND(Y90,0),ROUND(Y90,3))</f>
        <v>0</v>
      </c>
      <c r="M90" s="74">
        <f t="shared" ref="M90" si="109">IF(K90="E",ROUND(Z90,0),ROUND(Z90,3))</f>
        <v>0</v>
      </c>
      <c r="N90" s="72"/>
      <c r="P90" s="187" t="str">
        <f t="shared" si="103"/>
        <v>53077C</v>
      </c>
      <c r="Q90" s="191" t="s">
        <v>600</v>
      </c>
      <c r="R90" s="188" t="str">
        <f t="shared" ref="R90:R121" si="110">F90</f>
        <v>HR Sr Benefits Spec-C</v>
      </c>
      <c r="S90" s="189" t="str">
        <f t="shared" si="104"/>
        <v>144</v>
      </c>
      <c r="T90" s="186">
        <v>92394</v>
      </c>
      <c r="U90" s="186">
        <v>96095.16</v>
      </c>
      <c r="V90" s="186">
        <v>99943.200000000012</v>
      </c>
      <c r="W90" s="186">
        <v>103942.44</v>
      </c>
      <c r="X90" s="186">
        <v>108103.68000000001</v>
      </c>
      <c r="AA90" s="186"/>
      <c r="AB90" s="282" t="str">
        <f t="shared" si="82"/>
        <v>53077C</v>
      </c>
      <c r="AC90" s="130" t="str">
        <f t="shared" ref="AC90:AC121" si="111">F90</f>
        <v>HR Sr Benefits Spec-C</v>
      </c>
      <c r="AD90" s="284" t="str">
        <f t="shared" ref="AD90:AD121" si="112">C90</f>
        <v>144</v>
      </c>
      <c r="AE90" s="282">
        <f t="shared" si="84"/>
        <v>44.420999999999999</v>
      </c>
      <c r="AF90" s="282">
        <f t="shared" si="85"/>
        <v>46.199999999999996</v>
      </c>
      <c r="AG90" s="282">
        <f t="shared" si="86"/>
        <v>48.05</v>
      </c>
      <c r="AH90" s="282">
        <f t="shared" si="87"/>
        <v>49.972999999999999</v>
      </c>
      <c r="AI90" s="282">
        <f t="shared" si="88"/>
        <v>51.972999999999999</v>
      </c>
      <c r="AJ90" s="282" t="str">
        <f t="shared" si="89"/>
        <v/>
      </c>
      <c r="AK90" s="282" t="str">
        <f t="shared" si="90"/>
        <v/>
      </c>
    </row>
    <row r="91" spans="1:37" x14ac:dyDescent="0.3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96"/>
        <v>100263</v>
      </c>
      <c r="H91" s="74">
        <f t="shared" ca="1" si="97"/>
        <v>104278</v>
      </c>
      <c r="I91" s="74">
        <f t="shared" ref="I91:I112" ca="1" si="113">IF(G91="E",ROUND(V91,0),ROUND(V91,3))</f>
        <v>108455</v>
      </c>
      <c r="J91" s="74">
        <f t="shared" ref="J91:J112" ca="1" si="114">IF(H91="E",ROUND(W91,0),ROUND(W91,3))</f>
        <v>112795</v>
      </c>
      <c r="K91" s="74">
        <f t="shared" ref="K91:K112" ca="1" si="115">IF(I91="E",ROUND(X91,0),ROUND(X91,3))</f>
        <v>117312</v>
      </c>
      <c r="L91" s="74">
        <f t="shared" ref="L91:L112" ca="1" si="116">IF(J91="E",ROUND(Y91,0),ROUND(Y91,3))</f>
        <v>0</v>
      </c>
      <c r="M91" s="74">
        <f t="shared" ref="M91:M112" ca="1" si="117">IF(K91="E",ROUND(Z91,0),ROUND(Z91,3))</f>
        <v>0</v>
      </c>
      <c r="N91" s="72"/>
      <c r="P91" s="187" t="str">
        <f t="shared" si="103"/>
        <v>52968C</v>
      </c>
      <c r="Q91" s="191" t="s">
        <v>600</v>
      </c>
      <c r="R91" s="188" t="str">
        <f t="shared" si="110"/>
        <v>HR Sr Health &amp; Wellness Representative</v>
      </c>
      <c r="S91" s="189" t="str">
        <f t="shared" si="104"/>
        <v>131</v>
      </c>
      <c r="T91" s="186" cm="1">
        <f t="array" aca="1" ref="T91" ca="1">ROUND(IF($Q91="Y",VLOOKUP($P91, INDIRECT($Q$3),T$8,0)*INDIRECT($P$2),VLOOKUP($P91, INDIRECT($Q$3),T$8,0)),IF($E91="E",0,3))</f>
        <v>100263</v>
      </c>
      <c r="U91" s="186" cm="1">
        <f t="array" aca="1" ref="U91" ca="1">ROUND(IF($Q91="Y",VLOOKUP($P91, INDIRECT($Q$3),U$8,0)*INDIRECT($P$2),VLOOKUP($P91, INDIRECT($Q$3),U$8,0)),IF($E91="E",0,3))</f>
        <v>104278</v>
      </c>
      <c r="V91" s="186" cm="1">
        <f t="array" aca="1" ref="V91" ca="1">ROUND(IF($Q91="Y",VLOOKUP($P91, INDIRECT($Q$3),V$8,0)*INDIRECT($P$2),VLOOKUP($P91, INDIRECT($Q$3),V$8,0)),IF($E91="E",0,3))</f>
        <v>108455</v>
      </c>
      <c r="W91" s="186" cm="1">
        <f t="array" aca="1" ref="W91" ca="1">ROUND(IF($Q91="Y",VLOOKUP($P91, INDIRECT($Q$3),W$8,0)*INDIRECT($P$2),VLOOKUP($P91, INDIRECT($Q$3),W$8,0)),IF($E91="E",0,3))</f>
        <v>112795</v>
      </c>
      <c r="X91" s="186" cm="1">
        <f t="array" aca="1" ref="X91" ca="1">ROUND(IF($Q91="Y",VLOOKUP($P91, INDIRECT($Q$3),X$8,0)*INDIRECT($P$2),VLOOKUP($P91, INDIRECT($Q$3),X$8,0)),IF($E91="E",0,3))</f>
        <v>117312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82"/>
        <v>52968C</v>
      </c>
      <c r="AC91" s="130" t="str">
        <f t="shared" si="111"/>
        <v>HR Sr Health &amp; Wellness Representative</v>
      </c>
      <c r="AD91" s="284" t="str">
        <f t="shared" si="112"/>
        <v>131</v>
      </c>
      <c r="AE91" s="282">
        <f t="shared" ca="1" si="84"/>
        <v>48.204000000000001</v>
      </c>
      <c r="AF91" s="282">
        <f t="shared" ca="1" si="85"/>
        <v>50.134</v>
      </c>
      <c r="AG91" s="282">
        <f t="shared" ca="1" si="86"/>
        <v>52.141999999999996</v>
      </c>
      <c r="AH91" s="282">
        <f t="shared" ca="1" si="87"/>
        <v>54.228999999999999</v>
      </c>
      <c r="AI91" s="282">
        <f t="shared" ca="1" si="88"/>
        <v>56.4</v>
      </c>
      <c r="AJ91" s="282" t="str">
        <f t="shared" ca="1" si="89"/>
        <v/>
      </c>
      <c r="AK91" s="282" t="str">
        <f t="shared" ca="1" si="90"/>
        <v/>
      </c>
    </row>
    <row r="92" spans="1:37" x14ac:dyDescent="0.3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96"/>
        <v>100263</v>
      </c>
      <c r="H92" s="74">
        <f t="shared" ca="1" si="97"/>
        <v>104278</v>
      </c>
      <c r="I92" s="74">
        <f t="shared" ca="1" si="113"/>
        <v>108455</v>
      </c>
      <c r="J92" s="74">
        <f t="shared" ca="1" si="114"/>
        <v>112795</v>
      </c>
      <c r="K92" s="74">
        <f t="shared" ca="1" si="115"/>
        <v>117312</v>
      </c>
      <c r="L92" s="74">
        <f t="shared" ca="1" si="116"/>
        <v>0</v>
      </c>
      <c r="M92" s="74">
        <f t="shared" ca="1" si="117"/>
        <v>0</v>
      </c>
      <c r="N92" s="72"/>
      <c r="P92" s="187" t="str">
        <f t="shared" si="103"/>
        <v>52962C</v>
      </c>
      <c r="Q92" s="191" t="s">
        <v>600</v>
      </c>
      <c r="R92" s="188" t="str">
        <f t="shared" si="110"/>
        <v>HR Sr Learning Specialist</v>
      </c>
      <c r="S92" s="189" t="str">
        <f t="shared" si="104"/>
        <v>131</v>
      </c>
      <c r="T92" s="186" cm="1">
        <f t="array" aca="1" ref="T92" ca="1">ROUND(IF($Q92="Y",VLOOKUP($P92, INDIRECT($Q$3),T$8,0)*INDIRECT($P$2),VLOOKUP($P92, INDIRECT($Q$3),T$8,0)),IF($E92="E",0,3))</f>
        <v>100263</v>
      </c>
      <c r="U92" s="186" cm="1">
        <f t="array" aca="1" ref="U92" ca="1">ROUND(IF($Q92="Y",VLOOKUP($P92, INDIRECT($Q$3),U$8,0)*INDIRECT($P$2),VLOOKUP($P92, INDIRECT($Q$3),U$8,0)),IF($E92="E",0,3))</f>
        <v>104278</v>
      </c>
      <c r="V92" s="186" cm="1">
        <f t="array" aca="1" ref="V92" ca="1">ROUND(IF($Q92="Y",VLOOKUP($P92, INDIRECT($Q$3),V$8,0)*INDIRECT($P$2),VLOOKUP($P92, INDIRECT($Q$3),V$8,0)),IF($E92="E",0,3))</f>
        <v>108455</v>
      </c>
      <c r="W92" s="186" cm="1">
        <f t="array" aca="1" ref="W92" ca="1">ROUND(IF($Q92="Y",VLOOKUP($P92, INDIRECT($Q$3),W$8,0)*INDIRECT($P$2),VLOOKUP($P92, INDIRECT($Q$3),W$8,0)),IF($E92="E",0,3))</f>
        <v>112795</v>
      </c>
      <c r="X92" s="186" cm="1">
        <f t="array" aca="1" ref="X92" ca="1">ROUND(IF($Q92="Y",VLOOKUP($P92, INDIRECT($Q$3),X$8,0)*INDIRECT($P$2),VLOOKUP($P92, INDIRECT($Q$3),X$8,0)),IF($E92="E",0,3))</f>
        <v>117312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82"/>
        <v>52962C</v>
      </c>
      <c r="AC92" s="130" t="str">
        <f t="shared" si="111"/>
        <v>HR Sr Learning Specialist</v>
      </c>
      <c r="AD92" s="284" t="str">
        <f t="shared" si="112"/>
        <v>131</v>
      </c>
      <c r="AE92" s="282">
        <f t="shared" ca="1" si="84"/>
        <v>48.204000000000001</v>
      </c>
      <c r="AF92" s="282">
        <f t="shared" ca="1" si="85"/>
        <v>50.134</v>
      </c>
      <c r="AG92" s="282">
        <f t="shared" ca="1" si="86"/>
        <v>52.141999999999996</v>
      </c>
      <c r="AH92" s="282">
        <f t="shared" ca="1" si="87"/>
        <v>54.228999999999999</v>
      </c>
      <c r="AI92" s="282">
        <f t="shared" ca="1" si="88"/>
        <v>56.4</v>
      </c>
      <c r="AJ92" s="282" t="str">
        <f t="shared" ca="1" si="89"/>
        <v/>
      </c>
      <c r="AK92" s="282" t="str">
        <f t="shared" ca="1" si="90"/>
        <v/>
      </c>
    </row>
    <row r="93" spans="1:37" x14ac:dyDescent="0.3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96"/>
        <v>122894</v>
      </c>
      <c r="H93" s="74">
        <f t="shared" ca="1" si="97"/>
        <v>127809</v>
      </c>
      <c r="I93" s="74">
        <f t="shared" ca="1" si="113"/>
        <v>132921</v>
      </c>
      <c r="J93" s="74">
        <f t="shared" ca="1" si="114"/>
        <v>138238</v>
      </c>
      <c r="K93" s="74">
        <f t="shared" ca="1" si="115"/>
        <v>143767</v>
      </c>
      <c r="L93" s="74">
        <f t="shared" ca="1" si="116"/>
        <v>0</v>
      </c>
      <c r="M93" s="74">
        <f t="shared" ca="1" si="117"/>
        <v>0</v>
      </c>
      <c r="N93" s="72"/>
      <c r="P93" s="187" t="str">
        <f t="shared" si="103"/>
        <v>53048C</v>
      </c>
      <c r="Q93" s="191" t="s">
        <v>600</v>
      </c>
      <c r="R93" s="188" t="str">
        <f t="shared" si="110"/>
        <v>HR Sr Project Manager</v>
      </c>
      <c r="S93" s="189" t="str">
        <f t="shared" si="104"/>
        <v>139</v>
      </c>
      <c r="T93" s="186" cm="1">
        <f t="array" aca="1" ref="T93" ca="1">ROUND(IF($Q93="Y",VLOOKUP($P93, INDIRECT($Q$3),T$8,0)*INDIRECT($P$2),VLOOKUP($P93, INDIRECT($Q$3),T$8,0)),IF($E93="E",0,3))</f>
        <v>122894</v>
      </c>
      <c r="U93" s="186" cm="1">
        <f t="array" aca="1" ref="U93" ca="1">ROUND(IF($Q93="Y",VLOOKUP($P93, INDIRECT($Q$3),U$8,0)*INDIRECT($P$2),VLOOKUP($P93, INDIRECT($Q$3),U$8,0)),IF($E93="E",0,3))</f>
        <v>127809</v>
      </c>
      <c r="V93" s="186" cm="1">
        <f t="array" aca="1" ref="V93" ca="1">ROUND(IF($Q93="Y",VLOOKUP($P93, INDIRECT($Q$3),V$8,0)*INDIRECT($P$2),VLOOKUP($P93, INDIRECT($Q$3),V$8,0)),IF($E93="E",0,3))</f>
        <v>132921</v>
      </c>
      <c r="W93" s="186" cm="1">
        <f t="array" aca="1" ref="W93" ca="1">ROUND(IF($Q93="Y",VLOOKUP($P93, INDIRECT($Q$3),W$8,0)*INDIRECT($P$2),VLOOKUP($P93, INDIRECT($Q$3),W$8,0)),IF($E93="E",0,3))</f>
        <v>138238</v>
      </c>
      <c r="X93" s="186" cm="1">
        <f t="array" aca="1" ref="X93" ca="1">ROUND(IF($Q93="Y",VLOOKUP($P93, INDIRECT($Q$3),X$8,0)*INDIRECT($P$2),VLOOKUP($P93, INDIRECT($Q$3),X$8,0)),IF($E93="E",0,3))</f>
        <v>143767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82"/>
        <v>53048C</v>
      </c>
      <c r="AC93" s="130" t="str">
        <f t="shared" si="111"/>
        <v>HR Sr Project Manager</v>
      </c>
      <c r="AD93" s="284" t="str">
        <f t="shared" si="112"/>
        <v>139</v>
      </c>
      <c r="AE93" s="282">
        <f t="shared" ca="1" si="84"/>
        <v>59.083999999999996</v>
      </c>
      <c r="AF93" s="282">
        <f t="shared" ca="1" si="85"/>
        <v>61.446999999999996</v>
      </c>
      <c r="AG93" s="282">
        <f t="shared" ca="1" si="86"/>
        <v>63.905000000000001</v>
      </c>
      <c r="AH93" s="282">
        <f t="shared" ca="1" si="87"/>
        <v>66.460999999999999</v>
      </c>
      <c r="AI93" s="282">
        <f t="shared" ca="1" si="88"/>
        <v>69.119</v>
      </c>
      <c r="AJ93" s="282" t="str">
        <f t="shared" ca="1" si="89"/>
        <v/>
      </c>
      <c r="AK93" s="282" t="str">
        <f t="shared" ca="1" si="90"/>
        <v/>
      </c>
    </row>
    <row r="94" spans="1:37" x14ac:dyDescent="0.3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96"/>
        <v>35.182000000000002</v>
      </c>
      <c r="H94" s="74">
        <f t="shared" ca="1" si="97"/>
        <v>36.591000000000001</v>
      </c>
      <c r="I94" s="74">
        <f t="shared" ca="1" si="113"/>
        <v>38.055</v>
      </c>
      <c r="J94" s="74">
        <f t="shared" ca="1" si="114"/>
        <v>39.58</v>
      </c>
      <c r="K94" s="74">
        <f t="shared" ca="1" si="115"/>
        <v>41.162999999999997</v>
      </c>
      <c r="L94" s="74">
        <f t="shared" ca="1" si="116"/>
        <v>0</v>
      </c>
      <c r="M94" s="74">
        <f t="shared" ca="1" si="117"/>
        <v>0</v>
      </c>
      <c r="N94" s="72"/>
      <c r="P94" s="187" t="str">
        <f t="shared" si="103"/>
        <v>52958C</v>
      </c>
      <c r="Q94" s="191" t="s">
        <v>600</v>
      </c>
      <c r="R94" s="188" t="str">
        <f t="shared" si="110"/>
        <v>HR Staffing Specialist</v>
      </c>
      <c r="S94" s="189" t="str">
        <f t="shared" si="104"/>
        <v>059</v>
      </c>
      <c r="T94" s="186" cm="1">
        <f t="array" aca="1" ref="T94" ca="1">ROUND(IF($Q94="Y",VLOOKUP($P94, INDIRECT($Q$3),T$8,0)*INDIRECT($P$2),VLOOKUP($P94, INDIRECT($Q$3),T$8,0)),IF($E94="E",0,3))</f>
        <v>35.182000000000002</v>
      </c>
      <c r="U94" s="186" cm="1">
        <f t="array" aca="1" ref="U94" ca="1">ROUND(IF($Q94="Y",VLOOKUP($P94, INDIRECT($Q$3),U$8,0)*INDIRECT($P$2),VLOOKUP($P94, INDIRECT($Q$3),U$8,0)),IF($E94="E",0,3))</f>
        <v>36.591000000000001</v>
      </c>
      <c r="V94" s="186" cm="1">
        <f t="array" aca="1" ref="V94" ca="1">ROUND(IF($Q94="Y",VLOOKUP($P94, INDIRECT($Q$3),V$8,0)*INDIRECT($P$2),VLOOKUP($P94, INDIRECT($Q$3),V$8,0)),IF($E94="E",0,3))</f>
        <v>38.055</v>
      </c>
      <c r="W94" s="186" cm="1">
        <f t="array" aca="1" ref="W94" ca="1">ROUND(IF($Q94="Y",VLOOKUP($P94, INDIRECT($Q$3),W$8,0)*INDIRECT($P$2),VLOOKUP($P94, INDIRECT($Q$3),W$8,0)),IF($E94="E",0,3))</f>
        <v>39.58</v>
      </c>
      <c r="X94" s="186" cm="1">
        <f t="array" aca="1" ref="X94" ca="1">ROUND(IF($Q94="Y",VLOOKUP($P94, INDIRECT($Q$3),X$8,0)*INDIRECT($P$2),VLOOKUP($P94, INDIRECT($Q$3),X$8,0)),IF($E94="E",0,3))</f>
        <v>41.162999999999997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82"/>
        <v>52958C</v>
      </c>
      <c r="AC94" s="130" t="str">
        <f t="shared" si="111"/>
        <v>HR Staffing Specialist</v>
      </c>
      <c r="AD94" s="284" t="str">
        <f t="shared" si="112"/>
        <v>059</v>
      </c>
      <c r="AE94" s="282">
        <f t="shared" ca="1" si="84"/>
        <v>35.182000000000002</v>
      </c>
      <c r="AF94" s="282">
        <f t="shared" ca="1" si="85"/>
        <v>36.591000000000001</v>
      </c>
      <c r="AG94" s="282">
        <f t="shared" ca="1" si="86"/>
        <v>38.055</v>
      </c>
      <c r="AH94" s="282">
        <f t="shared" ca="1" si="87"/>
        <v>39.58</v>
      </c>
      <c r="AI94" s="282">
        <f t="shared" ca="1" si="88"/>
        <v>41.162999999999997</v>
      </c>
      <c r="AJ94" s="282" t="str">
        <f t="shared" ca="1" si="89"/>
        <v/>
      </c>
      <c r="AK94" s="282" t="str">
        <f t="shared" ca="1" si="90"/>
        <v/>
      </c>
    </row>
    <row r="95" spans="1:37" x14ac:dyDescent="0.3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96"/>
        <v>33.688000000000002</v>
      </c>
      <c r="H95" s="74">
        <f t="shared" ca="1" si="97"/>
        <v>35.034999999999997</v>
      </c>
      <c r="I95" s="74">
        <f t="shared" ca="1" si="113"/>
        <v>36.439</v>
      </c>
      <c r="J95" s="74">
        <f t="shared" ca="1" si="114"/>
        <v>37.898000000000003</v>
      </c>
      <c r="K95" s="74">
        <f t="shared" ca="1" si="115"/>
        <v>39.414999999999999</v>
      </c>
      <c r="L95" s="74">
        <f t="shared" ca="1" si="116"/>
        <v>0</v>
      </c>
      <c r="M95" s="74">
        <f t="shared" ca="1" si="117"/>
        <v>0</v>
      </c>
      <c r="N95" s="72"/>
      <c r="P95" s="187" t="str">
        <f t="shared" si="103"/>
        <v>52970C</v>
      </c>
      <c r="Q95" s="191" t="s">
        <v>600</v>
      </c>
      <c r="R95" s="188" t="str">
        <f t="shared" si="110"/>
        <v>HR Training Coordinator</v>
      </c>
      <c r="S95" s="189" t="str">
        <f t="shared" si="104"/>
        <v>040</v>
      </c>
      <c r="T95" s="186" cm="1">
        <f t="array" aca="1" ref="T95" ca="1">ROUND(IF($Q95="Y",VLOOKUP($P95, INDIRECT($Q$3),T$8,0)*INDIRECT($P$2),VLOOKUP($P95, INDIRECT($Q$3),T$8,0)),IF($E95="E",0,3))</f>
        <v>33.688000000000002</v>
      </c>
      <c r="U95" s="186" cm="1">
        <f t="array" aca="1" ref="U95" ca="1">ROUND(IF($Q95="Y",VLOOKUP($P95, INDIRECT($Q$3),U$8,0)*INDIRECT($P$2),VLOOKUP($P95, INDIRECT($Q$3),U$8,0)),IF($E95="E",0,3))</f>
        <v>35.034999999999997</v>
      </c>
      <c r="V95" s="186" cm="1">
        <f t="array" aca="1" ref="V95" ca="1">ROUND(IF($Q95="Y",VLOOKUP($P95, INDIRECT($Q$3),V$8,0)*INDIRECT($P$2),VLOOKUP($P95, INDIRECT($Q$3),V$8,0)),IF($E95="E",0,3))</f>
        <v>36.439</v>
      </c>
      <c r="W95" s="186" cm="1">
        <f t="array" aca="1" ref="W95" ca="1">ROUND(IF($Q95="Y",VLOOKUP($P95, INDIRECT($Q$3),W$8,0)*INDIRECT($P$2),VLOOKUP($P95, INDIRECT($Q$3),W$8,0)),IF($E95="E",0,3))</f>
        <v>37.898000000000003</v>
      </c>
      <c r="X95" s="186" cm="1">
        <f t="array" aca="1" ref="X95" ca="1">ROUND(IF($Q95="Y",VLOOKUP($P95, INDIRECT($Q$3),X$8,0)*INDIRECT($P$2),VLOOKUP($P95, INDIRECT($Q$3),X$8,0)),IF($E95="E",0,3))</f>
        <v>39.414999999999999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82"/>
        <v>52970C</v>
      </c>
      <c r="AC95" s="130" t="str">
        <f t="shared" si="111"/>
        <v>HR Training Coordinator</v>
      </c>
      <c r="AD95" s="284" t="str">
        <f t="shared" si="112"/>
        <v>040</v>
      </c>
      <c r="AE95" s="282">
        <f t="shared" ca="1" si="84"/>
        <v>33.688000000000002</v>
      </c>
      <c r="AF95" s="282">
        <f t="shared" ca="1" si="85"/>
        <v>35.034999999999997</v>
      </c>
      <c r="AG95" s="282">
        <f t="shared" ca="1" si="86"/>
        <v>36.439</v>
      </c>
      <c r="AH95" s="282">
        <f t="shared" ca="1" si="87"/>
        <v>37.898000000000003</v>
      </c>
      <c r="AI95" s="282">
        <f t="shared" ca="1" si="88"/>
        <v>39.414999999999999</v>
      </c>
      <c r="AJ95" s="282" t="str">
        <f t="shared" ca="1" si="89"/>
        <v/>
      </c>
      <c r="AK95" s="282" t="str">
        <f t="shared" ca="1" si="90"/>
        <v/>
      </c>
    </row>
    <row r="96" spans="1:37" x14ac:dyDescent="0.3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96"/>
        <v>86541</v>
      </c>
      <c r="H96" s="74">
        <f t="shared" ca="1" si="97"/>
        <v>90006</v>
      </c>
      <c r="I96" s="74">
        <f t="shared" ca="1" si="113"/>
        <v>93609</v>
      </c>
      <c r="J96" s="74">
        <f t="shared" ca="1" si="114"/>
        <v>97359</v>
      </c>
      <c r="K96" s="74">
        <f t="shared" ca="1" si="115"/>
        <v>101257</v>
      </c>
      <c r="L96" s="74">
        <f t="shared" ca="1" si="116"/>
        <v>0</v>
      </c>
      <c r="M96" s="74">
        <f t="shared" ca="1" si="117"/>
        <v>0</v>
      </c>
      <c r="N96" s="72"/>
      <c r="P96" s="187" t="str">
        <f t="shared" si="103"/>
        <v>59420C</v>
      </c>
      <c r="Q96" s="191" t="s">
        <v>600</v>
      </c>
      <c r="R96" s="188" t="str">
        <f t="shared" si="110"/>
        <v>HR Wellness Specialist</v>
      </c>
      <c r="S96" s="189" t="str">
        <f t="shared" si="104"/>
        <v>112</v>
      </c>
      <c r="T96" s="186" cm="1">
        <f t="array" aca="1" ref="T96" ca="1">ROUND(IF($Q96="Y",VLOOKUP($P96, INDIRECT($Q$3),T$8,0)*INDIRECT($P$2),VLOOKUP($P96, INDIRECT($Q$3),T$8,0)),IF($E96="E",0,3))</f>
        <v>86541</v>
      </c>
      <c r="U96" s="186" cm="1">
        <f t="array" aca="1" ref="U96" ca="1">ROUND(IF($Q96="Y",VLOOKUP($P96, INDIRECT($Q$3),U$8,0)*INDIRECT($P$2),VLOOKUP($P96, INDIRECT($Q$3),U$8,0)),IF($E96="E",0,3))</f>
        <v>90006</v>
      </c>
      <c r="V96" s="186" cm="1">
        <f t="array" aca="1" ref="V96" ca="1">ROUND(IF($Q96="Y",VLOOKUP($P96, INDIRECT($Q$3),V$8,0)*INDIRECT($P$2),VLOOKUP($P96, INDIRECT($Q$3),V$8,0)),IF($E96="E",0,3))</f>
        <v>93609</v>
      </c>
      <c r="W96" s="186" cm="1">
        <f t="array" aca="1" ref="W96" ca="1">ROUND(IF($Q96="Y",VLOOKUP($P96, INDIRECT($Q$3),W$8,0)*INDIRECT($P$2),VLOOKUP($P96, INDIRECT($Q$3),W$8,0)),IF($E96="E",0,3))</f>
        <v>97359</v>
      </c>
      <c r="X96" s="186" cm="1">
        <f t="array" aca="1" ref="X96" ca="1">ROUND(IF($Q96="Y",VLOOKUP($P96, INDIRECT($Q$3),X$8,0)*INDIRECT($P$2),VLOOKUP($P96, INDIRECT($Q$3),X$8,0)),IF($E96="E",0,3))</f>
        <v>101257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82"/>
        <v>59420C</v>
      </c>
      <c r="AC96" s="130" t="str">
        <f t="shared" si="111"/>
        <v>HR Wellness Specialist</v>
      </c>
      <c r="AD96" s="284" t="str">
        <f t="shared" si="112"/>
        <v>112</v>
      </c>
      <c r="AE96" s="282">
        <f t="shared" ca="1" si="84"/>
        <v>41.606999999999999</v>
      </c>
      <c r="AF96" s="282">
        <f t="shared" ca="1" si="85"/>
        <v>43.272999999999996</v>
      </c>
      <c r="AG96" s="282">
        <f t="shared" ca="1" si="86"/>
        <v>45.004999999999995</v>
      </c>
      <c r="AH96" s="282">
        <f t="shared" ca="1" si="87"/>
        <v>46.808</v>
      </c>
      <c r="AI96" s="282">
        <f t="shared" ca="1" si="88"/>
        <v>48.681999999999995</v>
      </c>
      <c r="AJ96" s="282" t="str">
        <f t="shared" ca="1" si="89"/>
        <v/>
      </c>
      <c r="AK96" s="282" t="str">
        <f t="shared" ca="1" si="90"/>
        <v/>
      </c>
    </row>
    <row r="97" spans="1:38" x14ac:dyDescent="0.3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96"/>
        <v>100312</v>
      </c>
      <c r="H97" s="74">
        <f t="shared" ca="1" si="97"/>
        <v>104330</v>
      </c>
      <c r="I97" s="74">
        <f t="shared" ca="1" si="113"/>
        <v>108507</v>
      </c>
      <c r="J97" s="74">
        <f t="shared" ca="1" si="114"/>
        <v>112852</v>
      </c>
      <c r="K97" s="74">
        <f t="shared" ca="1" si="115"/>
        <v>117371</v>
      </c>
      <c r="L97" s="74">
        <f t="shared" ca="1" si="116"/>
        <v>0</v>
      </c>
      <c r="M97" s="74">
        <f t="shared" ca="1" si="117"/>
        <v>0</v>
      </c>
      <c r="N97" s="72"/>
      <c r="P97" s="187" t="str">
        <f t="shared" si="103"/>
        <v>05423C</v>
      </c>
      <c r="Q97" s="191" t="s">
        <v>600</v>
      </c>
      <c r="R97" s="188" t="str">
        <f t="shared" si="110"/>
        <v>HR Workforce Data Analyst</v>
      </c>
      <c r="S97" s="189" t="str">
        <f t="shared" si="104"/>
        <v>130</v>
      </c>
      <c r="T97" s="186" cm="1">
        <f t="array" aca="1" ref="T97" ca="1">ROUND(IF($Q97="Y",VLOOKUP($P97, INDIRECT($Q$3),T$8,0)*INDIRECT($P$2),VLOOKUP($P97, INDIRECT($Q$3),T$8,0)),IF($E97="E",0,3))</f>
        <v>100312</v>
      </c>
      <c r="U97" s="186" cm="1">
        <f t="array" aca="1" ref="U97" ca="1">ROUND(IF($Q97="Y",VLOOKUP($P97, INDIRECT($Q$3),U$8,0)*INDIRECT($P$2),VLOOKUP($P97, INDIRECT($Q$3),U$8,0)),IF($E97="E",0,3))</f>
        <v>104330</v>
      </c>
      <c r="V97" s="186" cm="1">
        <f t="array" aca="1" ref="V97" ca="1">ROUND(IF($Q97="Y",VLOOKUP($P97, INDIRECT($Q$3),V$8,0)*INDIRECT($P$2),VLOOKUP($P97, INDIRECT($Q$3),V$8,0)),IF($E97="E",0,3))</f>
        <v>108507</v>
      </c>
      <c r="W97" s="186" cm="1">
        <f t="array" aca="1" ref="W97" ca="1">ROUND(IF($Q97="Y",VLOOKUP($P97, INDIRECT($Q$3),W$8,0)*INDIRECT($P$2),VLOOKUP($P97, INDIRECT($Q$3),W$8,0)),IF($E97="E",0,3))</f>
        <v>112852</v>
      </c>
      <c r="X97" s="186" cm="1">
        <f t="array" aca="1" ref="X97" ca="1">ROUND(IF($Q97="Y",VLOOKUP($P97, INDIRECT($Q$3),X$8,0)*INDIRECT($P$2),VLOOKUP($P97, INDIRECT($Q$3),X$8,0)),IF($E97="E",0,3))</f>
        <v>117371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82"/>
        <v>05423C</v>
      </c>
      <c r="AC97" s="130" t="str">
        <f t="shared" si="111"/>
        <v>HR Workforce Data Analyst</v>
      </c>
      <c r="AD97" s="284" t="str">
        <f t="shared" si="112"/>
        <v>130</v>
      </c>
      <c r="AE97" s="282">
        <f t="shared" ca="1" si="84"/>
        <v>48.226999999999997</v>
      </c>
      <c r="AF97" s="282">
        <f t="shared" ca="1" si="85"/>
        <v>50.158999999999999</v>
      </c>
      <c r="AG97" s="282">
        <f t="shared" ca="1" si="86"/>
        <v>52.166999999999994</v>
      </c>
      <c r="AH97" s="282">
        <f t="shared" ca="1" si="87"/>
        <v>54.256</v>
      </c>
      <c r="AI97" s="282">
        <f t="shared" ca="1" si="88"/>
        <v>56.428999999999995</v>
      </c>
      <c r="AJ97" s="282" t="str">
        <f t="shared" ca="1" si="89"/>
        <v/>
      </c>
      <c r="AK97" s="282" t="str">
        <f t="shared" ca="1" si="90"/>
        <v/>
      </c>
    </row>
    <row r="98" spans="1:38" x14ac:dyDescent="0.3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96"/>
        <v>95278</v>
      </c>
      <c r="H98" s="74">
        <f t="shared" ca="1" si="97"/>
        <v>99093</v>
      </c>
      <c r="I98" s="74">
        <f t="shared" ca="1" si="113"/>
        <v>103060</v>
      </c>
      <c r="J98" s="74">
        <f t="shared" ca="1" si="114"/>
        <v>107187</v>
      </c>
      <c r="K98" s="74">
        <f t="shared" ca="1" si="115"/>
        <v>111480</v>
      </c>
      <c r="L98" s="74">
        <f t="shared" ca="1" si="116"/>
        <v>0</v>
      </c>
      <c r="M98" s="74">
        <f t="shared" ca="1" si="117"/>
        <v>0</v>
      </c>
      <c r="N98" s="72"/>
      <c r="P98" s="187" t="str">
        <f t="shared" si="103"/>
        <v>52965C</v>
      </c>
      <c r="Q98" s="191" t="s">
        <v>600</v>
      </c>
      <c r="R98" s="188" t="str">
        <f t="shared" si="110"/>
        <v>HRIS Analyst - Employee Benefits</v>
      </c>
      <c r="S98" s="189" t="str">
        <f t="shared" si="104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82"/>
        <v>52965C</v>
      </c>
      <c r="AC98" s="130" t="str">
        <f t="shared" si="111"/>
        <v>HRIS Analyst - Employee Benefits</v>
      </c>
      <c r="AD98" s="284" t="str">
        <f t="shared" si="112"/>
        <v>035</v>
      </c>
      <c r="AE98" s="282">
        <f t="shared" ca="1" si="84"/>
        <v>45.806999999999995</v>
      </c>
      <c r="AF98" s="282">
        <f t="shared" ca="1" si="85"/>
        <v>47.640999999999998</v>
      </c>
      <c r="AG98" s="282">
        <f t="shared" ca="1" si="86"/>
        <v>49.548999999999999</v>
      </c>
      <c r="AH98" s="282">
        <f t="shared" ca="1" si="87"/>
        <v>51.532999999999994</v>
      </c>
      <c r="AI98" s="282">
        <f t="shared" ca="1" si="88"/>
        <v>53.596999999999994</v>
      </c>
      <c r="AJ98" s="282" t="str">
        <f t="shared" ca="1" si="89"/>
        <v/>
      </c>
      <c r="AK98" s="282" t="str">
        <f t="shared" ca="1" si="90"/>
        <v/>
      </c>
    </row>
    <row r="99" spans="1:38" x14ac:dyDescent="0.3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96"/>
        <v>84533</v>
      </c>
      <c r="H99" s="74">
        <f t="shared" ca="1" si="97"/>
        <v>87920</v>
      </c>
      <c r="I99" s="74">
        <f t="shared" ca="1" si="113"/>
        <v>91438</v>
      </c>
      <c r="J99" s="74">
        <f t="shared" ca="1" si="114"/>
        <v>95099</v>
      </c>
      <c r="K99" s="74">
        <f t="shared" ca="1" si="115"/>
        <v>98909</v>
      </c>
      <c r="L99" s="74">
        <f t="shared" ca="1" si="116"/>
        <v>0</v>
      </c>
      <c r="M99" s="74">
        <f t="shared" ca="1" si="117"/>
        <v>0</v>
      </c>
      <c r="N99" s="72"/>
      <c r="P99" s="187" t="str">
        <f t="shared" si="103"/>
        <v>59414C</v>
      </c>
      <c r="Q99" s="191" t="s">
        <v>600</v>
      </c>
      <c r="R99" s="188" t="str">
        <f t="shared" si="110"/>
        <v>HRIS Analyst I</v>
      </c>
      <c r="S99" s="189" t="str">
        <f t="shared" si="104"/>
        <v>132</v>
      </c>
      <c r="T99" s="186" cm="1">
        <f t="array" aca="1" ref="T99" ca="1">ROUND(IF($Q99="Y",VLOOKUP($P99, INDIRECT($Q$3),T$8,0)*INDIRECT($P$2),VLOOKUP($P99, INDIRECT($Q$3),T$8,0)),IF($E99="E",0,3))</f>
        <v>84533</v>
      </c>
      <c r="U99" s="186" cm="1">
        <f t="array" aca="1" ref="U99" ca="1">ROUND(IF($Q99="Y",VLOOKUP($P99, INDIRECT($Q$3),U$8,0)*INDIRECT($P$2),VLOOKUP($P99, INDIRECT($Q$3),U$8,0)),IF($E99="E",0,3))</f>
        <v>87920</v>
      </c>
      <c r="V99" s="186" cm="1">
        <f t="array" aca="1" ref="V99" ca="1">ROUND(IF($Q99="Y",VLOOKUP($P99, INDIRECT($Q$3),V$8,0)*INDIRECT($P$2),VLOOKUP($P99, INDIRECT($Q$3),V$8,0)),IF($E99="E",0,3))</f>
        <v>91438</v>
      </c>
      <c r="W99" s="186" cm="1">
        <f t="array" aca="1" ref="W99" ca="1">ROUND(IF($Q99="Y",VLOOKUP($P99, INDIRECT($Q$3),W$8,0)*INDIRECT($P$2),VLOOKUP($P99, INDIRECT($Q$3),W$8,0)),IF($E99="E",0,3))</f>
        <v>95099</v>
      </c>
      <c r="X99" s="186" cm="1">
        <f t="array" aca="1" ref="X99" ca="1">ROUND(IF($Q99="Y",VLOOKUP($P99, INDIRECT($Q$3),X$8,0)*INDIRECT($P$2),VLOOKUP($P99, INDIRECT($Q$3),X$8,0)),IF($E99="E",0,3))</f>
        <v>98909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82"/>
        <v>59414C</v>
      </c>
      <c r="AC99" s="130" t="str">
        <f t="shared" si="111"/>
        <v>HRIS Analyst I</v>
      </c>
      <c r="AD99" s="284" t="str">
        <f t="shared" si="112"/>
        <v>132</v>
      </c>
      <c r="AE99" s="282">
        <f t="shared" ca="1" si="84"/>
        <v>40.640999999999998</v>
      </c>
      <c r="AF99" s="282">
        <f t="shared" ca="1" si="85"/>
        <v>42.269999999999996</v>
      </c>
      <c r="AG99" s="282">
        <f t="shared" ca="1" si="86"/>
        <v>43.960999999999999</v>
      </c>
      <c r="AH99" s="282">
        <f t="shared" ca="1" si="87"/>
        <v>45.720999999999997</v>
      </c>
      <c r="AI99" s="282">
        <f t="shared" ca="1" si="88"/>
        <v>47.552999999999997</v>
      </c>
      <c r="AJ99" s="282" t="str">
        <f t="shared" ca="1" si="89"/>
        <v/>
      </c>
      <c r="AK99" s="282" t="str">
        <f t="shared" ca="1" si="90"/>
        <v/>
      </c>
    </row>
    <row r="100" spans="1:38" x14ac:dyDescent="0.3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96"/>
        <v>95278</v>
      </c>
      <c r="H100" s="74">
        <f t="shared" ca="1" si="97"/>
        <v>99093</v>
      </c>
      <c r="I100" s="74">
        <f t="shared" ca="1" si="113"/>
        <v>103060</v>
      </c>
      <c r="J100" s="74">
        <f t="shared" ca="1" si="114"/>
        <v>107187</v>
      </c>
      <c r="K100" s="74">
        <f t="shared" ca="1" si="115"/>
        <v>111480</v>
      </c>
      <c r="L100" s="74">
        <f t="shared" ca="1" si="116"/>
        <v>0</v>
      </c>
      <c r="M100" s="74">
        <f t="shared" ca="1" si="117"/>
        <v>0</v>
      </c>
      <c r="N100" s="72"/>
      <c r="P100" s="187" t="str">
        <f t="shared" si="103"/>
        <v>53010C</v>
      </c>
      <c r="Q100" s="191" t="s">
        <v>600</v>
      </c>
      <c r="R100" s="188" t="str">
        <f t="shared" si="110"/>
        <v>HRIS Analyst II</v>
      </c>
      <c r="S100" s="189" t="str">
        <f t="shared" si="104"/>
        <v>035</v>
      </c>
      <c r="T100" s="186" cm="1">
        <f t="array" aca="1" ref="T100" ca="1">ROUND(IF($Q100="Y",VLOOKUP($P100, INDIRECT($Q$3),T$8,0)*INDIRECT($P$2),VLOOKUP($P100, INDIRECT($Q$3),T$8,0)),IF($E100="E",0,3))</f>
        <v>95278</v>
      </c>
      <c r="U100" s="186" cm="1">
        <f t="array" aca="1" ref="U100" ca="1">ROUND(IF($Q100="Y",VLOOKUP($P100, INDIRECT($Q$3),U$8,0)*INDIRECT($P$2),VLOOKUP($P100, INDIRECT($Q$3),U$8,0)),IF($E100="E",0,3))</f>
        <v>99093</v>
      </c>
      <c r="V100" s="186" cm="1">
        <f t="array" aca="1" ref="V100" ca="1">ROUND(IF($Q100="Y",VLOOKUP($P100, INDIRECT($Q$3),V$8,0)*INDIRECT($P$2),VLOOKUP($P100, INDIRECT($Q$3),V$8,0)),IF($E100="E",0,3))</f>
        <v>103060</v>
      </c>
      <c r="W100" s="186" cm="1">
        <f t="array" aca="1" ref="W100" ca="1">ROUND(IF($Q100="Y",VLOOKUP($P100, INDIRECT($Q$3),W$8,0)*INDIRECT($P$2),VLOOKUP($P100, INDIRECT($Q$3),W$8,0)),IF($E100="E",0,3))</f>
        <v>107187</v>
      </c>
      <c r="X100" s="186" cm="1">
        <f t="array" aca="1" ref="X100" ca="1">ROUND(IF($Q100="Y",VLOOKUP($P100, INDIRECT($Q$3),X$8,0)*INDIRECT($P$2),VLOOKUP($P100, INDIRECT($Q$3),X$8,0)),IF($E100="E",0,3))</f>
        <v>111480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82"/>
        <v>53010C</v>
      </c>
      <c r="AC100" s="130" t="str">
        <f t="shared" si="111"/>
        <v>HRIS Analyst II</v>
      </c>
      <c r="AD100" s="284" t="str">
        <f t="shared" si="112"/>
        <v>035</v>
      </c>
      <c r="AE100" s="282">
        <f t="shared" ca="1" si="84"/>
        <v>45.806999999999995</v>
      </c>
      <c r="AF100" s="282">
        <f t="shared" ca="1" si="85"/>
        <v>47.640999999999998</v>
      </c>
      <c r="AG100" s="282">
        <f t="shared" ca="1" si="86"/>
        <v>49.548999999999999</v>
      </c>
      <c r="AH100" s="282">
        <f t="shared" ca="1" si="87"/>
        <v>51.532999999999994</v>
      </c>
      <c r="AI100" s="282">
        <f t="shared" ca="1" si="88"/>
        <v>53.596999999999994</v>
      </c>
      <c r="AJ100" s="282" t="str">
        <f t="shared" ca="1" si="89"/>
        <v/>
      </c>
      <c r="AK100" s="282" t="str">
        <f t="shared" ca="1" si="90"/>
        <v/>
      </c>
    </row>
    <row r="101" spans="1:38" x14ac:dyDescent="0.3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96"/>
        <v>109554</v>
      </c>
      <c r="H101" s="74">
        <f t="shared" ca="1" si="97"/>
        <v>113933</v>
      </c>
      <c r="I101" s="74">
        <f t="shared" ca="1" si="113"/>
        <v>118493</v>
      </c>
      <c r="J101" s="74">
        <f t="shared" ca="1" si="114"/>
        <v>123232</v>
      </c>
      <c r="K101" s="74">
        <f t="shared" ca="1" si="115"/>
        <v>128162</v>
      </c>
      <c r="L101" s="74">
        <f t="shared" ca="1" si="116"/>
        <v>0</v>
      </c>
      <c r="M101" s="74">
        <f t="shared" ca="1" si="117"/>
        <v>0</v>
      </c>
      <c r="N101" s="72"/>
      <c r="P101" s="187" t="str">
        <f t="shared" si="103"/>
        <v>52912C</v>
      </c>
      <c r="Q101" s="191" t="s">
        <v>600</v>
      </c>
      <c r="R101" s="188" t="str">
        <f t="shared" si="110"/>
        <v>HRIS Manager</v>
      </c>
      <c r="S101" s="189" t="str">
        <f t="shared" si="104"/>
        <v>133</v>
      </c>
      <c r="T101" s="186" cm="1">
        <f t="array" aca="1" ref="T101" ca="1">ROUND(IF($Q101="Y",VLOOKUP($P101, INDIRECT($Q$3),T$8,0)*INDIRECT($P$2),VLOOKUP($P101, INDIRECT($Q$3),T$8,0)),IF($E101="E",0,3))</f>
        <v>109554</v>
      </c>
      <c r="U101" s="186" cm="1">
        <f t="array" aca="1" ref="U101" ca="1">ROUND(IF($Q101="Y",VLOOKUP($P101, INDIRECT($Q$3),U$8,0)*INDIRECT($P$2),VLOOKUP($P101, INDIRECT($Q$3),U$8,0)),IF($E101="E",0,3))</f>
        <v>113933</v>
      </c>
      <c r="V101" s="186" cm="1">
        <f t="array" aca="1" ref="V101" ca="1">ROUND(IF($Q101="Y",VLOOKUP($P101, INDIRECT($Q$3),V$8,0)*INDIRECT($P$2),VLOOKUP($P101, INDIRECT($Q$3),V$8,0)),IF($E101="E",0,3))</f>
        <v>118493</v>
      </c>
      <c r="W101" s="186" cm="1">
        <f t="array" aca="1" ref="W101" ca="1">ROUND(IF($Q101="Y",VLOOKUP($P101, INDIRECT($Q$3),W$8,0)*INDIRECT($P$2),VLOOKUP($P101, INDIRECT($Q$3),W$8,0)),IF($E101="E",0,3))</f>
        <v>123232</v>
      </c>
      <c r="X101" s="186" cm="1">
        <f t="array" aca="1" ref="X101" ca="1">ROUND(IF($Q101="Y",VLOOKUP($P101, INDIRECT($Q$3),X$8,0)*INDIRECT($P$2),VLOOKUP($P101, INDIRECT($Q$3),X$8,0)),IF($E101="E",0,3))</f>
        <v>128162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82"/>
        <v>52912C</v>
      </c>
      <c r="AC101" s="130" t="str">
        <f t="shared" si="111"/>
        <v>HRIS Manager</v>
      </c>
      <c r="AD101" s="284" t="str">
        <f t="shared" si="112"/>
        <v>133</v>
      </c>
      <c r="AE101" s="282">
        <f t="shared" ca="1" si="84"/>
        <v>52.670999999999999</v>
      </c>
      <c r="AF101" s="282">
        <f t="shared" ca="1" si="85"/>
        <v>54.775999999999996</v>
      </c>
      <c r="AG101" s="282">
        <f t="shared" ca="1" si="86"/>
        <v>56.967999999999996</v>
      </c>
      <c r="AH101" s="282">
        <f t="shared" ca="1" si="87"/>
        <v>59.247</v>
      </c>
      <c r="AI101" s="282">
        <f t="shared" ca="1" si="88"/>
        <v>61.616999999999997</v>
      </c>
      <c r="AJ101" s="282" t="str">
        <f t="shared" ca="1" si="89"/>
        <v/>
      </c>
      <c r="AK101" s="282" t="str">
        <f t="shared" ca="1" si="90"/>
        <v/>
      </c>
    </row>
    <row r="102" spans="1:38" x14ac:dyDescent="0.3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96"/>
        <v>35.692999999999998</v>
      </c>
      <c r="H102" s="74">
        <f t="shared" ca="1" si="97"/>
        <v>37.572000000000003</v>
      </c>
      <c r="I102" s="74">
        <f t="shared" ca="1" si="113"/>
        <v>38.624000000000002</v>
      </c>
      <c r="J102" s="74">
        <f t="shared" ca="1" si="114"/>
        <v>39.704999999999998</v>
      </c>
      <c r="K102" s="74">
        <f t="shared" ca="1" si="115"/>
        <v>41.292999999999999</v>
      </c>
      <c r="L102" s="74">
        <f t="shared" ca="1" si="116"/>
        <v>0</v>
      </c>
      <c r="M102" s="74">
        <f t="shared" ca="1" si="117"/>
        <v>0</v>
      </c>
      <c r="N102" s="72"/>
      <c r="P102" s="187" t="str">
        <f t="shared" si="103"/>
        <v>05411C</v>
      </c>
      <c r="Q102" s="191" t="s">
        <v>600</v>
      </c>
      <c r="R102" s="188" t="str">
        <f t="shared" si="110"/>
        <v>HRIS Specialist I</v>
      </c>
      <c r="S102" s="189" t="str">
        <f t="shared" si="104"/>
        <v>108</v>
      </c>
      <c r="T102" s="186" cm="1">
        <f t="array" aca="1" ref="T102" ca="1">ROUND(IF($Q102="Y",VLOOKUP($P102, INDIRECT($Q$3),T$8,0)*INDIRECT($P$2),VLOOKUP($P102, INDIRECT($Q$3),T$8,0)),IF($E102="E",0,3))</f>
        <v>35.692999999999998</v>
      </c>
      <c r="U102" s="186" cm="1">
        <f t="array" aca="1" ref="U102" ca="1">ROUND(IF($Q102="Y",VLOOKUP($P102, INDIRECT($Q$3),U$8,0)*INDIRECT($P$2),VLOOKUP($P102, INDIRECT($Q$3),U$8,0)),IF($E102="E",0,3))</f>
        <v>37.572000000000003</v>
      </c>
      <c r="V102" s="186" cm="1">
        <f t="array" aca="1" ref="V102" ca="1">ROUND(IF($Q102="Y",VLOOKUP($P102, INDIRECT($Q$3),V$8,0)*INDIRECT($P$2),VLOOKUP($P102, INDIRECT($Q$3),V$8,0)),IF($E102="E",0,3))</f>
        <v>38.624000000000002</v>
      </c>
      <c r="W102" s="186" cm="1">
        <f t="array" aca="1" ref="W102" ca="1">ROUND(IF($Q102="Y",VLOOKUP($P102, INDIRECT($Q$3),W$8,0)*INDIRECT($P$2),VLOOKUP($P102, INDIRECT($Q$3),W$8,0)),IF($E102="E",0,3))</f>
        <v>39.704999999999998</v>
      </c>
      <c r="X102" s="186">
        <v>41.292999999999999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82"/>
        <v>05411C</v>
      </c>
      <c r="AC102" s="130" t="str">
        <f t="shared" si="111"/>
        <v>HRIS Specialist I</v>
      </c>
      <c r="AD102" s="284" t="str">
        <f t="shared" si="112"/>
        <v>108</v>
      </c>
      <c r="AE102" s="282">
        <f t="shared" ca="1" si="84"/>
        <v>35.692999999999998</v>
      </c>
      <c r="AF102" s="282">
        <f t="shared" ca="1" si="85"/>
        <v>37.572000000000003</v>
      </c>
      <c r="AG102" s="282">
        <f t="shared" ca="1" si="86"/>
        <v>38.624000000000002</v>
      </c>
      <c r="AH102" s="282">
        <f t="shared" ca="1" si="87"/>
        <v>39.704999999999998</v>
      </c>
      <c r="AI102" s="282">
        <f t="shared" si="88"/>
        <v>41.292999999999999</v>
      </c>
      <c r="AJ102" s="282" t="str">
        <f t="shared" ca="1" si="89"/>
        <v/>
      </c>
      <c r="AK102" s="282" t="str">
        <f t="shared" ca="1" si="90"/>
        <v/>
      </c>
    </row>
    <row r="103" spans="1:38" x14ac:dyDescent="0.3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96"/>
        <v>44.332999999999998</v>
      </c>
      <c r="H103" s="74">
        <f t="shared" ca="1" si="97"/>
        <v>45.573999999999998</v>
      </c>
      <c r="I103" s="74">
        <f t="shared" ca="1" si="113"/>
        <v>46.85</v>
      </c>
      <c r="J103" s="74">
        <f t="shared" ca="1" si="114"/>
        <v>48.183999999999997</v>
      </c>
      <c r="K103" s="74">
        <f t="shared" ca="1" si="115"/>
        <v>49.174999999999997</v>
      </c>
      <c r="L103" s="74">
        <f t="shared" ca="1" si="116"/>
        <v>0</v>
      </c>
      <c r="M103" s="74">
        <f t="shared" ca="1" si="117"/>
        <v>0</v>
      </c>
      <c r="N103" s="72"/>
      <c r="P103" s="187" t="str">
        <f t="shared" si="103"/>
        <v>59417C</v>
      </c>
      <c r="Q103" s="191" t="s">
        <v>600</v>
      </c>
      <c r="R103" s="188" t="str">
        <f t="shared" si="110"/>
        <v>HRIS Specialist II</v>
      </c>
      <c r="S103" s="189" t="str">
        <f t="shared" si="104"/>
        <v>113</v>
      </c>
      <c r="T103" s="186" cm="1">
        <f t="array" aca="1" ref="T103" ca="1">ROUND(IF($Q103="Y",VLOOKUP($P103, INDIRECT($Q$3),T$8,0)*INDIRECT($P$2),VLOOKUP($P103, INDIRECT($Q$3),T$8,0)),IF($E103="E",0,3))</f>
        <v>44.332999999999998</v>
      </c>
      <c r="U103" s="186" cm="1">
        <f t="array" aca="1" ref="U103" ca="1">ROUND(IF($Q103="Y",VLOOKUP($P103, INDIRECT($Q$3),U$8,0)*INDIRECT($P$2),VLOOKUP($P103, INDIRECT($Q$3),U$8,0)),IF($E103="E",0,3))</f>
        <v>45.573999999999998</v>
      </c>
      <c r="V103" s="186" cm="1">
        <f t="array" aca="1" ref="V103" ca="1">ROUND(IF($Q103="Y",VLOOKUP($P103, INDIRECT($Q$3),V$8,0)*INDIRECT($P$2),VLOOKUP($P103, INDIRECT($Q$3),V$8,0)),IF($E103="E",0,3))</f>
        <v>46.85</v>
      </c>
      <c r="W103" s="186" cm="1">
        <f t="array" aca="1" ref="W103" ca="1">ROUND(IF($Q103="Y",VLOOKUP($P103, INDIRECT($Q$3),W$8,0)*INDIRECT($P$2),VLOOKUP($P103, INDIRECT($Q$3),W$8,0)),IF($E103="E",0,3))</f>
        <v>48.183999999999997</v>
      </c>
      <c r="X103" s="186" cm="1">
        <f t="array" aca="1" ref="X103" ca="1">ROUND(IF($Q103="Y",VLOOKUP($P103, INDIRECT($Q$3),X$8,0)*INDIRECT($P$2),VLOOKUP($P103, INDIRECT($Q$3),X$8,0)),IF($E103="E",0,3))</f>
        <v>49.174999999999997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82"/>
        <v>59417C</v>
      </c>
      <c r="AC103" s="130" t="str">
        <f t="shared" si="111"/>
        <v>HRIS Specialist II</v>
      </c>
      <c r="AD103" s="284" t="str">
        <f t="shared" si="112"/>
        <v>113</v>
      </c>
      <c r="AE103" s="282">
        <f t="shared" ca="1" si="84"/>
        <v>44.332999999999998</v>
      </c>
      <c r="AF103" s="282">
        <f t="shared" ca="1" si="85"/>
        <v>45.573999999999998</v>
      </c>
      <c r="AG103" s="282">
        <f t="shared" ca="1" si="86"/>
        <v>46.85</v>
      </c>
      <c r="AH103" s="282">
        <f t="shared" ca="1" si="87"/>
        <v>48.183999999999997</v>
      </c>
      <c r="AI103" s="282">
        <f t="shared" ca="1" si="88"/>
        <v>49.174999999999997</v>
      </c>
      <c r="AJ103" s="282" t="str">
        <f t="shared" ca="1" si="89"/>
        <v/>
      </c>
      <c r="AK103" s="282" t="str">
        <f t="shared" ca="1" si="90"/>
        <v/>
      </c>
    </row>
    <row r="104" spans="1:38" x14ac:dyDescent="0.3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96"/>
        <v>94545</v>
      </c>
      <c r="H104" s="74">
        <f t="shared" ca="1" si="97"/>
        <v>97194</v>
      </c>
      <c r="I104" s="74">
        <f t="shared" ca="1" si="113"/>
        <v>99915</v>
      </c>
      <c r="J104" s="74">
        <f t="shared" ca="1" si="114"/>
        <v>102712</v>
      </c>
      <c r="K104" s="74">
        <f t="shared" ca="1" si="115"/>
        <v>105587</v>
      </c>
      <c r="L104" s="74">
        <f t="shared" ca="1" si="116"/>
        <v>108548</v>
      </c>
      <c r="M104" s="74">
        <f t="shared" ca="1" si="117"/>
        <v>111637</v>
      </c>
      <c r="N104" s="72"/>
      <c r="P104" s="187" t="str">
        <f t="shared" si="103"/>
        <v>53051C</v>
      </c>
      <c r="Q104" s="191" t="s">
        <v>600</v>
      </c>
      <c r="R104" s="188" t="str">
        <f t="shared" si="110"/>
        <v>Innovation Program Manager</v>
      </c>
      <c r="S104" s="189" t="str">
        <f t="shared" si="104"/>
        <v>121</v>
      </c>
      <c r="T104" s="186" cm="1">
        <f t="array" aca="1" ref="T104" ca="1">ROUND(IF($Q104="Y",VLOOKUP($P104, INDIRECT($Q$3),T$8,0)*INDIRECT($P$2),VLOOKUP($P104, INDIRECT($Q$3),T$8,0)),IF($E104="E",0,3))</f>
        <v>94545</v>
      </c>
      <c r="U104" s="186" cm="1">
        <f t="array" aca="1" ref="U104" ca="1">ROUND(IF($Q104="Y",VLOOKUP($P104, INDIRECT($Q$3),U$8,0)*INDIRECT($P$2),VLOOKUP($P104, INDIRECT($Q$3),U$8,0)),IF($E104="E",0,3))</f>
        <v>97194</v>
      </c>
      <c r="V104" s="186" cm="1">
        <f t="array" aca="1" ref="V104" ca="1">ROUND(IF($Q104="Y",VLOOKUP($P104, INDIRECT($Q$3),V$8,0)*INDIRECT($P$2),VLOOKUP($P104, INDIRECT($Q$3),V$8,0)),IF($E104="E",0,3))</f>
        <v>99915</v>
      </c>
      <c r="W104" s="186" cm="1">
        <f t="array" aca="1" ref="W104" ca="1">ROUND(IF($Q104="Y",VLOOKUP($P104, INDIRECT($Q$3),W$8,0)*INDIRECT($P$2),VLOOKUP($P104, INDIRECT($Q$3),W$8,0)),IF($E104="E",0,3))</f>
        <v>102712</v>
      </c>
      <c r="X104" s="186" cm="1">
        <f t="array" aca="1" ref="X104" ca="1">ROUND(IF($Q104="Y",VLOOKUP($P104, INDIRECT($Q$3),X$8,0)*INDIRECT($P$2),VLOOKUP($P104, INDIRECT($Q$3),X$8,0)),IF($E104="E",0,3))</f>
        <v>105587</v>
      </c>
      <c r="Y104" s="186" cm="1">
        <f t="array" aca="1" ref="Y104" ca="1">ROUND(IF($Q104="Y",VLOOKUP($P104, INDIRECT($Q$3),Y$8,0)*INDIRECT($P$2),VLOOKUP($P104, INDIRECT($Q$3),Y$8,0)),IF($E104="E",0,3))</f>
        <v>108548</v>
      </c>
      <c r="Z104" s="186" cm="1">
        <f t="array" aca="1" ref="Z104" ca="1">ROUND(IF($Q104="Y",VLOOKUP($P104, INDIRECT($Q$3),Z$8,0)*INDIRECT($P$2),VLOOKUP($P104, INDIRECT($Q$3),Z$8,0)),IF($E104="E",0,3))</f>
        <v>111637</v>
      </c>
      <c r="AA104" s="186"/>
      <c r="AB104" s="282" t="str">
        <f t="shared" si="82"/>
        <v>53051C</v>
      </c>
      <c r="AC104" s="130" t="str">
        <f t="shared" si="111"/>
        <v>Innovation Program Manager</v>
      </c>
      <c r="AD104" s="284" t="str">
        <f t="shared" si="112"/>
        <v>121</v>
      </c>
      <c r="AE104" s="282">
        <f t="shared" ca="1" si="84"/>
        <v>45.454999999999998</v>
      </c>
      <c r="AF104" s="282">
        <f t="shared" ca="1" si="85"/>
        <v>46.727999999999994</v>
      </c>
      <c r="AG104" s="282">
        <f t="shared" ca="1" si="86"/>
        <v>48.036999999999999</v>
      </c>
      <c r="AH104" s="282">
        <f t="shared" ca="1" si="87"/>
        <v>49.381</v>
      </c>
      <c r="AI104" s="282">
        <f t="shared" ca="1" si="88"/>
        <v>50.762999999999998</v>
      </c>
      <c r="AJ104" s="282">
        <f t="shared" ca="1" si="89"/>
        <v>52.186999999999998</v>
      </c>
      <c r="AK104" s="282">
        <f t="shared" ca="1" si="90"/>
        <v>53.671999999999997</v>
      </c>
    </row>
    <row r="105" spans="1:38" x14ac:dyDescent="0.3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96"/>
        <v>95413</v>
      </c>
      <c r="H105" s="74">
        <f t="shared" ca="1" si="97"/>
        <v>99234</v>
      </c>
      <c r="I105" s="74">
        <f t="shared" ca="1" si="113"/>
        <v>103207</v>
      </c>
      <c r="J105" s="74">
        <f t="shared" ca="1" si="114"/>
        <v>107339</v>
      </c>
      <c r="K105" s="74">
        <f t="shared" ca="1" si="115"/>
        <v>111637</v>
      </c>
      <c r="L105" s="74">
        <f t="shared" ca="1" si="116"/>
        <v>0</v>
      </c>
      <c r="M105" s="74">
        <f t="shared" ca="1" si="117"/>
        <v>0</v>
      </c>
      <c r="N105" s="72"/>
      <c r="P105" s="187" t="str">
        <f t="shared" si="103"/>
        <v>53019C</v>
      </c>
      <c r="Q105" s="191" t="s">
        <v>600</v>
      </c>
      <c r="R105" s="188" t="str">
        <f t="shared" si="110"/>
        <v>Intelligence Analyst Supervisor</v>
      </c>
      <c r="S105" s="189" t="str">
        <f t="shared" si="104"/>
        <v>123</v>
      </c>
      <c r="T105" s="186" cm="1">
        <f t="array" aca="1" ref="T105" ca="1">ROUND(IF($Q105="Y",VLOOKUP($P105, INDIRECT($Q$3),T$8,0)*INDIRECT($P$2),VLOOKUP($P105, INDIRECT($Q$3),T$8,0)),IF($E105="E",0,3))</f>
        <v>95413</v>
      </c>
      <c r="U105" s="186" cm="1">
        <f t="array" aca="1" ref="U105" ca="1">ROUND(IF($Q105="Y",VLOOKUP($P105, INDIRECT($Q$3),U$8,0)*INDIRECT($P$2),VLOOKUP($P105, INDIRECT($Q$3),U$8,0)),IF($E105="E",0,3))</f>
        <v>99234</v>
      </c>
      <c r="V105" s="186" cm="1">
        <f t="array" aca="1" ref="V105" ca="1">ROUND(IF($Q105="Y",VLOOKUP($P105, INDIRECT($Q$3),V$8,0)*INDIRECT($P$2),VLOOKUP($P105, INDIRECT($Q$3),V$8,0)),IF($E105="E",0,3))</f>
        <v>103207</v>
      </c>
      <c r="W105" s="186" cm="1">
        <f t="array" aca="1" ref="W105" ca="1">ROUND(IF($Q105="Y",VLOOKUP($P105, INDIRECT($Q$3),W$8,0)*INDIRECT($P$2),VLOOKUP($P105, INDIRECT($Q$3),W$8,0)),IF($E105="E",0,3))</f>
        <v>107339</v>
      </c>
      <c r="X105" s="186" cm="1">
        <f t="array" aca="1" ref="X105" ca="1">ROUND(IF($Q105="Y",VLOOKUP($P105, INDIRECT($Q$3),X$8,0)*INDIRECT($P$2),VLOOKUP($P105, INDIRECT($Q$3),X$8,0)),IF($E105="E",0,3))</f>
        <v>111637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82"/>
        <v>53019C</v>
      </c>
      <c r="AC105" s="130" t="str">
        <f t="shared" si="111"/>
        <v>Intelligence Analyst Supervisor</v>
      </c>
      <c r="AD105" s="284" t="str">
        <f t="shared" si="112"/>
        <v>123</v>
      </c>
      <c r="AE105" s="282">
        <f t="shared" ca="1" si="84"/>
        <v>45.872</v>
      </c>
      <c r="AF105" s="282">
        <f t="shared" ca="1" si="85"/>
        <v>47.708999999999996</v>
      </c>
      <c r="AG105" s="282">
        <f t="shared" ca="1" si="86"/>
        <v>49.619</v>
      </c>
      <c r="AH105" s="282">
        <f t="shared" ca="1" si="87"/>
        <v>51.605999999999995</v>
      </c>
      <c r="AI105" s="282">
        <f t="shared" ca="1" si="88"/>
        <v>53.671999999999997</v>
      </c>
      <c r="AJ105" s="282" t="str">
        <f t="shared" ca="1" si="89"/>
        <v/>
      </c>
      <c r="AK105" s="282" t="str">
        <f t="shared" ca="1" si="90"/>
        <v/>
      </c>
    </row>
    <row r="106" spans="1:38" x14ac:dyDescent="0.3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96"/>
        <v>92836</v>
      </c>
      <c r="H106" s="74">
        <f t="shared" ca="1" si="97"/>
        <v>96554</v>
      </c>
      <c r="I106" s="74">
        <f t="shared" ca="1" si="113"/>
        <v>100421</v>
      </c>
      <c r="J106" s="74">
        <f t="shared" ca="1" si="114"/>
        <v>104439</v>
      </c>
      <c r="K106" s="74">
        <f t="shared" ca="1" si="115"/>
        <v>108623</v>
      </c>
      <c r="L106" s="74">
        <f t="shared" ca="1" si="116"/>
        <v>0</v>
      </c>
      <c r="M106" s="74">
        <f t="shared" ca="1" si="117"/>
        <v>0</v>
      </c>
      <c r="N106" s="72"/>
      <c r="P106" s="187" t="str">
        <f t="shared" si="103"/>
        <v>01334C</v>
      </c>
      <c r="Q106" s="186" t="s">
        <v>600</v>
      </c>
      <c r="R106" s="188" t="str">
        <f t="shared" si="110"/>
        <v>IT Interagency Coordinator</v>
      </c>
      <c r="S106" s="189" t="str">
        <f t="shared" si="104"/>
        <v>065</v>
      </c>
      <c r="T106" s="186" cm="1">
        <f t="array" aca="1" ref="T106" ca="1">ROUND(IF($Q106="Y",VLOOKUP($P106, INDIRECT($Q$3),T$8,0)*INDIRECT($P$2),VLOOKUP($P106, INDIRECT($Q$3),T$8,0)),IF($E106="E",0,3))</f>
        <v>92836</v>
      </c>
      <c r="U106" s="186" cm="1">
        <f t="array" aca="1" ref="U106" ca="1">ROUND(IF($Q106="Y",VLOOKUP($P106, INDIRECT($Q$3),U$8,0)*INDIRECT($P$2),VLOOKUP($P106, INDIRECT($Q$3),U$8,0)),IF($E106="E",0,3))</f>
        <v>96554</v>
      </c>
      <c r="V106" s="186" cm="1">
        <f t="array" aca="1" ref="V106" ca="1">ROUND(IF($Q106="Y",VLOOKUP($P106, INDIRECT($Q$3),V$8,0)*INDIRECT($P$2),VLOOKUP($P106, INDIRECT($Q$3),V$8,0)),IF($E106="E",0,3))</f>
        <v>100421</v>
      </c>
      <c r="W106" s="186" cm="1">
        <f t="array" aca="1" ref="W106" ca="1">ROUND(IF($Q106="Y",VLOOKUP($P106, INDIRECT($Q$3),W$8,0)*INDIRECT($P$2),VLOOKUP($P106, INDIRECT($Q$3),W$8,0)),IF($E106="E",0,3))</f>
        <v>104439</v>
      </c>
      <c r="X106" s="186" cm="1">
        <f t="array" aca="1" ref="X106" ca="1">ROUND(IF($Q106="Y",VLOOKUP($P106, INDIRECT($Q$3),X$8,0)*INDIRECT($P$2),VLOOKUP($P106, INDIRECT($Q$3),X$8,0)),IF($E106="E",0,3))</f>
        <v>108623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ref="AB106:AB137" si="118">A106</f>
        <v>01334C</v>
      </c>
      <c r="AC106" s="130" t="str">
        <f t="shared" si="111"/>
        <v>IT Interagency Coordinator</v>
      </c>
      <c r="AD106" s="284" t="str">
        <f t="shared" si="112"/>
        <v>065</v>
      </c>
      <c r="AE106" s="282">
        <f t="shared" ca="1" si="84"/>
        <v>44.632999999999996</v>
      </c>
      <c r="AF106" s="282">
        <f t="shared" ca="1" si="85"/>
        <v>46.420999999999999</v>
      </c>
      <c r="AG106" s="282">
        <f t="shared" ca="1" si="86"/>
        <v>48.28</v>
      </c>
      <c r="AH106" s="282">
        <f t="shared" ca="1" si="87"/>
        <v>50.211999999999996</v>
      </c>
      <c r="AI106" s="282">
        <f t="shared" ca="1" si="88"/>
        <v>52.222999999999999</v>
      </c>
      <c r="AJ106" s="282" t="str">
        <f t="shared" ca="1" si="89"/>
        <v/>
      </c>
      <c r="AK106" s="282" t="str">
        <f t="shared" ca="1" si="90"/>
        <v/>
      </c>
    </row>
    <row r="107" spans="1:38" x14ac:dyDescent="0.3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96"/>
        <v>116410</v>
      </c>
      <c r="H107" s="74">
        <f t="shared" ca="1" si="97"/>
        <v>122574</v>
      </c>
      <c r="I107" s="74">
        <f t="shared" ca="1" si="113"/>
        <v>130854</v>
      </c>
      <c r="J107" s="74">
        <f t="shared" ca="1" si="114"/>
        <v>134514</v>
      </c>
      <c r="K107" s="74">
        <f t="shared" ca="1" si="115"/>
        <v>138285</v>
      </c>
      <c r="L107" s="74">
        <f t="shared" ca="1" si="116"/>
        <v>142226</v>
      </c>
      <c r="M107" s="74">
        <f t="shared" ca="1" si="117"/>
        <v>0</v>
      </c>
      <c r="N107" s="72"/>
      <c r="P107" s="187" t="str">
        <f t="shared" si="103"/>
        <v>06785C</v>
      </c>
      <c r="Q107" s="191" t="s">
        <v>600</v>
      </c>
      <c r="R107" s="188" t="str">
        <f t="shared" si="110"/>
        <v>IT Manager</v>
      </c>
      <c r="S107" s="189" t="str">
        <f t="shared" si="104"/>
        <v>53A</v>
      </c>
      <c r="T107" s="186" cm="1">
        <f t="array" aca="1" ref="T107" ca="1">ROUND(IF($Q107="Y",VLOOKUP($P107, INDIRECT($Q$3),T$8,0)*INDIRECT($P$2),VLOOKUP($P107, INDIRECT($Q$3),T$8,0)),IF($E107="E",0,3))</f>
        <v>116410</v>
      </c>
      <c r="U107" s="186" cm="1">
        <f t="array" aca="1" ref="U107" ca="1">ROUND(IF($Q107="Y",VLOOKUP($P107, INDIRECT($Q$3),U$8,0)*INDIRECT($P$2),VLOOKUP($P107, INDIRECT($Q$3),U$8,0)),IF($E107="E",0,3))</f>
        <v>122574</v>
      </c>
      <c r="V107" s="186" cm="1">
        <f t="array" aca="1" ref="V107" ca="1">ROUND(IF($Q107="Y",VLOOKUP($P107, INDIRECT($Q$3),V$8,0)*INDIRECT($P$2),VLOOKUP($P107, INDIRECT($Q$3),V$8,0)),IF($E107="E",0,3))</f>
        <v>130854</v>
      </c>
      <c r="W107" s="186" cm="1">
        <f t="array" aca="1" ref="W107" ca="1">ROUND(IF($Q107="Y",VLOOKUP($P107, INDIRECT($Q$3),W$8,0)*INDIRECT($P$2),VLOOKUP($P107, INDIRECT($Q$3),W$8,0)),IF($E107="E",0,3))</f>
        <v>134514</v>
      </c>
      <c r="X107" s="186" cm="1">
        <f t="array" aca="1" ref="X107" ca="1">ROUND(IF($Q107="Y",VLOOKUP($P107, INDIRECT($Q$3),X$8,0)*INDIRECT($P$2),VLOOKUP($P107, INDIRECT($Q$3),X$8,0)),IF($E107="E",0,3))</f>
        <v>138285</v>
      </c>
      <c r="Y107" s="186" cm="1">
        <f t="array" aca="1" ref="Y107" ca="1">ROUND(IF($Q107="Y",VLOOKUP($P107, INDIRECT($Q$3),Y$8,0)*INDIRECT($P$2),VLOOKUP($P107, INDIRECT($Q$3),Y$8,0)),IF($E107="E",0,3))</f>
        <v>142226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18"/>
        <v>06785C</v>
      </c>
      <c r="AC107" s="130" t="str">
        <f t="shared" si="111"/>
        <v>IT Manager</v>
      </c>
      <c r="AD107" s="284" t="str">
        <f t="shared" si="112"/>
        <v>53A</v>
      </c>
      <c r="AE107" s="282">
        <f t="shared" ref="AE107:AE138" ca="1" si="119">IF(T107=0,"",IF($E107="E",ROUNDUP(T107/2080,3),T107))</f>
        <v>55.966999999999999</v>
      </c>
      <c r="AF107" s="282">
        <f t="shared" ref="AF107:AF138" ca="1" si="120">IF(U107=0,"",IF($E107="E",ROUNDUP(U107/2080,3),U107))</f>
        <v>58.93</v>
      </c>
      <c r="AG107" s="282">
        <f t="shared" ref="AG107:AG138" ca="1" si="121">IF(V107=0,"",IF($E107="E",ROUNDUP(V107/2080,3),V107))</f>
        <v>62.910999999999994</v>
      </c>
      <c r="AH107" s="282">
        <f t="shared" ref="AH107:AH138" ca="1" si="122">IF(W107=0,"",IF($E107="E",ROUNDUP(W107/2080,3),W107))</f>
        <v>64.671000000000006</v>
      </c>
      <c r="AI107" s="282">
        <f t="shared" ref="AI107:AI138" ca="1" si="123">IF(X107=0,"",IF($E107="E",ROUNDUP(X107/2080,3),X107))</f>
        <v>66.484000000000009</v>
      </c>
      <c r="AJ107" s="282">
        <f t="shared" ca="1" si="89"/>
        <v>68.378</v>
      </c>
      <c r="AK107" s="282" t="str">
        <f t="shared" ca="1" si="90"/>
        <v/>
      </c>
    </row>
    <row r="108" spans="1:38" x14ac:dyDescent="0.3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96"/>
        <v>123685</v>
      </c>
      <c r="H108" s="74">
        <f t="shared" ca="1" si="97"/>
        <v>130235</v>
      </c>
      <c r="I108" s="74">
        <f t="shared" ca="1" si="113"/>
        <v>139031</v>
      </c>
      <c r="J108" s="74">
        <f t="shared" ca="1" si="114"/>
        <v>142923</v>
      </c>
      <c r="K108" s="74">
        <f t="shared" ca="1" si="115"/>
        <v>146927</v>
      </c>
      <c r="L108" s="74">
        <f t="shared" ca="1" si="116"/>
        <v>151114</v>
      </c>
      <c r="M108" s="74">
        <f t="shared" ca="1" si="117"/>
        <v>0</v>
      </c>
      <c r="N108" s="72"/>
      <c r="P108" s="187" t="str">
        <f t="shared" si="103"/>
        <v>59435C</v>
      </c>
      <c r="Q108" s="191" t="s">
        <v>600</v>
      </c>
      <c r="R108" s="188" t="str">
        <f t="shared" si="110"/>
        <v>IT Project Management Office Manager</v>
      </c>
      <c r="S108" s="189" t="str">
        <f t="shared" si="104"/>
        <v>115</v>
      </c>
      <c r="T108" s="186" cm="1">
        <f t="array" aca="1" ref="T108" ca="1">ROUND(IF($Q108="Y",VLOOKUP($P108, INDIRECT($Q$3),T$8,0)*INDIRECT($P$2),VLOOKUP($P108, INDIRECT($Q$3),T$8,0)),IF($E108="E",0,3))</f>
        <v>123685</v>
      </c>
      <c r="U108" s="186" cm="1">
        <f t="array" aca="1" ref="U108" ca="1">ROUND(IF($Q108="Y",VLOOKUP($P108, INDIRECT($Q$3),U$8,0)*INDIRECT($P$2),VLOOKUP($P108, INDIRECT($Q$3),U$8,0)),IF($E108="E",0,3))</f>
        <v>130235</v>
      </c>
      <c r="V108" s="186" cm="1">
        <f t="array" aca="1" ref="V108" ca="1">ROUND(IF($Q108="Y",VLOOKUP($P108, INDIRECT($Q$3),V$8,0)*INDIRECT($P$2),VLOOKUP($P108, INDIRECT($Q$3),V$8,0)),IF($E108="E",0,3))</f>
        <v>139031</v>
      </c>
      <c r="W108" s="186" cm="1">
        <f t="array" aca="1" ref="W108" ca="1">ROUND(IF($Q108="Y",VLOOKUP($P108, INDIRECT($Q$3),W$8,0)*INDIRECT($P$2),VLOOKUP($P108, INDIRECT($Q$3),W$8,0)),IF($E108="E",0,3))</f>
        <v>142923</v>
      </c>
      <c r="X108" s="186" cm="1">
        <f t="array" aca="1" ref="X108" ca="1">ROUND(IF($Q108="Y",VLOOKUP($P108, INDIRECT($Q$3),X$8,0)*INDIRECT($P$2),VLOOKUP($P108, INDIRECT($Q$3),X$8,0)),IF($E108="E",0,3))</f>
        <v>146927</v>
      </c>
      <c r="Y108" s="186" cm="1">
        <f t="array" aca="1" ref="Y108" ca="1">ROUND(IF($Q108="Y",VLOOKUP($P108, INDIRECT($Q$3),Y$8,0)*INDIRECT($P$2),VLOOKUP($P108, INDIRECT($Q$3),Y$8,0)),IF($E108="E",0,3))</f>
        <v>151114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118"/>
        <v>59435C</v>
      </c>
      <c r="AC108" s="130" t="str">
        <f t="shared" si="111"/>
        <v>IT Project Management Office Manager</v>
      </c>
      <c r="AD108" s="284" t="str">
        <f t="shared" si="112"/>
        <v>115</v>
      </c>
      <c r="AE108" s="282">
        <f t="shared" ca="1" si="119"/>
        <v>59.463999999999999</v>
      </c>
      <c r="AF108" s="282">
        <f t="shared" ca="1" si="120"/>
        <v>62.613</v>
      </c>
      <c r="AG108" s="282">
        <f t="shared" ca="1" si="121"/>
        <v>66.841999999999999</v>
      </c>
      <c r="AH108" s="282">
        <f t="shared" ca="1" si="122"/>
        <v>68.713000000000008</v>
      </c>
      <c r="AI108" s="282">
        <f t="shared" ca="1" si="123"/>
        <v>70.638000000000005</v>
      </c>
      <c r="AJ108" s="282">
        <f t="shared" ref="AJ108:AJ126" ca="1" si="124">IF(Y108=0,"",IF($E108="E",ROUNDUP(Y108/2080,3),Y108))</f>
        <v>72.65100000000001</v>
      </c>
      <c r="AK108" s="282" t="str">
        <f t="shared" ref="AK108:AK126" ca="1" si="125">IF(Z108=0,"",IF($E108="E",ROUNDUP(Z108/2080,3),Z108))</f>
        <v/>
      </c>
    </row>
    <row r="109" spans="1:38" x14ac:dyDescent="0.3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ca="1" si="96"/>
        <v>105203</v>
      </c>
      <c r="H109" s="74">
        <f t="shared" ca="1" si="97"/>
        <v>111070</v>
      </c>
      <c r="I109" s="74">
        <f t="shared" ca="1" si="113"/>
        <v>118685</v>
      </c>
      <c r="J109" s="74">
        <f t="shared" ca="1" si="114"/>
        <v>122009</v>
      </c>
      <c r="K109" s="74">
        <f t="shared" ca="1" si="115"/>
        <v>125424</v>
      </c>
      <c r="L109" s="74">
        <f t="shared" ca="1" si="116"/>
        <v>129001</v>
      </c>
      <c r="M109" s="74">
        <f t="shared" ca="1" si="117"/>
        <v>0</v>
      </c>
      <c r="N109" s="72"/>
      <c r="P109" s="187" t="str">
        <f t="shared" si="103"/>
        <v>52982C</v>
      </c>
      <c r="Q109" s="191" t="s">
        <v>600</v>
      </c>
      <c r="R109" s="188" t="str">
        <f t="shared" si="110"/>
        <v>IT Project Manager Supervisor</v>
      </c>
      <c r="S109" s="189" t="str">
        <f t="shared" si="104"/>
        <v>122</v>
      </c>
      <c r="T109" s="186" cm="1">
        <f t="array" aca="1" ref="T109" ca="1">ROUND(IF($Q109="Y",VLOOKUP($P109, INDIRECT($Q$3),T$8,0)*INDIRECT($P$2),VLOOKUP($P109, INDIRECT($Q$3),T$8,0)),IF($E109="E",0,3))</f>
        <v>105203</v>
      </c>
      <c r="U109" s="186" cm="1">
        <f t="array" aca="1" ref="U109" ca="1">ROUND(IF($Q109="Y",VLOOKUP($P109, INDIRECT($Q$3),U$8,0)*INDIRECT($P$2),VLOOKUP($P109, INDIRECT($Q$3),U$8,0)),IF($E109="E",0,3))</f>
        <v>111070</v>
      </c>
      <c r="V109" s="186" cm="1">
        <f t="array" aca="1" ref="V109" ca="1">ROUND(IF($Q109="Y",VLOOKUP($P109, INDIRECT($Q$3),V$8,0)*INDIRECT($P$2),VLOOKUP($P109, INDIRECT($Q$3),V$8,0)),IF($E109="E",0,3))</f>
        <v>118685</v>
      </c>
      <c r="W109" s="186" cm="1">
        <f t="array" aca="1" ref="W109" ca="1">ROUND(IF($Q109="Y",VLOOKUP($P109, INDIRECT($Q$3),W$8,0)*INDIRECT($P$2),VLOOKUP($P109, INDIRECT($Q$3),W$8,0)),IF($E109="E",0,3))</f>
        <v>122009</v>
      </c>
      <c r="X109" s="186" cm="1">
        <f t="array" aca="1" ref="X109" ca="1">ROUND(IF($Q109="Y",VLOOKUP($P109, INDIRECT($Q$3),X$8,0)*INDIRECT($P$2),VLOOKUP($P109, INDIRECT($Q$3),X$8,0)),IF($E109="E",0,3))</f>
        <v>125424</v>
      </c>
      <c r="Y109" s="186" cm="1">
        <f t="array" aca="1" ref="Y109" ca="1">ROUND(IF($Q109="Y",VLOOKUP($P109, INDIRECT($Q$3),Y$8,0)*INDIRECT($P$2),VLOOKUP($P109, INDIRECT($Q$3),Y$8,0)),IF($E109="E",0,3))</f>
        <v>129001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18"/>
        <v>52982C</v>
      </c>
      <c r="AC109" s="130" t="str">
        <f t="shared" si="111"/>
        <v>IT Project Manager Supervisor</v>
      </c>
      <c r="AD109" s="284" t="str">
        <f t="shared" si="112"/>
        <v>122</v>
      </c>
      <c r="AE109" s="282">
        <f t="shared" ca="1" si="119"/>
        <v>50.579000000000001</v>
      </c>
      <c r="AF109" s="282">
        <f t="shared" ca="1" si="120"/>
        <v>53.4</v>
      </c>
      <c r="AG109" s="282">
        <f t="shared" ca="1" si="121"/>
        <v>57.061</v>
      </c>
      <c r="AH109" s="282">
        <f t="shared" ca="1" si="122"/>
        <v>58.658999999999999</v>
      </c>
      <c r="AI109" s="282">
        <f t="shared" ca="1" si="123"/>
        <v>60.3</v>
      </c>
      <c r="AJ109" s="282">
        <f t="shared" ca="1" si="124"/>
        <v>62.019999999999996</v>
      </c>
      <c r="AK109" s="282" t="str">
        <f t="shared" ca="1" si="125"/>
        <v/>
      </c>
      <c r="AL109" s="282" t="str">
        <f>IF(AA109=0,"",IF($E109="E",ROUNDUP(AA109/2080,3),AA109))</f>
        <v/>
      </c>
    </row>
    <row r="110" spans="1:38" x14ac:dyDescent="0.3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ref="G110:G141" ca="1" si="126">IF(E110="E",ROUND(T110,0),ROUND(T110,3))</f>
        <v>121294</v>
      </c>
      <c r="H110" s="74">
        <f t="shared" ref="H110:H141" ca="1" si="127">IF(F110="E",ROUND(U110,0),ROUND(U110,3))</f>
        <v>127678</v>
      </c>
      <c r="I110" s="74">
        <f t="shared" ca="1" si="113"/>
        <v>134398</v>
      </c>
      <c r="J110" s="74">
        <f t="shared" ca="1" si="114"/>
        <v>141472</v>
      </c>
      <c r="K110" s="74">
        <f t="shared" ca="1" si="115"/>
        <v>148918</v>
      </c>
      <c r="L110" s="74">
        <f t="shared" ca="1" si="116"/>
        <v>156755</v>
      </c>
      <c r="M110" s="74">
        <f t="shared" ca="1" si="117"/>
        <v>165006</v>
      </c>
      <c r="N110" s="72"/>
      <c r="P110" s="187" t="str">
        <f t="shared" ref="P110:P141" si="128">A110</f>
        <v>59458C</v>
      </c>
      <c r="Q110" s="191" t="s">
        <v>600</v>
      </c>
      <c r="R110" s="188" t="str">
        <f t="shared" si="110"/>
        <v>IT Technical Manager</v>
      </c>
      <c r="S110" s="189" t="str">
        <f t="shared" si="104"/>
        <v>128</v>
      </c>
      <c r="T110" s="186" cm="1">
        <f t="array" aca="1" ref="T110" ca="1">ROUND(IF($Q110="Y",VLOOKUP($P110, INDIRECT($Q$3),T$8,0)*INDIRECT($P$2),VLOOKUP($P110, INDIRECT($Q$3),T$8,0)),IF($E110="E",0,3))</f>
        <v>121294</v>
      </c>
      <c r="U110" s="186" cm="1">
        <f t="array" aca="1" ref="U110" ca="1">ROUND(IF($Q110="Y",VLOOKUP($P110, INDIRECT($Q$3),U$8,0)*INDIRECT($P$2),VLOOKUP($P110, INDIRECT($Q$3),U$8,0)),IF($E110="E",0,3))</f>
        <v>127678</v>
      </c>
      <c r="V110" s="186" cm="1">
        <f t="array" aca="1" ref="V110" ca="1">ROUND(IF($Q110="Y",VLOOKUP($P110, INDIRECT($Q$3),V$8,0)*INDIRECT($P$2),VLOOKUP($P110, INDIRECT($Q$3),V$8,0)),IF($E110="E",0,3))</f>
        <v>134398</v>
      </c>
      <c r="W110" s="186" cm="1">
        <f t="array" aca="1" ref="W110" ca="1">ROUND(IF($Q110="Y",VLOOKUP($P110, INDIRECT($Q$3),W$8,0)*INDIRECT($P$2),VLOOKUP($P110, INDIRECT($Q$3),W$8,0)),IF($E110="E",0,3))</f>
        <v>141472</v>
      </c>
      <c r="X110" s="186" cm="1">
        <f t="array" aca="1" ref="X110" ca="1">ROUND(IF($Q110="Y",VLOOKUP($P110, INDIRECT($Q$3),X$8,0)*INDIRECT($P$2),VLOOKUP($P110, INDIRECT($Q$3),X$8,0)),IF($E110="E",0,3))</f>
        <v>148918</v>
      </c>
      <c r="Y110" s="186" cm="1">
        <f t="array" aca="1" ref="Y110" ca="1">ROUND(IF($Q110="Y",VLOOKUP($P110, INDIRECT($Q$3),Y$8,0)*INDIRECT($P$2),VLOOKUP($P110, INDIRECT($Q$3),Y$8,0)),IF($E110="E",0,3))</f>
        <v>156755</v>
      </c>
      <c r="Z110" s="186" cm="1">
        <f t="array" aca="1" ref="Z110" ca="1">ROUND(IF($Q110="Y",VLOOKUP($P110, INDIRECT($Q$3),Z$8,0)*INDIRECT($P$2),VLOOKUP($P110, INDIRECT($Q$3),Z$8,0)),IF($E110="E",0,3))</f>
        <v>165006</v>
      </c>
      <c r="AA110" s="186"/>
      <c r="AB110" s="282" t="str">
        <f t="shared" si="118"/>
        <v>59458C</v>
      </c>
      <c r="AC110" s="130" t="str">
        <f t="shared" si="111"/>
        <v>IT Technical Manager</v>
      </c>
      <c r="AD110" s="284" t="str">
        <f t="shared" si="112"/>
        <v>128</v>
      </c>
      <c r="AE110" s="282">
        <f t="shared" ca="1" si="119"/>
        <v>58.314999999999998</v>
      </c>
      <c r="AF110" s="282">
        <f t="shared" ca="1" si="120"/>
        <v>61.384</v>
      </c>
      <c r="AG110" s="282">
        <f t="shared" ca="1" si="121"/>
        <v>64.615000000000009</v>
      </c>
      <c r="AH110" s="282">
        <f t="shared" ca="1" si="122"/>
        <v>68.016000000000005</v>
      </c>
      <c r="AI110" s="282">
        <f t="shared" ca="1" si="123"/>
        <v>71.596000000000004</v>
      </c>
      <c r="AJ110" s="282">
        <f t="shared" ca="1" si="124"/>
        <v>75.363</v>
      </c>
      <c r="AK110" s="282">
        <f t="shared" ca="1" si="125"/>
        <v>79.33</v>
      </c>
      <c r="AL110" s="282" t="str">
        <f>IF(AA110=0,"",IF($E110="E",ROUNDUP(AA110/2080,3),AA110))</f>
        <v/>
      </c>
    </row>
    <row r="111" spans="1:38" x14ac:dyDescent="0.3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126"/>
        <v>102407</v>
      </c>
      <c r="H111" s="74">
        <f t="shared" ca="1" si="127"/>
        <v>106507</v>
      </c>
      <c r="I111" s="74">
        <f t="shared" ca="1" si="113"/>
        <v>110772</v>
      </c>
      <c r="J111" s="74">
        <f t="shared" ca="1" si="114"/>
        <v>115208</v>
      </c>
      <c r="K111" s="74">
        <f t="shared" ca="1" si="115"/>
        <v>119821</v>
      </c>
      <c r="L111" s="74">
        <f t="shared" ca="1" si="116"/>
        <v>0</v>
      </c>
      <c r="M111" s="74">
        <f t="shared" ca="1" si="117"/>
        <v>0</v>
      </c>
      <c r="N111" s="72"/>
      <c r="P111" s="187" t="str">
        <f t="shared" si="128"/>
        <v>59448C</v>
      </c>
      <c r="Q111" s="191" t="s">
        <v>600</v>
      </c>
      <c r="R111" s="188" t="str">
        <f t="shared" si="110"/>
        <v>LGBTQIA+ Equity Program Manager</v>
      </c>
      <c r="S111" s="189" t="str">
        <f t="shared" si="104"/>
        <v>116</v>
      </c>
      <c r="T111" s="186" cm="1">
        <f t="array" aca="1" ref="T111" ca="1">ROUND(IF($Q111="Y",VLOOKUP($P111, INDIRECT($Q$3),T$8,0)*INDIRECT($P$2),VLOOKUP($P111, INDIRECT($Q$3),T$8,0)),IF($E111="E",0,3))</f>
        <v>102407</v>
      </c>
      <c r="U111" s="186" cm="1">
        <f t="array" aca="1" ref="U111" ca="1">ROUND(IF($Q111="Y",VLOOKUP($P111, INDIRECT($Q$3),U$8,0)*INDIRECT($P$2),VLOOKUP($P111, INDIRECT($Q$3),U$8,0)),IF($E111="E",0,3))</f>
        <v>106507</v>
      </c>
      <c r="V111" s="186" cm="1">
        <f t="array" aca="1" ref="V111" ca="1">ROUND(IF($Q111="Y",VLOOKUP($P111, INDIRECT($Q$3),V$8,0)*INDIRECT($P$2),VLOOKUP($P111, INDIRECT($Q$3),V$8,0)),IF($E111="E",0,3))</f>
        <v>110772</v>
      </c>
      <c r="W111" s="186" cm="1">
        <f t="array" aca="1" ref="W111" ca="1">ROUND(IF($Q111="Y",VLOOKUP($P111, INDIRECT($Q$3),W$8,0)*INDIRECT($P$2),VLOOKUP($P111, INDIRECT($Q$3),W$8,0)),IF($E111="E",0,3))</f>
        <v>115208</v>
      </c>
      <c r="X111" s="186" cm="1">
        <f t="array" aca="1" ref="X111" ca="1">ROUND(IF($Q111="Y",VLOOKUP($P111, INDIRECT($Q$3),X$8,0)*INDIRECT($P$2),VLOOKUP($P111, INDIRECT($Q$3),X$8,0)),IF($E111="E",0,3))</f>
        <v>119821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118"/>
        <v>59448C</v>
      </c>
      <c r="AC111" s="130" t="str">
        <f t="shared" si="111"/>
        <v>LGBTQIA+ Equity Program Manager</v>
      </c>
      <c r="AD111" s="284" t="str">
        <f t="shared" si="112"/>
        <v>116</v>
      </c>
      <c r="AE111" s="282">
        <f t="shared" ca="1" si="119"/>
        <v>49.234999999999999</v>
      </c>
      <c r="AF111" s="282">
        <f t="shared" ca="1" si="120"/>
        <v>51.205999999999996</v>
      </c>
      <c r="AG111" s="282">
        <f t="shared" ca="1" si="121"/>
        <v>53.256</v>
      </c>
      <c r="AH111" s="282">
        <f t="shared" ca="1" si="122"/>
        <v>55.388999999999996</v>
      </c>
      <c r="AI111" s="282">
        <f t="shared" ca="1" si="123"/>
        <v>57.606999999999999</v>
      </c>
      <c r="AJ111" s="282" t="str">
        <f t="shared" ca="1" si="124"/>
        <v/>
      </c>
      <c r="AK111" s="282" t="str">
        <f t="shared" ca="1" si="125"/>
        <v/>
      </c>
    </row>
    <row r="112" spans="1:38" x14ac:dyDescent="0.3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126"/>
        <v>85189</v>
      </c>
      <c r="H112" s="74">
        <f t="shared" ca="1" si="127"/>
        <v>89430</v>
      </c>
      <c r="I112" s="74">
        <f t="shared" ca="1" si="113"/>
        <v>93913</v>
      </c>
      <c r="J112" s="74">
        <f t="shared" ca="1" si="114"/>
        <v>99986</v>
      </c>
      <c r="K112" s="74">
        <f t="shared" ca="1" si="115"/>
        <v>102783</v>
      </c>
      <c r="L112" s="74">
        <f t="shared" ca="1" si="116"/>
        <v>105664</v>
      </c>
      <c r="M112" s="74">
        <f t="shared" ca="1" si="117"/>
        <v>108676</v>
      </c>
      <c r="N112" s="72"/>
      <c r="P112" s="187" t="str">
        <f t="shared" si="128"/>
        <v>06400C</v>
      </c>
      <c r="Q112" s="191" t="s">
        <v>600</v>
      </c>
      <c r="R112" s="188" t="str">
        <f t="shared" si="110"/>
        <v>Loss Control Coordinator</v>
      </c>
      <c r="S112" s="189" t="str">
        <f t="shared" si="104"/>
        <v>34M</v>
      </c>
      <c r="T112" s="186" cm="1">
        <f t="array" aca="1" ref="T112" ca="1">ROUND(IF($Q112="Y",VLOOKUP($P112, INDIRECT($Q$3),T$8,0)*INDIRECT($P$2),VLOOKUP($P112, INDIRECT($Q$3),T$8,0)),IF($E112="E",0,3))</f>
        <v>85189</v>
      </c>
      <c r="U112" s="186" cm="1">
        <f t="array" aca="1" ref="U112" ca="1">ROUND(IF($Q112="Y",VLOOKUP($P112, INDIRECT($Q$3),U$8,0)*INDIRECT($P$2),VLOOKUP($P112, INDIRECT($Q$3),U$8,0)),IF($E112="E",0,3))</f>
        <v>89430</v>
      </c>
      <c r="V112" s="186" cm="1">
        <f t="array" aca="1" ref="V112" ca="1">ROUND(IF($Q112="Y",VLOOKUP($P112, INDIRECT($Q$3),V$8,0)*INDIRECT($P$2),VLOOKUP($P112, INDIRECT($Q$3),V$8,0)),IF($E112="E",0,3))</f>
        <v>93913</v>
      </c>
      <c r="W112" s="186" cm="1">
        <f t="array" aca="1" ref="W112" ca="1">ROUND(IF($Q112="Y",VLOOKUP($P112, INDIRECT($Q$3),W$8,0)*INDIRECT($P$2),VLOOKUP($P112, INDIRECT($Q$3),W$8,0)),IF($E112="E",0,3))</f>
        <v>99986</v>
      </c>
      <c r="X112" s="186" cm="1">
        <f t="array" aca="1" ref="X112" ca="1">ROUND(IF($Q112="Y",VLOOKUP($P112, INDIRECT($Q$3),X$8,0)*INDIRECT($P$2),VLOOKUP($P112, INDIRECT($Q$3),X$8,0)),IF($E112="E",0,3))</f>
        <v>102783</v>
      </c>
      <c r="Y112" s="186" cm="1">
        <f t="array" aca="1" ref="Y112" ca="1">ROUND(IF($Q112="Y",VLOOKUP($P112, INDIRECT($Q$3),Y$8,0)*INDIRECT($P$2),VLOOKUP($P112, INDIRECT($Q$3),Y$8,0)),IF($E112="E",0,3))</f>
        <v>105664</v>
      </c>
      <c r="Z112" s="186" cm="1">
        <f t="array" aca="1" ref="Z112" ca="1">ROUND(IF($Q112="Y",VLOOKUP($P112, INDIRECT($Q$3),Z$8,0)*INDIRECT($P$2),VLOOKUP($P112, INDIRECT($Q$3),Z$8,0)),IF($E112="E",0,3))</f>
        <v>108676</v>
      </c>
      <c r="AA112" s="186"/>
      <c r="AB112" s="282" t="str">
        <f t="shared" si="118"/>
        <v>06400C</v>
      </c>
      <c r="AC112" s="130" t="str">
        <f t="shared" si="111"/>
        <v>Loss Control Coordinator</v>
      </c>
      <c r="AD112" s="284" t="str">
        <f t="shared" si="112"/>
        <v>34M</v>
      </c>
      <c r="AE112" s="282">
        <f t="shared" ca="1" si="119"/>
        <v>40.957000000000001</v>
      </c>
      <c r="AF112" s="282">
        <f t="shared" ca="1" si="120"/>
        <v>42.995999999999995</v>
      </c>
      <c r="AG112" s="282">
        <f t="shared" ca="1" si="121"/>
        <v>45.150999999999996</v>
      </c>
      <c r="AH112" s="282">
        <f t="shared" ca="1" si="122"/>
        <v>48.070999999999998</v>
      </c>
      <c r="AI112" s="282">
        <f t="shared" ca="1" si="123"/>
        <v>49.414999999999999</v>
      </c>
      <c r="AJ112" s="282">
        <f t="shared" ca="1" si="124"/>
        <v>50.8</v>
      </c>
      <c r="AK112" s="282">
        <f t="shared" ca="1" si="125"/>
        <v>52.248999999999995</v>
      </c>
    </row>
    <row r="113" spans="1:37" x14ac:dyDescent="0.3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si="126"/>
        <v>101439</v>
      </c>
      <c r="H113" s="74">
        <f t="shared" si="127"/>
        <v>105495</v>
      </c>
      <c r="I113" s="74">
        <f t="shared" ref="I113" si="129">IF(G113="E",ROUND(V113,0),ROUND(V113,3))</f>
        <v>109717</v>
      </c>
      <c r="J113" s="74">
        <f t="shared" ref="J113" si="130">IF(H113="E",ROUND(W113,0),ROUND(W113,3))</f>
        <v>114104</v>
      </c>
      <c r="K113" s="74">
        <f t="shared" ref="K113" si="131">IF(I113="E",ROUND(X113,0),ROUND(X113,3))</f>
        <v>118668</v>
      </c>
      <c r="L113" s="74">
        <f t="shared" ref="L113" si="132">IF(J113="E",ROUND(Y113,0),ROUND(Y113,3))</f>
        <v>0</v>
      </c>
      <c r="M113" s="74">
        <f t="shared" ref="M113" si="133">IF(K113="E",ROUND(Z113,0),ROUND(Z113,3))</f>
        <v>0</v>
      </c>
      <c r="N113" s="72"/>
      <c r="P113" s="187" t="str">
        <f t="shared" si="128"/>
        <v>06500C</v>
      </c>
      <c r="R113" s="188" t="str">
        <f t="shared" si="110"/>
        <v>Management Analyst II</v>
      </c>
      <c r="S113" s="189" t="str">
        <f t="shared" si="104"/>
        <v>104</v>
      </c>
      <c r="T113" s="186">
        <v>101439</v>
      </c>
      <c r="U113" s="186">
        <v>105495</v>
      </c>
      <c r="V113" s="186">
        <v>109717</v>
      </c>
      <c r="W113" s="186">
        <v>114104</v>
      </c>
      <c r="X113" s="186">
        <v>118668</v>
      </c>
      <c r="AA113" s="186"/>
      <c r="AB113" s="282" t="str">
        <f t="shared" si="118"/>
        <v>06500C</v>
      </c>
      <c r="AC113" s="130" t="str">
        <f t="shared" si="111"/>
        <v>Management Analyst II</v>
      </c>
      <c r="AD113" s="284" t="str">
        <f t="shared" si="112"/>
        <v>104</v>
      </c>
      <c r="AE113" s="282">
        <f t="shared" si="119"/>
        <v>48.768999999999998</v>
      </c>
      <c r="AF113" s="282">
        <f t="shared" si="120"/>
        <v>50.719000000000001</v>
      </c>
      <c r="AG113" s="282">
        <f t="shared" si="121"/>
        <v>52.748999999999995</v>
      </c>
      <c r="AH113" s="282">
        <f t="shared" si="122"/>
        <v>54.857999999999997</v>
      </c>
      <c r="AI113" s="282">
        <f t="shared" si="123"/>
        <v>57.052</v>
      </c>
      <c r="AJ113" s="282" t="str">
        <f t="shared" si="124"/>
        <v/>
      </c>
      <c r="AK113" s="282" t="str">
        <f t="shared" si="125"/>
        <v/>
      </c>
    </row>
    <row r="114" spans="1:37" x14ac:dyDescent="0.3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126"/>
        <v>83605</v>
      </c>
      <c r="H114" s="74">
        <f t="shared" ca="1" si="127"/>
        <v>87922</v>
      </c>
      <c r="I114" s="74">
        <f t="shared" ref="I114:I126" ca="1" si="134">IF(G114="E",ROUND(V114,0),ROUND(V114,3))</f>
        <v>92403</v>
      </c>
      <c r="J114" s="74">
        <f t="shared" ref="J114:J126" ca="1" si="135">IF(H114="E",ROUND(W114,0),ROUND(W114,3))</f>
        <v>98658</v>
      </c>
      <c r="K114" s="74">
        <f t="shared" ref="K114:K126" ca="1" si="136">IF(I114="E",ROUND(X114,0),ROUND(X114,3))</f>
        <v>101421</v>
      </c>
      <c r="L114" s="74">
        <f t="shared" ref="L114:L126" ca="1" si="137">IF(J114="E",ROUND(Y114,0),ROUND(Y114,3))</f>
        <v>104261</v>
      </c>
      <c r="M114" s="74">
        <f t="shared" ref="M114:M126" ca="1" si="138">IF(K114="E",ROUND(Z114,0),ROUND(Z114,3))</f>
        <v>107235</v>
      </c>
      <c r="N114" s="72"/>
      <c r="P114" s="187" t="str">
        <f t="shared" si="128"/>
        <v>06510C</v>
      </c>
      <c r="Q114" s="191" t="s">
        <v>600</v>
      </c>
      <c r="R114" s="188" t="str">
        <f t="shared" si="110"/>
        <v>Manager Accounting</v>
      </c>
      <c r="S114" s="189" t="str">
        <f t="shared" ref="S114:S145" si="139">C114</f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18"/>
        <v>06510C</v>
      </c>
      <c r="AC114" s="130" t="str">
        <f t="shared" si="111"/>
        <v>Manager Accounting</v>
      </c>
      <c r="AD114" s="284" t="str">
        <f t="shared" si="112"/>
        <v>34D</v>
      </c>
      <c r="AE114" s="282">
        <f t="shared" ca="1" si="119"/>
        <v>40.195</v>
      </c>
      <c r="AF114" s="282">
        <f t="shared" ca="1" si="120"/>
        <v>42.271000000000001</v>
      </c>
      <c r="AG114" s="282">
        <f t="shared" ca="1" si="121"/>
        <v>44.424999999999997</v>
      </c>
      <c r="AH114" s="282">
        <f t="shared" ca="1" si="122"/>
        <v>47.431999999999995</v>
      </c>
      <c r="AI114" s="282">
        <f t="shared" ca="1" si="123"/>
        <v>48.760999999999996</v>
      </c>
      <c r="AJ114" s="282">
        <f t="shared" ca="1" si="124"/>
        <v>50.125999999999998</v>
      </c>
      <c r="AK114" s="282">
        <f t="shared" ca="1" si="125"/>
        <v>51.555999999999997</v>
      </c>
    </row>
    <row r="115" spans="1:37" x14ac:dyDescent="0.3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126"/>
        <v>83605</v>
      </c>
      <c r="H115" s="74">
        <f t="shared" ca="1" si="127"/>
        <v>87922</v>
      </c>
      <c r="I115" s="74">
        <f t="shared" ca="1" si="134"/>
        <v>92403</v>
      </c>
      <c r="J115" s="74">
        <f t="shared" ca="1" si="135"/>
        <v>98658</v>
      </c>
      <c r="K115" s="74">
        <f t="shared" ca="1" si="136"/>
        <v>101421</v>
      </c>
      <c r="L115" s="74">
        <f t="shared" ca="1" si="137"/>
        <v>104261</v>
      </c>
      <c r="M115" s="74">
        <f t="shared" ca="1" si="138"/>
        <v>107235</v>
      </c>
      <c r="N115" s="72"/>
      <c r="P115" s="187" t="str">
        <f t="shared" si="128"/>
        <v>06514C</v>
      </c>
      <c r="Q115" s="191" t="s">
        <v>600</v>
      </c>
      <c r="R115" s="188" t="str">
        <f t="shared" si="110"/>
        <v xml:space="preserve">Manager Accounts Payable </v>
      </c>
      <c r="S115" s="189" t="str">
        <f t="shared" si="139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18"/>
        <v>06514C</v>
      </c>
      <c r="AC115" s="130" t="str">
        <f t="shared" si="111"/>
        <v xml:space="preserve">Manager Accounts Payable </v>
      </c>
      <c r="AD115" s="284" t="str">
        <f t="shared" si="112"/>
        <v>34D</v>
      </c>
      <c r="AE115" s="282">
        <f t="shared" ca="1" si="119"/>
        <v>40.195</v>
      </c>
      <c r="AF115" s="282">
        <f t="shared" ca="1" si="120"/>
        <v>42.271000000000001</v>
      </c>
      <c r="AG115" s="282">
        <f t="shared" ca="1" si="121"/>
        <v>44.424999999999997</v>
      </c>
      <c r="AH115" s="282">
        <f t="shared" ca="1" si="122"/>
        <v>47.431999999999995</v>
      </c>
      <c r="AI115" s="282">
        <f t="shared" ca="1" si="123"/>
        <v>48.760999999999996</v>
      </c>
      <c r="AJ115" s="282">
        <f t="shared" ca="1" si="124"/>
        <v>50.125999999999998</v>
      </c>
      <c r="AK115" s="282">
        <f t="shared" ca="1" si="125"/>
        <v>51.555999999999997</v>
      </c>
    </row>
    <row r="116" spans="1:37" x14ac:dyDescent="0.3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126"/>
        <v>83605</v>
      </c>
      <c r="H116" s="74">
        <f t="shared" ca="1" si="127"/>
        <v>87922</v>
      </c>
      <c r="I116" s="74">
        <f t="shared" ca="1" si="134"/>
        <v>92403</v>
      </c>
      <c r="J116" s="74">
        <f t="shared" ca="1" si="135"/>
        <v>98658</v>
      </c>
      <c r="K116" s="74">
        <f t="shared" ca="1" si="136"/>
        <v>101421</v>
      </c>
      <c r="L116" s="74">
        <f t="shared" ca="1" si="137"/>
        <v>104261</v>
      </c>
      <c r="M116" s="74">
        <f t="shared" ca="1" si="138"/>
        <v>107235</v>
      </c>
      <c r="N116" s="72"/>
      <c r="P116" s="187" t="str">
        <f t="shared" si="128"/>
        <v>06515C</v>
      </c>
      <c r="Q116" s="191" t="s">
        <v>600</v>
      </c>
      <c r="R116" s="188" t="str">
        <f t="shared" si="110"/>
        <v>Manager Accounts Receivable</v>
      </c>
      <c r="S116" s="189" t="str">
        <f t="shared" si="139"/>
        <v>34D</v>
      </c>
      <c r="T116" s="186" cm="1">
        <f t="array" aca="1" ref="T116" ca="1">ROUND(IF($Q116="Y",VLOOKUP($P116, INDIRECT($Q$3),T$8,0)*INDIRECT($P$2),VLOOKUP($P116, INDIRECT($Q$3),T$8,0)),IF($E116="E",0,3))</f>
        <v>83605</v>
      </c>
      <c r="U116" s="186" cm="1">
        <f t="array" aca="1" ref="U116" ca="1">ROUND(IF($Q116="Y",VLOOKUP($P116, INDIRECT($Q$3),U$8,0)*INDIRECT($P$2),VLOOKUP($P116, INDIRECT($Q$3),U$8,0)),IF($E116="E",0,3))</f>
        <v>87922</v>
      </c>
      <c r="V116" s="186" cm="1">
        <f t="array" aca="1" ref="V116" ca="1">ROUND(IF($Q116="Y",VLOOKUP($P116, INDIRECT($Q$3),V$8,0)*INDIRECT($P$2),VLOOKUP($P116, INDIRECT($Q$3),V$8,0)),IF($E116="E",0,3))</f>
        <v>92403</v>
      </c>
      <c r="W116" s="186" cm="1">
        <f t="array" aca="1" ref="W116" ca="1">ROUND(IF($Q116="Y",VLOOKUP($P116, INDIRECT($Q$3),W$8,0)*INDIRECT($P$2),VLOOKUP($P116, INDIRECT($Q$3),W$8,0)),IF($E116="E",0,3))</f>
        <v>98658</v>
      </c>
      <c r="X116" s="186" cm="1">
        <f t="array" aca="1" ref="X116" ca="1">ROUND(IF($Q116="Y",VLOOKUP($P116, INDIRECT($Q$3),X$8,0)*INDIRECT($P$2),VLOOKUP($P116, INDIRECT($Q$3),X$8,0)),IF($E116="E",0,3))</f>
        <v>101421</v>
      </c>
      <c r="Y116" s="186" cm="1">
        <f t="array" aca="1" ref="Y116" ca="1">ROUND(IF($Q116="Y",VLOOKUP($P116, INDIRECT($Q$3),Y$8,0)*INDIRECT($P$2),VLOOKUP($P116, INDIRECT($Q$3),Y$8,0)),IF($E116="E",0,3))</f>
        <v>104261</v>
      </c>
      <c r="Z116" s="186" cm="1">
        <f t="array" aca="1" ref="Z116" ca="1">ROUND(IF($Q116="Y",VLOOKUP($P116, INDIRECT($Q$3),Z$8,0)*INDIRECT($P$2),VLOOKUP($P116, INDIRECT($Q$3),Z$8,0)),IF($E116="E",0,3))</f>
        <v>107235</v>
      </c>
      <c r="AA116" s="186"/>
      <c r="AB116" s="282" t="str">
        <f t="shared" si="118"/>
        <v>06515C</v>
      </c>
      <c r="AC116" s="130" t="str">
        <f t="shared" si="111"/>
        <v>Manager Accounts Receivable</v>
      </c>
      <c r="AD116" s="284" t="str">
        <f t="shared" si="112"/>
        <v>34D</v>
      </c>
      <c r="AE116" s="282">
        <f t="shared" ca="1" si="119"/>
        <v>40.195</v>
      </c>
      <c r="AF116" s="282">
        <f t="shared" ca="1" si="120"/>
        <v>42.271000000000001</v>
      </c>
      <c r="AG116" s="282">
        <f t="shared" ca="1" si="121"/>
        <v>44.424999999999997</v>
      </c>
      <c r="AH116" s="282">
        <f t="shared" ca="1" si="122"/>
        <v>47.431999999999995</v>
      </c>
      <c r="AI116" s="282">
        <f t="shared" ca="1" si="123"/>
        <v>48.760999999999996</v>
      </c>
      <c r="AJ116" s="282">
        <f t="shared" ca="1" si="124"/>
        <v>50.125999999999998</v>
      </c>
      <c r="AK116" s="282">
        <f t="shared" ca="1" si="125"/>
        <v>51.555999999999997</v>
      </c>
    </row>
    <row r="117" spans="1:37" x14ac:dyDescent="0.3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126"/>
        <v>87922</v>
      </c>
      <c r="H117" s="74">
        <f t="shared" ca="1" si="127"/>
        <v>92403</v>
      </c>
      <c r="I117" s="74">
        <f t="shared" ca="1" si="134"/>
        <v>98658</v>
      </c>
      <c r="J117" s="74">
        <f t="shared" ca="1" si="135"/>
        <v>101421</v>
      </c>
      <c r="K117" s="74">
        <f t="shared" ca="1" si="136"/>
        <v>104261</v>
      </c>
      <c r="L117" s="74">
        <f t="shared" ca="1" si="137"/>
        <v>107235</v>
      </c>
      <c r="M117" s="74">
        <f t="shared" ca="1" si="138"/>
        <v>110254</v>
      </c>
      <c r="N117" s="72"/>
      <c r="P117" s="187" t="str">
        <f t="shared" si="128"/>
        <v>06523C</v>
      </c>
      <c r="Q117" s="191" t="s">
        <v>600</v>
      </c>
      <c r="R117" s="188" t="str">
        <f t="shared" si="110"/>
        <v>Manager Admin &amp; Data Quality</v>
      </c>
      <c r="S117" s="189" t="str">
        <f t="shared" si="139"/>
        <v>90</v>
      </c>
      <c r="T117" s="186" cm="1">
        <f t="array" aca="1" ref="T117" ca="1">ROUND(IF($Q117="Y",VLOOKUP($P117, INDIRECT($Q$3),T$8,0)*INDIRECT($P$2),VLOOKUP($P117, INDIRECT($Q$3),T$8,0)),IF($E117="E",0,3))</f>
        <v>87922</v>
      </c>
      <c r="U117" s="186" cm="1">
        <f t="array" aca="1" ref="U117" ca="1">ROUND(IF($Q117="Y",VLOOKUP($P117, INDIRECT($Q$3),U$8,0)*INDIRECT($P$2),VLOOKUP($P117, INDIRECT($Q$3),U$8,0)),IF($E117="E",0,3))</f>
        <v>92403</v>
      </c>
      <c r="V117" s="186" cm="1">
        <f t="array" aca="1" ref="V117" ca="1">ROUND(IF($Q117="Y",VLOOKUP($P117, INDIRECT($Q$3),V$8,0)*INDIRECT($P$2),VLOOKUP($P117, INDIRECT($Q$3),V$8,0)),IF($E117="E",0,3))</f>
        <v>98658</v>
      </c>
      <c r="W117" s="186" cm="1">
        <f t="array" aca="1" ref="W117" ca="1">ROUND(IF($Q117="Y",VLOOKUP($P117, INDIRECT($Q$3),W$8,0)*INDIRECT($P$2),VLOOKUP($P117, INDIRECT($Q$3),W$8,0)),IF($E117="E",0,3))</f>
        <v>101421</v>
      </c>
      <c r="X117" s="186" cm="1">
        <f t="array" aca="1" ref="X117" ca="1">ROUND(IF($Q117="Y",VLOOKUP($P117, INDIRECT($Q$3),X$8,0)*INDIRECT($P$2),VLOOKUP($P117, INDIRECT($Q$3),X$8,0)),IF($E117="E",0,3))</f>
        <v>104261</v>
      </c>
      <c r="Y117" s="186" cm="1">
        <f t="array" aca="1" ref="Y117" ca="1">ROUND(IF($Q117="Y",VLOOKUP($P117, INDIRECT($Q$3),Y$8,0)*INDIRECT($P$2),VLOOKUP($P117, INDIRECT($Q$3),Y$8,0)),IF($E117="E",0,3))</f>
        <v>107235</v>
      </c>
      <c r="Z117" s="186" cm="1">
        <f t="array" aca="1" ref="Z117" ca="1">ROUND(IF($Q117="Y",VLOOKUP($P117, INDIRECT($Q$3),Z$8,0)*INDIRECT($P$2),VLOOKUP($P117, INDIRECT($Q$3),Z$8,0)),IF($E117="E",0,3))</f>
        <v>110254</v>
      </c>
      <c r="AA117" s="186"/>
      <c r="AB117" s="282" t="str">
        <f t="shared" si="118"/>
        <v>06523C</v>
      </c>
      <c r="AC117" s="130" t="str">
        <f t="shared" si="111"/>
        <v>Manager Admin &amp; Data Quality</v>
      </c>
      <c r="AD117" s="284" t="str">
        <f t="shared" si="112"/>
        <v>90</v>
      </c>
      <c r="AE117" s="282">
        <f t="shared" ca="1" si="119"/>
        <v>42.271000000000001</v>
      </c>
      <c r="AF117" s="282">
        <f t="shared" ca="1" si="120"/>
        <v>44.424999999999997</v>
      </c>
      <c r="AG117" s="282">
        <f t="shared" ca="1" si="121"/>
        <v>47.431999999999995</v>
      </c>
      <c r="AH117" s="282">
        <f t="shared" ca="1" si="122"/>
        <v>48.760999999999996</v>
      </c>
      <c r="AI117" s="282">
        <f t="shared" ca="1" si="123"/>
        <v>50.125999999999998</v>
      </c>
      <c r="AJ117" s="282">
        <f t="shared" ca="1" si="124"/>
        <v>51.555999999999997</v>
      </c>
      <c r="AK117" s="282">
        <f t="shared" ca="1" si="125"/>
        <v>53.006999999999998</v>
      </c>
    </row>
    <row r="118" spans="1:37" x14ac:dyDescent="0.3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126"/>
        <v>96027</v>
      </c>
      <c r="H118" s="74">
        <f t="shared" ca="1" si="127"/>
        <v>99868</v>
      </c>
      <c r="I118" s="74">
        <f t="shared" ca="1" si="134"/>
        <v>103862</v>
      </c>
      <c r="J118" s="74">
        <f t="shared" ca="1" si="135"/>
        <v>108015</v>
      </c>
      <c r="K118" s="74">
        <f t="shared" ca="1" si="136"/>
        <v>112338</v>
      </c>
      <c r="L118" s="74">
        <f t="shared" ca="1" si="137"/>
        <v>0</v>
      </c>
      <c r="M118" s="74">
        <f t="shared" ca="1" si="138"/>
        <v>0</v>
      </c>
      <c r="N118" s="72"/>
      <c r="P118" s="187" t="str">
        <f t="shared" si="128"/>
        <v>53055C</v>
      </c>
      <c r="Q118" s="191" t="s">
        <v>600</v>
      </c>
      <c r="R118" s="188" t="str">
        <f t="shared" si="110"/>
        <v>Manager Administration - Office of Community Safety</v>
      </c>
      <c r="S118" s="189" t="str">
        <f t="shared" si="139"/>
        <v>10</v>
      </c>
      <c r="T118" s="186" cm="1">
        <f t="array" aca="1" ref="T118" ca="1">ROUND(IF($Q118="Y",VLOOKUP($P118, INDIRECT($Q$3),T$8,0)*INDIRECT($P$2),VLOOKUP($P118, INDIRECT($Q$3),T$8,0)),IF($E118="E",0,3))</f>
        <v>96027</v>
      </c>
      <c r="U118" s="186" cm="1">
        <f t="array" aca="1" ref="U118" ca="1">ROUND(IF($Q118="Y",VLOOKUP($P118, INDIRECT($Q$3),U$8,0)*INDIRECT($P$2),VLOOKUP($P118, INDIRECT($Q$3),U$8,0)),IF($E118="E",0,3))</f>
        <v>99868</v>
      </c>
      <c r="V118" s="186" cm="1">
        <f t="array" aca="1" ref="V118" ca="1">ROUND(IF($Q118="Y",VLOOKUP($P118, INDIRECT($Q$3),V$8,0)*INDIRECT($P$2),VLOOKUP($P118, INDIRECT($Q$3),V$8,0)),IF($E118="E",0,3))</f>
        <v>103862</v>
      </c>
      <c r="W118" s="186" cm="1">
        <f t="array" aca="1" ref="W118" ca="1">ROUND(IF($Q118="Y",VLOOKUP($P118, INDIRECT($Q$3),W$8,0)*INDIRECT($P$2),VLOOKUP($P118, INDIRECT($Q$3),W$8,0)),IF($E118="E",0,3))</f>
        <v>108015</v>
      </c>
      <c r="X118" s="186" cm="1">
        <f t="array" aca="1" ref="X118" ca="1">ROUND(IF($Q118="Y",VLOOKUP($P118, INDIRECT($Q$3),X$8,0)*INDIRECT($P$2),VLOOKUP($P118, INDIRECT($Q$3),X$8,0)),IF($E118="E",0,3))</f>
        <v>112338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118"/>
        <v>53055C</v>
      </c>
      <c r="AC118" s="130" t="str">
        <f t="shared" si="111"/>
        <v>Manager Administration - Office of Community Safety</v>
      </c>
      <c r="AD118" s="284" t="str">
        <f t="shared" si="112"/>
        <v>10</v>
      </c>
      <c r="AE118" s="282">
        <f t="shared" ca="1" si="119"/>
        <v>46.166999999999994</v>
      </c>
      <c r="AF118" s="282">
        <f t="shared" ca="1" si="120"/>
        <v>48.013999999999996</v>
      </c>
      <c r="AG118" s="282">
        <f t="shared" ca="1" si="121"/>
        <v>49.933999999999997</v>
      </c>
      <c r="AH118" s="282">
        <f t="shared" ca="1" si="122"/>
        <v>51.930999999999997</v>
      </c>
      <c r="AI118" s="282">
        <f t="shared" ca="1" si="123"/>
        <v>54.009</v>
      </c>
      <c r="AJ118" s="282" t="str">
        <f t="shared" ca="1" si="124"/>
        <v/>
      </c>
      <c r="AK118" s="282" t="str">
        <f t="shared" ca="1" si="125"/>
        <v/>
      </c>
    </row>
    <row r="119" spans="1:37" x14ac:dyDescent="0.3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126"/>
        <v>92260</v>
      </c>
      <c r="H119" s="74">
        <f t="shared" ca="1" si="127"/>
        <v>97117</v>
      </c>
      <c r="I119" s="74">
        <f t="shared" ca="1" si="134"/>
        <v>102226</v>
      </c>
      <c r="J119" s="74">
        <f t="shared" ca="1" si="135"/>
        <v>109178</v>
      </c>
      <c r="K119" s="74">
        <f t="shared" ca="1" si="136"/>
        <v>112237</v>
      </c>
      <c r="L119" s="74">
        <f t="shared" ca="1" si="137"/>
        <v>115381</v>
      </c>
      <c r="M119" s="74">
        <f t="shared" ca="1" si="138"/>
        <v>118668</v>
      </c>
      <c r="N119" s="72"/>
      <c r="P119" s="187" t="str">
        <f t="shared" si="128"/>
        <v>06520C</v>
      </c>
      <c r="Q119" s="191" t="s">
        <v>600</v>
      </c>
      <c r="R119" s="188" t="str">
        <f t="shared" si="110"/>
        <v>Manager Administration City Attorney's Office</v>
      </c>
      <c r="S119" s="189" t="str">
        <f t="shared" si="139"/>
        <v>41C</v>
      </c>
      <c r="T119" s="186" cm="1">
        <f t="array" aca="1" ref="T119" ca="1">ROUND(IF($Q119="Y",VLOOKUP($P119, INDIRECT($Q$3),T$8,0)*INDIRECT($P$2),VLOOKUP($P119, INDIRECT($Q$3),T$8,0)),IF($E119="E",0,3))</f>
        <v>92260</v>
      </c>
      <c r="U119" s="186" cm="1">
        <f t="array" aca="1" ref="U119" ca="1">ROUND(IF($Q119="Y",VLOOKUP($P119, INDIRECT($Q$3),U$8,0)*INDIRECT($P$2),VLOOKUP($P119, INDIRECT($Q$3),U$8,0)),IF($E119="E",0,3))</f>
        <v>97117</v>
      </c>
      <c r="V119" s="186" cm="1">
        <f t="array" aca="1" ref="V119" ca="1">ROUND(IF($Q119="Y",VLOOKUP($P119, INDIRECT($Q$3),V$8,0)*INDIRECT($P$2),VLOOKUP($P119, INDIRECT($Q$3),V$8,0)),IF($E119="E",0,3))</f>
        <v>102226</v>
      </c>
      <c r="W119" s="186" cm="1">
        <f t="array" aca="1" ref="W119" ca="1">ROUND(IF($Q119="Y",VLOOKUP($P119, INDIRECT($Q$3),W$8,0)*INDIRECT($P$2),VLOOKUP($P119, INDIRECT($Q$3),W$8,0)),IF($E119="E",0,3))</f>
        <v>109178</v>
      </c>
      <c r="X119" s="186" cm="1">
        <f t="array" aca="1" ref="X119" ca="1">ROUND(IF($Q119="Y",VLOOKUP($P119, INDIRECT($Q$3),X$8,0)*INDIRECT($P$2),VLOOKUP($P119, INDIRECT($Q$3),X$8,0)),IF($E119="E",0,3))</f>
        <v>112237</v>
      </c>
      <c r="Y119" s="186" cm="1">
        <f t="array" aca="1" ref="Y119" ca="1">ROUND(IF($Q119="Y",VLOOKUP($P119, INDIRECT($Q$3),Y$8,0)*INDIRECT($P$2),VLOOKUP($P119, INDIRECT($Q$3),Y$8,0)),IF($E119="E",0,3))</f>
        <v>115381</v>
      </c>
      <c r="Z119" s="186" cm="1">
        <f t="array" aca="1" ref="Z119" ca="1">ROUND(IF($Q119="Y",VLOOKUP($P119, INDIRECT($Q$3),Z$8,0)*INDIRECT($P$2),VLOOKUP($P119, INDIRECT($Q$3),Z$8,0)),IF($E119="E",0,3))</f>
        <v>118668</v>
      </c>
      <c r="AA119" s="186"/>
      <c r="AB119" s="282" t="str">
        <f t="shared" si="118"/>
        <v>06520C</v>
      </c>
      <c r="AC119" s="130" t="str">
        <f t="shared" si="111"/>
        <v>Manager Administration City Attorney's Office</v>
      </c>
      <c r="AD119" s="284" t="str">
        <f t="shared" si="112"/>
        <v>41C</v>
      </c>
      <c r="AE119" s="282">
        <f t="shared" ca="1" si="119"/>
        <v>44.355999999999995</v>
      </c>
      <c r="AF119" s="282">
        <f t="shared" ca="1" si="120"/>
        <v>46.690999999999995</v>
      </c>
      <c r="AG119" s="282">
        <f t="shared" ca="1" si="121"/>
        <v>49.147999999999996</v>
      </c>
      <c r="AH119" s="282">
        <f t="shared" ca="1" si="122"/>
        <v>52.489999999999995</v>
      </c>
      <c r="AI119" s="282">
        <f t="shared" ca="1" si="123"/>
        <v>53.960999999999999</v>
      </c>
      <c r="AJ119" s="282">
        <f t="shared" ca="1" si="124"/>
        <v>55.471999999999994</v>
      </c>
      <c r="AK119" s="282">
        <f t="shared" ca="1" si="125"/>
        <v>57.052</v>
      </c>
    </row>
    <row r="120" spans="1:37" x14ac:dyDescent="0.3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126"/>
        <v>85189</v>
      </c>
      <c r="H120" s="74">
        <f t="shared" ca="1" si="127"/>
        <v>89430</v>
      </c>
      <c r="I120" s="74">
        <f t="shared" ca="1" si="134"/>
        <v>93913</v>
      </c>
      <c r="J120" s="74">
        <f t="shared" ca="1" si="135"/>
        <v>99986</v>
      </c>
      <c r="K120" s="74">
        <f t="shared" ca="1" si="136"/>
        <v>102783</v>
      </c>
      <c r="L120" s="74">
        <f t="shared" ca="1" si="137"/>
        <v>105664</v>
      </c>
      <c r="M120" s="74">
        <f t="shared" ca="1" si="138"/>
        <v>108676</v>
      </c>
      <c r="N120" s="72"/>
      <c r="P120" s="187" t="str">
        <f t="shared" si="128"/>
        <v>06542C</v>
      </c>
      <c r="Q120" s="191" t="s">
        <v>600</v>
      </c>
      <c r="R120" s="188" t="str">
        <f t="shared" si="110"/>
        <v>Manager Administrative Services</v>
      </c>
      <c r="S120" s="189" t="str">
        <f t="shared" si="139"/>
        <v>34M</v>
      </c>
      <c r="T120" s="186" cm="1">
        <f t="array" aca="1" ref="T120" ca="1">ROUND(IF($Q120="Y",VLOOKUP($P120, INDIRECT($Q$3),T$8,0)*INDIRECT($P$2),VLOOKUP($P120, INDIRECT($Q$3),T$8,0)),IF($E120="E",0,3))</f>
        <v>85189</v>
      </c>
      <c r="U120" s="186" cm="1">
        <f t="array" aca="1" ref="U120" ca="1">ROUND(IF($Q120="Y",VLOOKUP($P120, INDIRECT($Q$3),U$8,0)*INDIRECT($P$2),VLOOKUP($P120, INDIRECT($Q$3),U$8,0)),IF($E120="E",0,3))</f>
        <v>89430</v>
      </c>
      <c r="V120" s="186" cm="1">
        <f t="array" aca="1" ref="V120" ca="1">ROUND(IF($Q120="Y",VLOOKUP($P120, INDIRECT($Q$3),V$8,0)*INDIRECT($P$2),VLOOKUP($P120, INDIRECT($Q$3),V$8,0)),IF($E120="E",0,3))</f>
        <v>93913</v>
      </c>
      <c r="W120" s="186" cm="1">
        <f t="array" aca="1" ref="W120" ca="1">ROUND(IF($Q120="Y",VLOOKUP($P120, INDIRECT($Q$3),W$8,0)*INDIRECT($P$2),VLOOKUP($P120, INDIRECT($Q$3),W$8,0)),IF($E120="E",0,3))</f>
        <v>99986</v>
      </c>
      <c r="X120" s="186" cm="1">
        <f t="array" aca="1" ref="X120" ca="1">ROUND(IF($Q120="Y",VLOOKUP($P120, INDIRECT($Q$3),X$8,0)*INDIRECT($P$2),VLOOKUP($P120, INDIRECT($Q$3),X$8,0)),IF($E120="E",0,3))</f>
        <v>102783</v>
      </c>
      <c r="Y120" s="186" cm="1">
        <f t="array" aca="1" ref="Y120" ca="1">ROUND(IF($Q120="Y",VLOOKUP($P120, INDIRECT($Q$3),Y$8,0)*INDIRECT($P$2),VLOOKUP($P120, INDIRECT($Q$3),Y$8,0)),IF($E120="E",0,3))</f>
        <v>105664</v>
      </c>
      <c r="Z120" s="186" cm="1">
        <f t="array" aca="1" ref="Z120" ca="1">ROUND(IF($Q120="Y",VLOOKUP($P120, INDIRECT($Q$3),Z$8,0)*INDIRECT($P$2),VLOOKUP($P120, INDIRECT($Q$3),Z$8,0)),IF($E120="E",0,3))</f>
        <v>108676</v>
      </c>
      <c r="AA120" s="186"/>
      <c r="AB120" s="282" t="str">
        <f t="shared" si="118"/>
        <v>06542C</v>
      </c>
      <c r="AC120" s="130" t="str">
        <f t="shared" si="111"/>
        <v>Manager Administrative Services</v>
      </c>
      <c r="AD120" s="284" t="str">
        <f t="shared" si="112"/>
        <v>34M</v>
      </c>
      <c r="AE120" s="282">
        <f t="shared" ca="1" si="119"/>
        <v>40.957000000000001</v>
      </c>
      <c r="AF120" s="282">
        <f t="shared" ca="1" si="120"/>
        <v>42.995999999999995</v>
      </c>
      <c r="AG120" s="282">
        <f t="shared" ca="1" si="121"/>
        <v>45.150999999999996</v>
      </c>
      <c r="AH120" s="282">
        <f t="shared" ca="1" si="122"/>
        <v>48.070999999999998</v>
      </c>
      <c r="AI120" s="282">
        <f t="shared" ca="1" si="123"/>
        <v>49.414999999999999</v>
      </c>
      <c r="AJ120" s="282">
        <f t="shared" ca="1" si="124"/>
        <v>50.8</v>
      </c>
      <c r="AK120" s="282">
        <f t="shared" ca="1" si="125"/>
        <v>52.248999999999995</v>
      </c>
    </row>
    <row r="121" spans="1:37" x14ac:dyDescent="0.3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126"/>
        <v>97811</v>
      </c>
      <c r="H121" s="74">
        <f t="shared" ca="1" si="127"/>
        <v>102699</v>
      </c>
      <c r="I121" s="74">
        <f t="shared" ca="1" si="134"/>
        <v>107837</v>
      </c>
      <c r="J121" s="74">
        <f t="shared" ca="1" si="135"/>
        <v>113540</v>
      </c>
      <c r="K121" s="74">
        <f t="shared" ca="1" si="136"/>
        <v>116720</v>
      </c>
      <c r="L121" s="74">
        <f t="shared" ca="1" si="137"/>
        <v>119988</v>
      </c>
      <c r="M121" s="74">
        <f t="shared" ca="1" si="138"/>
        <v>123408</v>
      </c>
      <c r="N121" s="72"/>
      <c r="P121" s="187" t="str">
        <f t="shared" si="128"/>
        <v>06560C</v>
      </c>
      <c r="Q121" s="191" t="s">
        <v>600</v>
      </c>
      <c r="R121" s="188" t="str">
        <f t="shared" si="110"/>
        <v>Manager Assessment Services</v>
      </c>
      <c r="S121" s="189" t="str">
        <f t="shared" si="139"/>
        <v>47</v>
      </c>
      <c r="T121" s="186" cm="1">
        <f t="array" aca="1" ref="T121" ca="1">ROUND(IF($Q121="Y",VLOOKUP($P121, INDIRECT($Q$3),T$8,0)*INDIRECT($P$2),VLOOKUP($P121, INDIRECT($Q$3),T$8,0)),IF($E121="E",0,3))</f>
        <v>97811</v>
      </c>
      <c r="U121" s="186" cm="1">
        <f t="array" aca="1" ref="U121" ca="1">ROUND(IF($Q121="Y",VLOOKUP($P121, INDIRECT($Q$3),U$8,0)*INDIRECT($P$2),VLOOKUP($P121, INDIRECT($Q$3),U$8,0)),IF($E121="E",0,3))</f>
        <v>102699</v>
      </c>
      <c r="V121" s="186" cm="1">
        <f t="array" aca="1" ref="V121" ca="1">ROUND(IF($Q121="Y",VLOOKUP($P121, INDIRECT($Q$3),V$8,0)*INDIRECT($P$2),VLOOKUP($P121, INDIRECT($Q$3),V$8,0)),IF($E121="E",0,3))</f>
        <v>107837</v>
      </c>
      <c r="W121" s="186" cm="1">
        <f t="array" aca="1" ref="W121" ca="1">ROUND(IF($Q121="Y",VLOOKUP($P121, INDIRECT($Q$3),W$8,0)*INDIRECT($P$2),VLOOKUP($P121, INDIRECT($Q$3),W$8,0)),IF($E121="E",0,3))</f>
        <v>113540</v>
      </c>
      <c r="X121" s="186" cm="1">
        <f t="array" aca="1" ref="X121" ca="1">ROUND(IF($Q121="Y",VLOOKUP($P121, INDIRECT($Q$3),X$8,0)*INDIRECT($P$2),VLOOKUP($P121, INDIRECT($Q$3),X$8,0)),IF($E121="E",0,3))</f>
        <v>116720</v>
      </c>
      <c r="Y121" s="186" cm="1">
        <f t="array" aca="1" ref="Y121" ca="1">ROUND(IF($Q121="Y",VLOOKUP($P121, INDIRECT($Q$3),Y$8,0)*INDIRECT($P$2),VLOOKUP($P121, INDIRECT($Q$3),Y$8,0)),IF($E121="E",0,3))</f>
        <v>119988</v>
      </c>
      <c r="Z121" s="186" cm="1">
        <f t="array" aca="1" ref="Z121" ca="1">ROUND(IF($Q121="Y",VLOOKUP($P121, INDIRECT($Q$3),Z$8,0)*INDIRECT($P$2),VLOOKUP($P121, INDIRECT($Q$3),Z$8,0)),IF($E121="E",0,3))</f>
        <v>123408</v>
      </c>
      <c r="AA121" s="186"/>
      <c r="AB121" s="282" t="str">
        <f t="shared" si="118"/>
        <v>06560C</v>
      </c>
      <c r="AC121" s="130" t="str">
        <f t="shared" si="111"/>
        <v>Manager Assessment Services</v>
      </c>
      <c r="AD121" s="284" t="str">
        <f t="shared" si="112"/>
        <v>47</v>
      </c>
      <c r="AE121" s="282">
        <f t="shared" ca="1" si="119"/>
        <v>47.024999999999999</v>
      </c>
      <c r="AF121" s="282">
        <f t="shared" ca="1" si="120"/>
        <v>49.375</v>
      </c>
      <c r="AG121" s="282">
        <f t="shared" ca="1" si="121"/>
        <v>51.844999999999999</v>
      </c>
      <c r="AH121" s="282">
        <f t="shared" ca="1" si="122"/>
        <v>54.586999999999996</v>
      </c>
      <c r="AI121" s="282">
        <f t="shared" ca="1" si="123"/>
        <v>56.116</v>
      </c>
      <c r="AJ121" s="282">
        <f t="shared" ca="1" si="124"/>
        <v>57.686999999999998</v>
      </c>
      <c r="AK121" s="282">
        <f t="shared" ca="1" si="125"/>
        <v>59.330999999999996</v>
      </c>
    </row>
    <row r="122" spans="1:37" x14ac:dyDescent="0.3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126"/>
        <v>92882</v>
      </c>
      <c r="H122" s="74">
        <f t="shared" ca="1" si="127"/>
        <v>96602</v>
      </c>
      <c r="I122" s="74">
        <f t="shared" ca="1" si="134"/>
        <v>100469</v>
      </c>
      <c r="J122" s="74">
        <f t="shared" ca="1" si="135"/>
        <v>104493</v>
      </c>
      <c r="K122" s="74">
        <f t="shared" ca="1" si="136"/>
        <v>108677</v>
      </c>
      <c r="L122" s="74">
        <f t="shared" ca="1" si="137"/>
        <v>0</v>
      </c>
      <c r="M122" s="74">
        <f t="shared" ca="1" si="138"/>
        <v>0</v>
      </c>
      <c r="N122" s="72"/>
      <c r="P122" s="187" t="str">
        <f t="shared" si="128"/>
        <v>06583C</v>
      </c>
      <c r="Q122" s="191" t="s">
        <v>600</v>
      </c>
      <c r="R122" s="188" t="str">
        <f t="shared" ref="R122:R153" si="140">F122</f>
        <v xml:space="preserve">Manager Business Analysis </v>
      </c>
      <c r="S122" s="189" t="str">
        <f t="shared" si="139"/>
        <v>034</v>
      </c>
      <c r="T122" s="186" cm="1">
        <f t="array" aca="1" ref="T122" ca="1">ROUND(IF($Q122="Y",VLOOKUP($P122, INDIRECT($Q$3),T$8,0)*INDIRECT($P$2),VLOOKUP($P122, INDIRECT($Q$3),T$8,0)),IF($E122="E",0,3))</f>
        <v>92882</v>
      </c>
      <c r="U122" s="186" cm="1">
        <f t="array" aca="1" ref="U122" ca="1">ROUND(IF($Q122="Y",VLOOKUP($P122, INDIRECT($Q$3),U$8,0)*INDIRECT($P$2),VLOOKUP($P122, INDIRECT($Q$3),U$8,0)),IF($E122="E",0,3))</f>
        <v>96602</v>
      </c>
      <c r="V122" s="186" cm="1">
        <f t="array" aca="1" ref="V122" ca="1">ROUND(IF($Q122="Y",VLOOKUP($P122, INDIRECT($Q$3),V$8,0)*INDIRECT($P$2),VLOOKUP($P122, INDIRECT($Q$3),V$8,0)),IF($E122="E",0,3))</f>
        <v>100469</v>
      </c>
      <c r="W122" s="186" cm="1">
        <f t="array" aca="1" ref="W122" ca="1">ROUND(IF($Q122="Y",VLOOKUP($P122, INDIRECT($Q$3),W$8,0)*INDIRECT($P$2),VLOOKUP($P122, INDIRECT($Q$3),W$8,0)),IF($E122="E",0,3))</f>
        <v>104493</v>
      </c>
      <c r="X122" s="186" cm="1">
        <f t="array" aca="1" ref="X122" ca="1">ROUND(IF($Q122="Y",VLOOKUP($P122, INDIRECT($Q$3),X$8,0)*INDIRECT($P$2),VLOOKUP($P122, INDIRECT($Q$3),X$8,0)),IF($E122="E",0,3))</f>
        <v>108677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18"/>
        <v>06583C</v>
      </c>
      <c r="AC122" s="130" t="str">
        <f t="shared" ref="AC122:AC153" si="141">F122</f>
        <v xml:space="preserve">Manager Business Analysis </v>
      </c>
      <c r="AD122" s="284" t="str">
        <f t="shared" ref="AD122:AD153" si="142">C122</f>
        <v>034</v>
      </c>
      <c r="AE122" s="282">
        <f t="shared" ca="1" si="119"/>
        <v>44.655000000000001</v>
      </c>
      <c r="AF122" s="282">
        <f t="shared" ca="1" si="120"/>
        <v>46.443999999999996</v>
      </c>
      <c r="AG122" s="282">
        <f t="shared" ca="1" si="121"/>
        <v>48.302999999999997</v>
      </c>
      <c r="AH122" s="282">
        <f t="shared" ca="1" si="122"/>
        <v>50.238</v>
      </c>
      <c r="AI122" s="282">
        <f t="shared" ca="1" si="123"/>
        <v>52.248999999999995</v>
      </c>
      <c r="AJ122" s="282" t="str">
        <f t="shared" ca="1" si="124"/>
        <v/>
      </c>
      <c r="AK122" s="282" t="str">
        <f t="shared" ca="1" si="125"/>
        <v/>
      </c>
    </row>
    <row r="123" spans="1:37" x14ac:dyDescent="0.3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126"/>
        <v>113791</v>
      </c>
      <c r="H123" s="74">
        <f t="shared" ca="1" si="127"/>
        <v>118342</v>
      </c>
      <c r="I123" s="74">
        <f t="shared" ca="1" si="134"/>
        <v>123075</v>
      </c>
      <c r="J123" s="74">
        <f t="shared" ca="1" si="135"/>
        <v>127998</v>
      </c>
      <c r="K123" s="74">
        <f t="shared" ca="1" si="136"/>
        <v>133117</v>
      </c>
      <c r="L123" s="74">
        <f t="shared" ca="1" si="137"/>
        <v>0</v>
      </c>
      <c r="M123" s="74">
        <f t="shared" ca="1" si="138"/>
        <v>0</v>
      </c>
      <c r="N123" s="72"/>
      <c r="P123" s="187" t="str">
        <f t="shared" si="128"/>
        <v>52580C</v>
      </c>
      <c r="Q123" s="191" t="s">
        <v>600</v>
      </c>
      <c r="R123" s="188" t="str">
        <f t="shared" si="140"/>
        <v>Manager Business Finance</v>
      </c>
      <c r="S123" s="189" t="str">
        <f t="shared" si="139"/>
        <v>105</v>
      </c>
      <c r="T123" s="186" cm="1">
        <f t="array" aca="1" ref="T123" ca="1">ROUND(IF($Q123="Y",VLOOKUP($P123, INDIRECT($Q$3),T$8,0)*INDIRECT($P$2),VLOOKUP($P123, INDIRECT($Q$3),T$8,0)),IF($E123="E",0,3))</f>
        <v>113791</v>
      </c>
      <c r="U123" s="186" cm="1">
        <f t="array" aca="1" ref="U123" ca="1">ROUND(IF($Q123="Y",VLOOKUP($P123, INDIRECT($Q$3),U$8,0)*INDIRECT($P$2),VLOOKUP($P123, INDIRECT($Q$3),U$8,0)),IF($E123="E",0,3))</f>
        <v>118342</v>
      </c>
      <c r="V123" s="186" cm="1">
        <f t="array" aca="1" ref="V123" ca="1">ROUND(IF($Q123="Y",VLOOKUP($P123, INDIRECT($Q$3),V$8,0)*INDIRECT($P$2),VLOOKUP($P123, INDIRECT($Q$3),V$8,0)),IF($E123="E",0,3))</f>
        <v>123075</v>
      </c>
      <c r="W123" s="186" cm="1">
        <f t="array" aca="1" ref="W123" ca="1">ROUND(IF($Q123="Y",VLOOKUP($P123, INDIRECT($Q$3),W$8,0)*INDIRECT($P$2),VLOOKUP($P123, INDIRECT($Q$3),W$8,0)),IF($E123="E",0,3))</f>
        <v>127998</v>
      </c>
      <c r="X123" s="186" cm="1">
        <f t="array" aca="1" ref="X123" ca="1">ROUND(IF($Q123="Y",VLOOKUP($P123, INDIRECT($Q$3),X$8,0)*INDIRECT($P$2),VLOOKUP($P123, INDIRECT($Q$3),X$8,0)),IF($E123="E",0,3))</f>
        <v>133117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18"/>
        <v>52580C</v>
      </c>
      <c r="AC123" s="130" t="str">
        <f t="shared" si="141"/>
        <v>Manager Business Finance</v>
      </c>
      <c r="AD123" s="284" t="str">
        <f t="shared" si="142"/>
        <v>105</v>
      </c>
      <c r="AE123" s="282">
        <f t="shared" ca="1" si="119"/>
        <v>54.707999999999998</v>
      </c>
      <c r="AF123" s="282">
        <f t="shared" ca="1" si="120"/>
        <v>56.896000000000001</v>
      </c>
      <c r="AG123" s="282">
        <f t="shared" ca="1" si="121"/>
        <v>59.170999999999999</v>
      </c>
      <c r="AH123" s="282">
        <f t="shared" ca="1" si="122"/>
        <v>61.537999999999997</v>
      </c>
      <c r="AI123" s="282">
        <f t="shared" ca="1" si="123"/>
        <v>63.998999999999995</v>
      </c>
      <c r="AJ123" s="282" t="str">
        <f t="shared" ca="1" si="124"/>
        <v/>
      </c>
      <c r="AK123" s="282" t="str">
        <f t="shared" ca="1" si="125"/>
        <v/>
      </c>
    </row>
    <row r="124" spans="1:37" x14ac:dyDescent="0.3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126"/>
        <v>114159</v>
      </c>
      <c r="H124" s="74">
        <f t="shared" ca="1" si="127"/>
        <v>118723</v>
      </c>
      <c r="I124" s="74">
        <f t="shared" ca="1" si="134"/>
        <v>123473</v>
      </c>
      <c r="J124" s="74">
        <f t="shared" ca="1" si="135"/>
        <v>128412</v>
      </c>
      <c r="K124" s="74">
        <f t="shared" ca="1" si="136"/>
        <v>133549</v>
      </c>
      <c r="L124" s="74">
        <f t="shared" ca="1" si="137"/>
        <v>0</v>
      </c>
      <c r="M124" s="74">
        <f t="shared" ca="1" si="138"/>
        <v>0</v>
      </c>
      <c r="N124" s="72"/>
      <c r="P124" s="187" t="str">
        <f t="shared" si="128"/>
        <v>06590C</v>
      </c>
      <c r="Q124" s="191" t="s">
        <v>600</v>
      </c>
      <c r="R124" s="188" t="str">
        <f t="shared" si="140"/>
        <v>Manager Business Licensing</v>
      </c>
      <c r="S124" s="189" t="str">
        <f t="shared" si="139"/>
        <v>63</v>
      </c>
      <c r="T124" s="186" cm="1">
        <f t="array" aca="1" ref="T124" ca="1">ROUND(IF($Q124="Y",VLOOKUP($P124, INDIRECT($Q$3),T$8,0)*INDIRECT($P$2),VLOOKUP($P124, INDIRECT($Q$3),T$8,0)),IF($E124="E",0,3))</f>
        <v>114159</v>
      </c>
      <c r="U124" s="186" cm="1">
        <f t="array" aca="1" ref="U124" ca="1">ROUND(IF($Q124="Y",VLOOKUP($P124, INDIRECT($Q$3),U$8,0)*INDIRECT($P$2),VLOOKUP($P124, INDIRECT($Q$3),U$8,0)),IF($E124="E",0,3))</f>
        <v>118723</v>
      </c>
      <c r="V124" s="186" cm="1">
        <f t="array" aca="1" ref="V124" ca="1">ROUND(IF($Q124="Y",VLOOKUP($P124, INDIRECT($Q$3),V$8,0)*INDIRECT($P$2),VLOOKUP($P124, INDIRECT($Q$3),V$8,0)),IF($E124="E",0,3))</f>
        <v>123473</v>
      </c>
      <c r="W124" s="186" cm="1">
        <f t="array" aca="1" ref="W124" ca="1">ROUND(IF($Q124="Y",VLOOKUP($P124, INDIRECT($Q$3),W$8,0)*INDIRECT($P$2),VLOOKUP($P124, INDIRECT($Q$3),W$8,0)),IF($E124="E",0,3))</f>
        <v>128412</v>
      </c>
      <c r="X124" s="186" cm="1">
        <f t="array" aca="1" ref="X124" ca="1">ROUND(IF($Q124="Y",VLOOKUP($P124, INDIRECT($Q$3),X$8,0)*INDIRECT($P$2),VLOOKUP($P124, INDIRECT($Q$3),X$8,0)),IF($E124="E",0,3))</f>
        <v>133549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118"/>
        <v>06590C</v>
      </c>
      <c r="AC124" s="130" t="str">
        <f t="shared" si="141"/>
        <v>Manager Business Licensing</v>
      </c>
      <c r="AD124" s="284" t="str">
        <f t="shared" si="142"/>
        <v>63</v>
      </c>
      <c r="AE124" s="282">
        <f t="shared" ca="1" si="119"/>
        <v>54.884999999999998</v>
      </c>
      <c r="AF124" s="282">
        <f t="shared" ca="1" si="120"/>
        <v>57.079000000000001</v>
      </c>
      <c r="AG124" s="282">
        <f t="shared" ca="1" si="121"/>
        <v>59.363</v>
      </c>
      <c r="AH124" s="282">
        <f t="shared" ca="1" si="122"/>
        <v>61.736999999999995</v>
      </c>
      <c r="AI124" s="282">
        <f t="shared" ca="1" si="123"/>
        <v>64.207000000000008</v>
      </c>
      <c r="AJ124" s="282" t="str">
        <f t="shared" ca="1" si="124"/>
        <v/>
      </c>
      <c r="AK124" s="282" t="str">
        <f t="shared" ca="1" si="125"/>
        <v/>
      </c>
    </row>
    <row r="125" spans="1:37" x14ac:dyDescent="0.3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126"/>
        <v>92260</v>
      </c>
      <c r="H125" s="74">
        <f t="shared" ca="1" si="127"/>
        <v>97117</v>
      </c>
      <c r="I125" s="74">
        <f t="shared" ca="1" si="134"/>
        <v>102226</v>
      </c>
      <c r="J125" s="74">
        <f t="shared" ca="1" si="135"/>
        <v>109178</v>
      </c>
      <c r="K125" s="74">
        <f t="shared" ca="1" si="136"/>
        <v>112237</v>
      </c>
      <c r="L125" s="74">
        <f t="shared" ca="1" si="137"/>
        <v>115381</v>
      </c>
      <c r="M125" s="74">
        <f t="shared" ca="1" si="138"/>
        <v>118668</v>
      </c>
      <c r="N125" s="72"/>
      <c r="P125" s="187" t="str">
        <f t="shared" si="128"/>
        <v>06595C</v>
      </c>
      <c r="Q125" s="191" t="s">
        <v>600</v>
      </c>
      <c r="R125" s="188" t="str">
        <f t="shared" si="140"/>
        <v xml:space="preserve">Manager Buying Services </v>
      </c>
      <c r="S125" s="189" t="str">
        <f t="shared" si="139"/>
        <v>41C</v>
      </c>
      <c r="T125" s="186" cm="1">
        <f t="array" aca="1" ref="T125" ca="1">ROUND(IF($Q125="Y",VLOOKUP($P125, INDIRECT($Q$3),T$8,0)*INDIRECT($P$2),VLOOKUP($P125, INDIRECT($Q$3),T$8,0)),IF($E125="E",0,3))</f>
        <v>92260</v>
      </c>
      <c r="U125" s="186" cm="1">
        <f t="array" aca="1" ref="U125" ca="1">ROUND(IF($Q125="Y",VLOOKUP($P125, INDIRECT($Q$3),U$8,0)*INDIRECT($P$2),VLOOKUP($P125, INDIRECT($Q$3),U$8,0)),IF($E125="E",0,3))</f>
        <v>97117</v>
      </c>
      <c r="V125" s="186" cm="1">
        <f t="array" aca="1" ref="V125" ca="1">ROUND(IF($Q125="Y",VLOOKUP($P125, INDIRECT($Q$3),V$8,0)*INDIRECT($P$2),VLOOKUP($P125, INDIRECT($Q$3),V$8,0)),IF($E125="E",0,3))</f>
        <v>102226</v>
      </c>
      <c r="W125" s="186" cm="1">
        <f t="array" aca="1" ref="W125" ca="1">ROUND(IF($Q125="Y",VLOOKUP($P125, INDIRECT($Q$3),W$8,0)*INDIRECT($P$2),VLOOKUP($P125, INDIRECT($Q$3),W$8,0)),IF($E125="E",0,3))</f>
        <v>109178</v>
      </c>
      <c r="X125" s="186" cm="1">
        <f t="array" aca="1" ref="X125" ca="1">ROUND(IF($Q125="Y",VLOOKUP($P125, INDIRECT($Q$3),X$8,0)*INDIRECT($P$2),VLOOKUP($P125, INDIRECT($Q$3),X$8,0)),IF($E125="E",0,3))</f>
        <v>112237</v>
      </c>
      <c r="Y125" s="186" cm="1">
        <f t="array" aca="1" ref="Y125" ca="1">ROUND(IF($Q125="Y",VLOOKUP($P125, INDIRECT($Q$3),Y$8,0)*INDIRECT($P$2),VLOOKUP($P125, INDIRECT($Q$3),Y$8,0)),IF($E125="E",0,3))</f>
        <v>115381</v>
      </c>
      <c r="Z125" s="186" cm="1">
        <f t="array" aca="1" ref="Z125" ca="1">ROUND(IF($Q125="Y",VLOOKUP($P125, INDIRECT($Q$3),Z$8,0)*INDIRECT($P$2),VLOOKUP($P125, INDIRECT($Q$3),Z$8,0)),IF($E125="E",0,3))</f>
        <v>118668</v>
      </c>
      <c r="AA125" s="186"/>
      <c r="AB125" s="282" t="str">
        <f t="shared" si="118"/>
        <v>06595C</v>
      </c>
      <c r="AC125" s="130" t="str">
        <f t="shared" si="141"/>
        <v xml:space="preserve">Manager Buying Services </v>
      </c>
      <c r="AD125" s="284" t="str">
        <f t="shared" si="142"/>
        <v>41C</v>
      </c>
      <c r="AE125" s="282">
        <f t="shared" ca="1" si="119"/>
        <v>44.355999999999995</v>
      </c>
      <c r="AF125" s="282">
        <f t="shared" ca="1" si="120"/>
        <v>46.690999999999995</v>
      </c>
      <c r="AG125" s="282">
        <f t="shared" ca="1" si="121"/>
        <v>49.147999999999996</v>
      </c>
      <c r="AH125" s="282">
        <f t="shared" ca="1" si="122"/>
        <v>52.489999999999995</v>
      </c>
      <c r="AI125" s="282">
        <f t="shared" ca="1" si="123"/>
        <v>53.960999999999999</v>
      </c>
      <c r="AJ125" s="282">
        <f t="shared" ca="1" si="124"/>
        <v>55.471999999999994</v>
      </c>
      <c r="AK125" s="282">
        <f t="shared" ca="1" si="125"/>
        <v>57.052</v>
      </c>
    </row>
    <row r="126" spans="1:37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126"/>
        <v>83605</v>
      </c>
      <c r="H126" s="74">
        <f t="shared" ca="1" si="127"/>
        <v>87922</v>
      </c>
      <c r="I126" s="74">
        <f t="shared" ca="1" si="134"/>
        <v>92403</v>
      </c>
      <c r="J126" s="74">
        <f t="shared" ca="1" si="135"/>
        <v>98658</v>
      </c>
      <c r="K126" s="74">
        <f t="shared" ca="1" si="136"/>
        <v>101421</v>
      </c>
      <c r="L126" s="74">
        <f t="shared" ca="1" si="137"/>
        <v>104261</v>
      </c>
      <c r="M126" s="74">
        <f t="shared" ca="1" si="138"/>
        <v>107235</v>
      </c>
      <c r="N126" s="72"/>
      <c r="P126" s="187" t="str">
        <f t="shared" si="128"/>
        <v>06638C</v>
      </c>
      <c r="Q126" s="191" t="s">
        <v>600</v>
      </c>
      <c r="R126" s="188" t="str">
        <f t="shared" si="140"/>
        <v>Manager Community Engagement</v>
      </c>
      <c r="S126" s="189" t="str">
        <f t="shared" si="139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118"/>
        <v>06638C</v>
      </c>
      <c r="AC126" s="130" t="str">
        <f t="shared" si="141"/>
        <v>Manager Community Engagement</v>
      </c>
      <c r="AD126" s="284" t="str">
        <f t="shared" si="142"/>
        <v>34D</v>
      </c>
      <c r="AE126" s="282">
        <f t="shared" ca="1" si="119"/>
        <v>40.195</v>
      </c>
      <c r="AF126" s="282">
        <f t="shared" ca="1" si="120"/>
        <v>42.271000000000001</v>
      </c>
      <c r="AG126" s="282">
        <f t="shared" ca="1" si="121"/>
        <v>44.424999999999997</v>
      </c>
      <c r="AH126" s="282">
        <f t="shared" ca="1" si="122"/>
        <v>47.431999999999995</v>
      </c>
      <c r="AI126" s="282">
        <f t="shared" ca="1" si="123"/>
        <v>48.760999999999996</v>
      </c>
      <c r="AJ126" s="282">
        <f t="shared" ca="1" si="124"/>
        <v>50.125999999999998</v>
      </c>
      <c r="AK126" s="282">
        <f t="shared" ca="1" si="125"/>
        <v>51.555999999999997</v>
      </c>
    </row>
    <row r="127" spans="1:37" x14ac:dyDescent="0.3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126"/>
        <v>102407</v>
      </c>
      <c r="H127" s="74">
        <f t="shared" ca="1" si="127"/>
        <v>106507</v>
      </c>
      <c r="I127" s="74">
        <f t="shared" ref="I127:K131" ca="1" si="143">IF(G127="E",ROUND(V127,0),ROUND(V127,3))</f>
        <v>110772</v>
      </c>
      <c r="J127" s="74">
        <f t="shared" ca="1" si="143"/>
        <v>115208</v>
      </c>
      <c r="K127" s="74">
        <f t="shared" ca="1" si="143"/>
        <v>119821</v>
      </c>
      <c r="L127" s="74"/>
      <c r="M127" s="74"/>
      <c r="N127" s="72"/>
      <c r="P127" s="187" t="str">
        <f t="shared" si="128"/>
        <v>59486C</v>
      </c>
      <c r="Q127" s="191" t="s">
        <v>600</v>
      </c>
      <c r="R127" s="188" t="str">
        <f t="shared" si="140"/>
        <v>Manager Community &amp; Cultural Engagement</v>
      </c>
      <c r="S127" s="189" t="str">
        <f t="shared" si="139"/>
        <v>116</v>
      </c>
      <c r="T127" s="186" cm="1">
        <f t="array" aca="1" ref="T127" ca="1">ROUND(IF($Q127="Y",VLOOKUP($P127, INDIRECT($Q$3),T$8,0)*INDIRECT($P$2),VLOOKUP($P127, INDIRECT($Q$3),T$8,0)),IF($E127="E",0,3))</f>
        <v>102407</v>
      </c>
      <c r="U127" s="186" cm="1">
        <f t="array" aca="1" ref="U127" ca="1">ROUND(IF($Q127="Y",VLOOKUP($P127, INDIRECT($Q$3),U$8,0)*INDIRECT($P$2),VLOOKUP($P127, INDIRECT($Q$3),U$8,0)),IF($E127="E",0,3))</f>
        <v>106507</v>
      </c>
      <c r="V127" s="186" cm="1">
        <f t="array" aca="1" ref="V127" ca="1">ROUND(IF($Q127="Y",VLOOKUP($P127, INDIRECT($Q$3),V$8,0)*INDIRECT($P$2),VLOOKUP($P127, INDIRECT($Q$3),V$8,0)),IF($E127="E",0,3))</f>
        <v>110772</v>
      </c>
      <c r="W127" s="186" cm="1">
        <f t="array" aca="1" ref="W127" ca="1">ROUND(IF($Q127="Y",VLOOKUP($P127, INDIRECT($Q$3),W$8,0)*INDIRECT($P$2),VLOOKUP($P127, INDIRECT($Q$3),W$8,0)),IF($E127="E",0,3))</f>
        <v>115208</v>
      </c>
      <c r="X127" s="186" cm="1">
        <f t="array" aca="1" ref="X127" ca="1">ROUND(IF($Q127="Y",VLOOKUP($P127, INDIRECT($Q$3),X$8,0)*INDIRECT($P$2),VLOOKUP($P127, INDIRECT($Q$3),X$8,0)),IF($E127="E",0,3))</f>
        <v>119821</v>
      </c>
      <c r="AA127" s="186"/>
      <c r="AB127" s="282" t="str">
        <f t="shared" si="118"/>
        <v>59486C</v>
      </c>
      <c r="AC127" s="130" t="str">
        <f t="shared" si="141"/>
        <v>Manager Community &amp; Cultural Engagement</v>
      </c>
      <c r="AD127" s="284" t="str">
        <f t="shared" si="142"/>
        <v>116</v>
      </c>
      <c r="AE127" s="282">
        <f t="shared" ca="1" si="119"/>
        <v>49.234999999999999</v>
      </c>
      <c r="AF127" s="282">
        <f t="shared" ca="1" si="120"/>
        <v>51.205999999999996</v>
      </c>
      <c r="AG127" s="282">
        <f t="shared" ca="1" si="121"/>
        <v>53.256</v>
      </c>
      <c r="AH127" s="282">
        <f t="shared" ca="1" si="122"/>
        <v>55.388999999999996</v>
      </c>
      <c r="AI127" s="282">
        <f t="shared" ca="1" si="123"/>
        <v>57.606999999999999</v>
      </c>
      <c r="AJ127" s="282"/>
      <c r="AK127" s="282"/>
    </row>
    <row r="128" spans="1:37" x14ac:dyDescent="0.3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126"/>
        <v>88615</v>
      </c>
      <c r="H128" s="74">
        <f t="shared" ca="1" si="127"/>
        <v>93278</v>
      </c>
      <c r="I128" s="74">
        <f t="shared" ca="1" si="143"/>
        <v>98187</v>
      </c>
      <c r="J128" s="74">
        <f t="shared" ca="1" si="143"/>
        <v>103356</v>
      </c>
      <c r="K128" s="74">
        <f t="shared" ca="1" si="143"/>
        <v>106246</v>
      </c>
      <c r="L128" s="74">
        <f t="shared" ref="L128:L144" ca="1" si="144">IF(J128="E",ROUND(Y128,0),ROUND(Y128,3))</f>
        <v>109225</v>
      </c>
      <c r="M128" s="74">
        <f t="shared" ref="M128:M144" ca="1" si="145">IF(K128="E",ROUND(Z128,0),ROUND(Z128,3))</f>
        <v>112338</v>
      </c>
      <c r="N128" s="72"/>
      <c r="P128" s="187" t="str">
        <f t="shared" si="128"/>
        <v>59463C</v>
      </c>
      <c r="Q128" s="191" t="s">
        <v>600</v>
      </c>
      <c r="R128" s="188" t="str">
        <f t="shared" si="140"/>
        <v>Manager Crime Prevention Specialists</v>
      </c>
      <c r="S128" s="189" t="str">
        <f t="shared" si="139"/>
        <v>83</v>
      </c>
      <c r="T128" s="186" cm="1">
        <f t="array" aca="1" ref="T128" ca="1">ROUND(IF($Q128="Y",VLOOKUP($P128, INDIRECT($Q$3),T$8,0)*INDIRECT($P$2),VLOOKUP($P128, INDIRECT($Q$3),T$8,0)),IF($E128="E",0,3))</f>
        <v>88615</v>
      </c>
      <c r="U128" s="186" cm="1">
        <f t="array" aca="1" ref="U128" ca="1">ROUND(IF($Q128="Y",VLOOKUP($P128, INDIRECT($Q$3),U$8,0)*INDIRECT($P$2),VLOOKUP($P128, INDIRECT($Q$3),U$8,0)),IF($E128="E",0,3))</f>
        <v>93278</v>
      </c>
      <c r="V128" s="186" cm="1">
        <f t="array" aca="1" ref="V128" ca="1">ROUND(IF($Q128="Y",VLOOKUP($P128, INDIRECT($Q$3),V$8,0)*INDIRECT($P$2),VLOOKUP($P128, INDIRECT($Q$3),V$8,0)),IF($E128="E",0,3))</f>
        <v>98187</v>
      </c>
      <c r="W128" s="186" cm="1">
        <f t="array" aca="1" ref="W128" ca="1">ROUND(IF($Q128="Y",VLOOKUP($P128, INDIRECT($Q$3),W$8,0)*INDIRECT($P$2),VLOOKUP($P128, INDIRECT($Q$3),W$8,0)),IF($E128="E",0,3))</f>
        <v>103356</v>
      </c>
      <c r="X128" s="186" cm="1">
        <f t="array" aca="1" ref="X128" ca="1">ROUND(IF($Q128="Y",VLOOKUP($P128, INDIRECT($Q$3),X$8,0)*INDIRECT($P$2),VLOOKUP($P128, INDIRECT($Q$3),X$8,0)),IF($E128="E",0,3))</f>
        <v>106246</v>
      </c>
      <c r="Y128" s="186" cm="1">
        <f t="array" aca="1" ref="Y128" ca="1">ROUND(IF($Q128="Y",VLOOKUP($P128, INDIRECT($Q$3),Y$8,0)*INDIRECT($P$2),VLOOKUP($P128, INDIRECT($Q$3),Y$8,0)),IF($E128="E",0,3))</f>
        <v>109225</v>
      </c>
      <c r="Z128" s="186" cm="1">
        <f t="array" aca="1" ref="Z128" ca="1">ROUND(IF($Q128="Y",VLOOKUP($P128, INDIRECT($Q$3),Z$8,0)*INDIRECT($P$2),VLOOKUP($P128, INDIRECT($Q$3),Z$8,0)),IF($E128="E",0,3))</f>
        <v>112338</v>
      </c>
      <c r="AA128" s="186"/>
      <c r="AB128" s="282" t="str">
        <f t="shared" si="118"/>
        <v>59463C</v>
      </c>
      <c r="AC128" s="130" t="str">
        <f t="shared" si="141"/>
        <v>Manager Crime Prevention Specialists</v>
      </c>
      <c r="AD128" s="284" t="str">
        <f t="shared" si="142"/>
        <v>83</v>
      </c>
      <c r="AE128" s="282">
        <f t="shared" ca="1" si="119"/>
        <v>42.603999999999999</v>
      </c>
      <c r="AF128" s="282">
        <f t="shared" ca="1" si="120"/>
        <v>44.845999999999997</v>
      </c>
      <c r="AG128" s="282">
        <f t="shared" ca="1" si="121"/>
        <v>47.205999999999996</v>
      </c>
      <c r="AH128" s="282">
        <f t="shared" ca="1" si="122"/>
        <v>49.690999999999995</v>
      </c>
      <c r="AI128" s="282">
        <f t="shared" ca="1" si="123"/>
        <v>51.08</v>
      </c>
      <c r="AJ128" s="282">
        <f t="shared" ref="AJ128:AK131" ca="1" si="146">IF(Y128=0,"",IF($E128="E",ROUNDUP(Y128/2080,3),Y128))</f>
        <v>52.512999999999998</v>
      </c>
      <c r="AK128" s="282">
        <f t="shared" ca="1" si="146"/>
        <v>54.009</v>
      </c>
    </row>
    <row r="129" spans="1:37" x14ac:dyDescent="0.3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126"/>
        <v>92260</v>
      </c>
      <c r="H129" s="74">
        <f t="shared" ca="1" si="127"/>
        <v>97117</v>
      </c>
      <c r="I129" s="74">
        <f t="shared" ca="1" si="143"/>
        <v>102226</v>
      </c>
      <c r="J129" s="74">
        <f t="shared" ca="1" si="143"/>
        <v>109178</v>
      </c>
      <c r="K129" s="74">
        <f t="shared" ca="1" si="143"/>
        <v>112237</v>
      </c>
      <c r="L129" s="74">
        <f t="shared" ca="1" si="144"/>
        <v>115381</v>
      </c>
      <c r="M129" s="74">
        <f t="shared" ca="1" si="145"/>
        <v>118668</v>
      </c>
      <c r="N129" s="72"/>
      <c r="P129" s="187" t="str">
        <f t="shared" si="128"/>
        <v>06643C</v>
      </c>
      <c r="Q129" s="191" t="s">
        <v>600</v>
      </c>
      <c r="R129" s="188" t="str">
        <f t="shared" si="140"/>
        <v>Manager Development Coordination</v>
      </c>
      <c r="S129" s="189" t="str">
        <f t="shared" si="139"/>
        <v>41C</v>
      </c>
      <c r="T129" s="186" cm="1">
        <f t="array" aca="1" ref="T129" ca="1">ROUND(IF($Q129="Y",VLOOKUP($P129, INDIRECT($Q$3),T$8,0)*INDIRECT($P$2),VLOOKUP($P129, INDIRECT($Q$3),T$8,0)),IF($E129="E",0,3))</f>
        <v>92260</v>
      </c>
      <c r="U129" s="186" cm="1">
        <f t="array" aca="1" ref="U129" ca="1">ROUND(IF($Q129="Y",VLOOKUP($P129, INDIRECT($Q$3),U$8,0)*INDIRECT($P$2),VLOOKUP($P129, INDIRECT($Q$3),U$8,0)),IF($E129="E",0,3))</f>
        <v>97117</v>
      </c>
      <c r="V129" s="186" cm="1">
        <f t="array" aca="1" ref="V129" ca="1">ROUND(IF($Q129="Y",VLOOKUP($P129, INDIRECT($Q$3),V$8,0)*INDIRECT($P$2),VLOOKUP($P129, INDIRECT($Q$3),V$8,0)),IF($E129="E",0,3))</f>
        <v>102226</v>
      </c>
      <c r="W129" s="186" cm="1">
        <f t="array" aca="1" ref="W129" ca="1">ROUND(IF($Q129="Y",VLOOKUP($P129, INDIRECT($Q$3),W$8,0)*INDIRECT($P$2),VLOOKUP($P129, INDIRECT($Q$3),W$8,0)),IF($E129="E",0,3))</f>
        <v>109178</v>
      </c>
      <c r="X129" s="186" cm="1">
        <f t="array" aca="1" ref="X129" ca="1">ROUND(IF($Q129="Y",VLOOKUP($P129, INDIRECT($Q$3),X$8,0)*INDIRECT($P$2),VLOOKUP($P129, INDIRECT($Q$3),X$8,0)),IF($E129="E",0,3))</f>
        <v>112237</v>
      </c>
      <c r="Y129" s="186" cm="1">
        <f t="array" aca="1" ref="Y129" ca="1">ROUND(IF($Q129="Y",VLOOKUP($P129, INDIRECT($Q$3),Y$8,0)*INDIRECT($P$2),VLOOKUP($P129, INDIRECT($Q$3),Y$8,0)),IF($E129="E",0,3))</f>
        <v>115381</v>
      </c>
      <c r="Z129" s="186" cm="1">
        <f t="array" aca="1" ref="Z129" ca="1">ROUND(IF($Q129="Y",VLOOKUP($P129, INDIRECT($Q$3),Z$8,0)*INDIRECT($P$2),VLOOKUP($P129, INDIRECT($Q$3),Z$8,0)),IF($E129="E",0,3))</f>
        <v>118668</v>
      </c>
      <c r="AA129" s="186"/>
      <c r="AB129" s="282" t="str">
        <f t="shared" si="118"/>
        <v>06643C</v>
      </c>
      <c r="AC129" s="130" t="str">
        <f t="shared" si="141"/>
        <v>Manager Development Coordination</v>
      </c>
      <c r="AD129" s="284" t="str">
        <f t="shared" si="142"/>
        <v>41C</v>
      </c>
      <c r="AE129" s="282">
        <f t="shared" ca="1" si="119"/>
        <v>44.355999999999995</v>
      </c>
      <c r="AF129" s="282">
        <f t="shared" ca="1" si="120"/>
        <v>46.690999999999995</v>
      </c>
      <c r="AG129" s="282">
        <f t="shared" ca="1" si="121"/>
        <v>49.147999999999996</v>
      </c>
      <c r="AH129" s="282">
        <f t="shared" ca="1" si="122"/>
        <v>52.489999999999995</v>
      </c>
      <c r="AI129" s="282">
        <f t="shared" ca="1" si="123"/>
        <v>53.960999999999999</v>
      </c>
      <c r="AJ129" s="282">
        <f t="shared" ca="1" si="146"/>
        <v>55.471999999999994</v>
      </c>
      <c r="AK129" s="282">
        <f t="shared" ca="1" si="146"/>
        <v>57.052</v>
      </c>
    </row>
    <row r="130" spans="1:37" x14ac:dyDescent="0.3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126"/>
        <v>99902</v>
      </c>
      <c r="H130" s="74">
        <f t="shared" ca="1" si="127"/>
        <v>104897</v>
      </c>
      <c r="I130" s="74">
        <f t="shared" ca="1" si="143"/>
        <v>110140</v>
      </c>
      <c r="J130" s="74">
        <f t="shared" ca="1" si="143"/>
        <v>117335</v>
      </c>
      <c r="K130" s="74">
        <f t="shared" ca="1" si="143"/>
        <v>120622</v>
      </c>
      <c r="L130" s="74">
        <f t="shared" ca="1" si="144"/>
        <v>124002</v>
      </c>
      <c r="M130" s="74">
        <f t="shared" ca="1" si="145"/>
        <v>127534</v>
      </c>
      <c r="N130" s="72"/>
      <c r="P130" s="187" t="str">
        <f t="shared" si="128"/>
        <v>06644C</v>
      </c>
      <c r="Q130" s="191" t="s">
        <v>600</v>
      </c>
      <c r="R130" s="188" t="str">
        <f t="shared" si="140"/>
        <v>Manager Development Finance</v>
      </c>
      <c r="S130" s="189" t="str">
        <f t="shared" si="139"/>
        <v>50</v>
      </c>
      <c r="T130" s="186" cm="1">
        <f t="array" aca="1" ref="T130" ca="1">ROUND(IF($Q130="Y",VLOOKUP($P130, INDIRECT($Q$3),T$8,0)*INDIRECT($P$2),VLOOKUP($P130, INDIRECT($Q$3),T$8,0)),IF($E130="E",0,3))</f>
        <v>99902</v>
      </c>
      <c r="U130" s="186" cm="1">
        <f t="array" aca="1" ref="U130" ca="1">ROUND(IF($Q130="Y",VLOOKUP($P130, INDIRECT($Q$3),U$8,0)*INDIRECT($P$2),VLOOKUP($P130, INDIRECT($Q$3),U$8,0)),IF($E130="E",0,3))</f>
        <v>104897</v>
      </c>
      <c r="V130" s="186" cm="1">
        <f t="array" aca="1" ref="V130" ca="1">ROUND(IF($Q130="Y",VLOOKUP($P130, INDIRECT($Q$3),V$8,0)*INDIRECT($P$2),VLOOKUP($P130, INDIRECT($Q$3),V$8,0)),IF($E130="E",0,3))</f>
        <v>110140</v>
      </c>
      <c r="W130" s="186" cm="1">
        <f t="array" aca="1" ref="W130" ca="1">ROUND(IF($Q130="Y",VLOOKUP($P130, INDIRECT($Q$3),W$8,0)*INDIRECT($P$2),VLOOKUP($P130, INDIRECT($Q$3),W$8,0)),IF($E130="E",0,3))</f>
        <v>117335</v>
      </c>
      <c r="X130" s="186" cm="1">
        <f t="array" aca="1" ref="X130" ca="1">ROUND(IF($Q130="Y",VLOOKUP($P130, INDIRECT($Q$3),X$8,0)*INDIRECT($P$2),VLOOKUP($P130, INDIRECT($Q$3),X$8,0)),IF($E130="E",0,3))</f>
        <v>120622</v>
      </c>
      <c r="Y130" s="186" cm="1">
        <f t="array" aca="1" ref="Y130" ca="1">ROUND(IF($Q130="Y",VLOOKUP($P130, INDIRECT($Q$3),Y$8,0)*INDIRECT($P$2),VLOOKUP($P130, INDIRECT($Q$3),Y$8,0)),IF($E130="E",0,3))</f>
        <v>124002</v>
      </c>
      <c r="Z130" s="186" cm="1">
        <f t="array" aca="1" ref="Z130" ca="1">ROUND(IF($Q130="Y",VLOOKUP($P130, INDIRECT($Q$3),Z$8,0)*INDIRECT($P$2),VLOOKUP($P130, INDIRECT($Q$3),Z$8,0)),IF($E130="E",0,3))</f>
        <v>127534</v>
      </c>
      <c r="AA130" s="186"/>
      <c r="AB130" s="282" t="str">
        <f t="shared" si="118"/>
        <v>06644C</v>
      </c>
      <c r="AC130" s="130" t="str">
        <f t="shared" si="141"/>
        <v>Manager Development Finance</v>
      </c>
      <c r="AD130" s="284" t="str">
        <f t="shared" si="142"/>
        <v>50</v>
      </c>
      <c r="AE130" s="282">
        <f t="shared" ca="1" si="119"/>
        <v>48.03</v>
      </c>
      <c r="AF130" s="282">
        <f t="shared" ca="1" si="120"/>
        <v>50.431999999999995</v>
      </c>
      <c r="AG130" s="282">
        <f t="shared" ca="1" si="121"/>
        <v>52.951999999999998</v>
      </c>
      <c r="AH130" s="282">
        <f t="shared" ca="1" si="122"/>
        <v>56.411999999999999</v>
      </c>
      <c r="AI130" s="282">
        <f t="shared" ca="1" si="123"/>
        <v>57.991999999999997</v>
      </c>
      <c r="AJ130" s="282">
        <f t="shared" ca="1" si="146"/>
        <v>59.616999999999997</v>
      </c>
      <c r="AK130" s="282">
        <f t="shared" ca="1" si="146"/>
        <v>61.314999999999998</v>
      </c>
    </row>
    <row r="131" spans="1:37" x14ac:dyDescent="0.3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126"/>
        <v>114159</v>
      </c>
      <c r="H131" s="74">
        <f t="shared" ca="1" si="127"/>
        <v>118723</v>
      </c>
      <c r="I131" s="74">
        <f t="shared" ca="1" si="143"/>
        <v>123473</v>
      </c>
      <c r="J131" s="74">
        <f t="shared" ca="1" si="143"/>
        <v>128412</v>
      </c>
      <c r="K131" s="74">
        <f t="shared" ca="1" si="143"/>
        <v>133549</v>
      </c>
      <c r="L131" s="74">
        <f t="shared" ca="1" si="144"/>
        <v>0</v>
      </c>
      <c r="M131" s="74">
        <f t="shared" ca="1" si="145"/>
        <v>0</v>
      </c>
      <c r="N131" s="72"/>
      <c r="P131" s="187" t="str">
        <f t="shared" si="128"/>
        <v>52570C</v>
      </c>
      <c r="Q131" s="191" t="s">
        <v>600</v>
      </c>
      <c r="R131" s="188" t="str">
        <f t="shared" si="140"/>
        <v>Manager Economic Development (CPED)</v>
      </c>
      <c r="S131" s="189" t="str">
        <f t="shared" si="139"/>
        <v>63</v>
      </c>
      <c r="T131" s="186" cm="1">
        <f t="array" aca="1" ref="T131" ca="1">ROUND(IF($Q131="Y",VLOOKUP($P131, INDIRECT($Q$3),T$8,0)*INDIRECT($P$2),VLOOKUP($P131, INDIRECT($Q$3),T$8,0)),IF($E131="E",0,3))</f>
        <v>114159</v>
      </c>
      <c r="U131" s="186" cm="1">
        <f t="array" aca="1" ref="U131" ca="1">ROUND(IF($Q131="Y",VLOOKUP($P131, INDIRECT($Q$3),U$8,0)*INDIRECT($P$2),VLOOKUP($P131, INDIRECT($Q$3),U$8,0)),IF($E131="E",0,3))</f>
        <v>118723</v>
      </c>
      <c r="V131" s="186" cm="1">
        <f t="array" aca="1" ref="V131" ca="1">ROUND(IF($Q131="Y",VLOOKUP($P131, INDIRECT($Q$3),V$8,0)*INDIRECT($P$2),VLOOKUP($P131, INDIRECT($Q$3),V$8,0)),IF($E131="E",0,3))</f>
        <v>123473</v>
      </c>
      <c r="W131" s="186" cm="1">
        <f t="array" aca="1" ref="W131" ca="1">ROUND(IF($Q131="Y",VLOOKUP($P131, INDIRECT($Q$3),W$8,0)*INDIRECT($P$2),VLOOKUP($P131, INDIRECT($Q$3),W$8,0)),IF($E131="E",0,3))</f>
        <v>128412</v>
      </c>
      <c r="X131" s="186" cm="1">
        <f t="array" aca="1" ref="X131" ca="1">ROUND(IF($Q131="Y",VLOOKUP($P131, INDIRECT($Q$3),X$8,0)*INDIRECT($P$2),VLOOKUP($P131, INDIRECT($Q$3),X$8,0)),IF($E131="E",0,3))</f>
        <v>133549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18"/>
        <v>52570C</v>
      </c>
      <c r="AC131" s="130" t="str">
        <f t="shared" si="141"/>
        <v>Manager Economic Development (CPED)</v>
      </c>
      <c r="AD131" s="284" t="str">
        <f t="shared" si="142"/>
        <v>63</v>
      </c>
      <c r="AE131" s="282">
        <f t="shared" ca="1" si="119"/>
        <v>54.884999999999998</v>
      </c>
      <c r="AF131" s="282">
        <f t="shared" ca="1" si="120"/>
        <v>57.079000000000001</v>
      </c>
      <c r="AG131" s="282">
        <f t="shared" ca="1" si="121"/>
        <v>59.363</v>
      </c>
      <c r="AH131" s="282">
        <f t="shared" ca="1" si="122"/>
        <v>61.736999999999995</v>
      </c>
      <c r="AI131" s="282">
        <f t="shared" ca="1" si="123"/>
        <v>64.207000000000008</v>
      </c>
      <c r="AJ131" s="282" t="str">
        <f t="shared" ca="1" si="146"/>
        <v/>
      </c>
      <c r="AK131" s="282" t="str">
        <f t="shared" ca="1" si="146"/>
        <v/>
      </c>
    </row>
    <row r="132" spans="1:37" x14ac:dyDescent="0.3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si="126"/>
        <v>88221</v>
      </c>
      <c r="H132" s="74">
        <f t="shared" si="127"/>
        <v>91755</v>
      </c>
      <c r="I132" s="74">
        <f t="shared" ref="I132" si="147">IF(G132="E",ROUND(V132,0),ROUND(V132,3))</f>
        <v>95426</v>
      </c>
      <c r="J132" s="74">
        <f t="shared" ref="J132" si="148">IF(H132="E",ROUND(W132,0),ROUND(W132,3))</f>
        <v>99247</v>
      </c>
      <c r="K132" s="74">
        <f t="shared" ref="K132" si="149">IF(I132="E",ROUND(X132,0),ROUND(X132,3))</f>
        <v>103222</v>
      </c>
      <c r="L132" s="74">
        <f t="shared" ca="1" si="144"/>
        <v>0</v>
      </c>
      <c r="M132" s="74">
        <f t="shared" ca="1" si="145"/>
        <v>0</v>
      </c>
      <c r="N132" s="72"/>
      <c r="P132" s="187" t="str">
        <f t="shared" si="128"/>
        <v>59456C</v>
      </c>
      <c r="Q132" s="191" t="s">
        <v>600</v>
      </c>
      <c r="R132" s="188" t="str">
        <f t="shared" si="140"/>
        <v>Manager Election Administration</v>
      </c>
      <c r="S132" s="189" t="str">
        <f t="shared" si="139"/>
        <v>127</v>
      </c>
      <c r="T132" s="325">
        <v>88221</v>
      </c>
      <c r="U132" s="325">
        <v>91755</v>
      </c>
      <c r="V132" s="325">
        <v>95426</v>
      </c>
      <c r="W132" s="325">
        <v>99247</v>
      </c>
      <c r="X132" s="325">
        <v>103222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18"/>
        <v>59456C</v>
      </c>
      <c r="AC132" s="130" t="str">
        <f t="shared" si="141"/>
        <v>Manager Election Administration</v>
      </c>
      <c r="AD132" s="284" t="str">
        <f t="shared" si="142"/>
        <v>127</v>
      </c>
      <c r="AE132" s="282">
        <f t="shared" si="119"/>
        <v>42.413999999999994</v>
      </c>
      <c r="AF132" s="282">
        <f t="shared" si="120"/>
        <v>44.113</v>
      </c>
      <c r="AG132" s="282">
        <f t="shared" si="121"/>
        <v>45.878</v>
      </c>
      <c r="AH132" s="282">
        <f t="shared" si="122"/>
        <v>47.714999999999996</v>
      </c>
      <c r="AI132" s="282">
        <f t="shared" si="123"/>
        <v>49.625999999999998</v>
      </c>
      <c r="AJ132" s="282"/>
      <c r="AK132" s="282"/>
    </row>
    <row r="133" spans="1:37" x14ac:dyDescent="0.3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126"/>
        <v>110255</v>
      </c>
      <c r="H133" s="74">
        <f t="shared" ca="1" si="127"/>
        <v>114669</v>
      </c>
      <c r="I133" s="74">
        <f t="shared" ref="I133:I144" ca="1" si="150">IF(G133="E",ROUND(V133,0),ROUND(V133,3))</f>
        <v>119260</v>
      </c>
      <c r="J133" s="74">
        <f t="shared" ref="J133:J144" ca="1" si="151">IF(H133="E",ROUND(W133,0),ROUND(W133,3))</f>
        <v>124035</v>
      </c>
      <c r="K133" s="74">
        <f t="shared" ref="K133:K144" ca="1" si="152">IF(I133="E",ROUND(X133,0),ROUND(X133,3))</f>
        <v>129003</v>
      </c>
      <c r="L133" s="74">
        <f t="shared" ca="1" si="144"/>
        <v>0</v>
      </c>
      <c r="M133" s="74">
        <f t="shared" ca="1" si="145"/>
        <v>0</v>
      </c>
      <c r="N133" s="72"/>
      <c r="P133" s="187" t="str">
        <f t="shared" si="128"/>
        <v>06708C</v>
      </c>
      <c r="Q133" s="191" t="s">
        <v>600</v>
      </c>
      <c r="R133" s="188" t="str">
        <f t="shared" si="140"/>
        <v>Manager Equity and Inclusion</v>
      </c>
      <c r="S133" s="189" t="str">
        <f t="shared" si="139"/>
        <v>044</v>
      </c>
      <c r="T133" s="186" cm="1">
        <f t="array" aca="1" ref="T133" ca="1">ROUND(IF($Q133="Y",VLOOKUP($P133, INDIRECT($Q$3),T$8,0)*INDIRECT($P$2),VLOOKUP($P133, INDIRECT($Q$3),T$8,0)),IF($E133="E",0,3))</f>
        <v>110255</v>
      </c>
      <c r="U133" s="186" cm="1">
        <f t="array" aca="1" ref="U133" ca="1">ROUND(IF($Q133="Y",VLOOKUP($P133, INDIRECT($Q$3),U$8,0)*INDIRECT($P$2),VLOOKUP($P133, INDIRECT($Q$3),U$8,0)),IF($E133="E",0,3))</f>
        <v>114669</v>
      </c>
      <c r="V133" s="186" cm="1">
        <f t="array" aca="1" ref="V133" ca="1">ROUND(IF($Q133="Y",VLOOKUP($P133, INDIRECT($Q$3),V$8,0)*INDIRECT($P$2),VLOOKUP($P133, INDIRECT($Q$3),V$8,0)),IF($E133="E",0,3))</f>
        <v>119260</v>
      </c>
      <c r="W133" s="186" cm="1">
        <f t="array" aca="1" ref="W133" ca="1">ROUND(IF($Q133="Y",VLOOKUP($P133, INDIRECT($Q$3),W$8,0)*INDIRECT($P$2),VLOOKUP($P133, INDIRECT($Q$3),W$8,0)),IF($E133="E",0,3))</f>
        <v>124035</v>
      </c>
      <c r="X133" s="186" cm="1">
        <f t="array" aca="1" ref="X133" ca="1">ROUND(IF($Q133="Y",VLOOKUP($P133, INDIRECT($Q$3),X$8,0)*INDIRECT($P$2),VLOOKUP($P133, INDIRECT($Q$3),X$8,0)),IF($E133="E",0,3))</f>
        <v>129003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118"/>
        <v>06708C</v>
      </c>
      <c r="AC133" s="130" t="str">
        <f t="shared" si="141"/>
        <v>Manager Equity and Inclusion</v>
      </c>
      <c r="AD133" s="284" t="str">
        <f t="shared" si="142"/>
        <v>044</v>
      </c>
      <c r="AE133" s="282">
        <f t="shared" ca="1" si="119"/>
        <v>53.007999999999996</v>
      </c>
      <c r="AF133" s="282">
        <f t="shared" ca="1" si="120"/>
        <v>55.129999999999995</v>
      </c>
      <c r="AG133" s="282">
        <f t="shared" ca="1" si="121"/>
        <v>57.336999999999996</v>
      </c>
      <c r="AH133" s="282">
        <f t="shared" ca="1" si="122"/>
        <v>59.632999999999996</v>
      </c>
      <c r="AI133" s="282">
        <f t="shared" ca="1" si="123"/>
        <v>62.021000000000001</v>
      </c>
      <c r="AJ133" s="282" t="str">
        <f t="shared" ref="AJ133:AJ173" ca="1" si="153">IF(Y133=0,"",IF($E133="E",ROUNDUP(Y133/2080,3),Y133))</f>
        <v/>
      </c>
      <c r="AK133" s="282" t="str">
        <f t="shared" ref="AK133:AK173" ca="1" si="154">IF(Z133=0,"",IF($E133="E",ROUNDUP(Z133/2080,3),Z133))</f>
        <v/>
      </c>
    </row>
    <row r="134" spans="1:37" x14ac:dyDescent="0.3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126"/>
        <v>92640</v>
      </c>
      <c r="H134" s="74">
        <f t="shared" ca="1" si="127"/>
        <v>97396</v>
      </c>
      <c r="I134" s="74">
        <f t="shared" ca="1" si="150"/>
        <v>102350</v>
      </c>
      <c r="J134" s="74">
        <f t="shared" ca="1" si="151"/>
        <v>109197</v>
      </c>
      <c r="K134" s="74">
        <f t="shared" ca="1" si="152"/>
        <v>112254</v>
      </c>
      <c r="L134" s="74">
        <f t="shared" ca="1" si="144"/>
        <v>115398</v>
      </c>
      <c r="M134" s="74">
        <f t="shared" ca="1" si="145"/>
        <v>118689</v>
      </c>
      <c r="N134" s="72"/>
      <c r="P134" s="187" t="str">
        <f t="shared" si="128"/>
        <v>06710C</v>
      </c>
      <c r="Q134" s="191" t="s">
        <v>600</v>
      </c>
      <c r="R134" s="188" t="str">
        <f t="shared" si="140"/>
        <v>Manager Finance</v>
      </c>
      <c r="S134" s="189" t="str">
        <f t="shared" si="139"/>
        <v>39</v>
      </c>
      <c r="T134" s="186" cm="1">
        <f t="array" aca="1" ref="T134" ca="1">ROUND(IF($Q134="Y",VLOOKUP($P134, INDIRECT($Q$3),T$8,0)*INDIRECT($P$2),VLOOKUP($P134, INDIRECT($Q$3),T$8,0)),IF($E134="E",0,3))</f>
        <v>92640</v>
      </c>
      <c r="U134" s="186" cm="1">
        <f t="array" aca="1" ref="U134" ca="1">ROUND(IF($Q134="Y",VLOOKUP($P134, INDIRECT($Q$3),U$8,0)*INDIRECT($P$2),VLOOKUP($P134, INDIRECT($Q$3),U$8,0)),IF($E134="E",0,3))</f>
        <v>97396</v>
      </c>
      <c r="V134" s="186" cm="1">
        <f t="array" aca="1" ref="V134" ca="1">ROUND(IF($Q134="Y",VLOOKUP($P134, INDIRECT($Q$3),V$8,0)*INDIRECT($P$2),VLOOKUP($P134, INDIRECT($Q$3),V$8,0)),IF($E134="E",0,3))</f>
        <v>102350</v>
      </c>
      <c r="W134" s="186" cm="1">
        <f t="array" aca="1" ref="W134" ca="1">ROUND(IF($Q134="Y",VLOOKUP($P134, INDIRECT($Q$3),W$8,0)*INDIRECT($P$2),VLOOKUP($P134, INDIRECT($Q$3),W$8,0)),IF($E134="E",0,3))</f>
        <v>109197</v>
      </c>
      <c r="X134" s="186" cm="1">
        <f t="array" aca="1" ref="X134" ca="1">ROUND(IF($Q134="Y",VLOOKUP($P134, INDIRECT($Q$3),X$8,0)*INDIRECT($P$2),VLOOKUP($P134, INDIRECT($Q$3),X$8,0)),IF($E134="E",0,3))</f>
        <v>112254</v>
      </c>
      <c r="Y134" s="186" cm="1">
        <f t="array" aca="1" ref="Y134" ca="1">ROUND(IF($Q134="Y",VLOOKUP($P134, INDIRECT($Q$3),Y$8,0)*INDIRECT($P$2),VLOOKUP($P134, INDIRECT($Q$3),Y$8,0)),IF($E134="E",0,3))</f>
        <v>115398</v>
      </c>
      <c r="Z134" s="186" cm="1">
        <f t="array" aca="1" ref="Z134" ca="1">ROUND(IF($Q134="Y",VLOOKUP($P134, INDIRECT($Q$3),Z$8,0)*INDIRECT($P$2),VLOOKUP($P134, INDIRECT($Q$3),Z$8,0)),IF($E134="E",0,3))</f>
        <v>118689</v>
      </c>
      <c r="AA134" s="186"/>
      <c r="AB134" s="282" t="str">
        <f t="shared" si="118"/>
        <v>06710C</v>
      </c>
      <c r="AC134" s="130" t="str">
        <f t="shared" si="141"/>
        <v>Manager Finance</v>
      </c>
      <c r="AD134" s="284" t="str">
        <f t="shared" si="142"/>
        <v>39</v>
      </c>
      <c r="AE134" s="282">
        <f t="shared" ca="1" si="119"/>
        <v>44.538999999999994</v>
      </c>
      <c r="AF134" s="282">
        <f t="shared" ca="1" si="120"/>
        <v>46.825000000000003</v>
      </c>
      <c r="AG134" s="282">
        <f t="shared" ca="1" si="121"/>
        <v>49.207000000000001</v>
      </c>
      <c r="AH134" s="282">
        <f t="shared" ca="1" si="122"/>
        <v>52.498999999999995</v>
      </c>
      <c r="AI134" s="282">
        <f t="shared" ca="1" si="123"/>
        <v>53.969000000000001</v>
      </c>
      <c r="AJ134" s="282">
        <f t="shared" ca="1" si="153"/>
        <v>55.48</v>
      </c>
      <c r="AK134" s="282">
        <f t="shared" ca="1" si="154"/>
        <v>57.062999999999995</v>
      </c>
    </row>
    <row r="135" spans="1:37" x14ac:dyDescent="0.3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126"/>
        <v>101439</v>
      </c>
      <c r="H135" s="74">
        <f t="shared" ca="1" si="127"/>
        <v>105494</v>
      </c>
      <c r="I135" s="74">
        <f t="shared" ca="1" si="150"/>
        <v>109716</v>
      </c>
      <c r="J135" s="74">
        <f t="shared" ca="1" si="151"/>
        <v>114104</v>
      </c>
      <c r="K135" s="74">
        <f t="shared" ca="1" si="152"/>
        <v>118668</v>
      </c>
      <c r="L135" s="74">
        <f t="shared" ca="1" si="144"/>
        <v>0</v>
      </c>
      <c r="M135" s="74">
        <f t="shared" ca="1" si="145"/>
        <v>0</v>
      </c>
      <c r="N135" s="72"/>
      <c r="P135" s="187" t="str">
        <f t="shared" si="128"/>
        <v>06716C</v>
      </c>
      <c r="Q135" s="191" t="s">
        <v>600</v>
      </c>
      <c r="R135" s="188" t="str">
        <f t="shared" si="140"/>
        <v>Manager Finance Systems Services</v>
      </c>
      <c r="S135" s="189" t="str">
        <f t="shared" si="139"/>
        <v>104</v>
      </c>
      <c r="T135" s="186" cm="1">
        <f t="array" aca="1" ref="T135" ca="1">ROUND(IF($Q135="Y",VLOOKUP($P135, INDIRECT($Q$3),T$8,0)*INDIRECT($P$2),VLOOKUP($P135, INDIRECT($Q$3),T$8,0)),IF($E135="E",0,3))</f>
        <v>101439</v>
      </c>
      <c r="U135" s="186" cm="1">
        <f t="array" aca="1" ref="U135" ca="1">ROUND(IF($Q135="Y",VLOOKUP($P135, INDIRECT($Q$3),U$8,0)*INDIRECT($P$2),VLOOKUP($P135, INDIRECT($Q$3),U$8,0)),IF($E135="E",0,3))</f>
        <v>105494</v>
      </c>
      <c r="V135" s="186" cm="1">
        <f t="array" aca="1" ref="V135" ca="1">ROUND(IF($Q135="Y",VLOOKUP($P135, INDIRECT($Q$3),V$8,0)*INDIRECT($P$2),VLOOKUP($P135, INDIRECT($Q$3),V$8,0)),IF($E135="E",0,3))</f>
        <v>109716</v>
      </c>
      <c r="W135" s="186" cm="1">
        <f t="array" aca="1" ref="W135" ca="1">ROUND(IF($Q135="Y",VLOOKUP($P135, INDIRECT($Q$3),W$8,0)*INDIRECT($P$2),VLOOKUP($P135, INDIRECT($Q$3),W$8,0)),IF($E135="E",0,3))</f>
        <v>114104</v>
      </c>
      <c r="X135" s="186" cm="1">
        <f t="array" aca="1" ref="X135" ca="1">ROUND(IF($Q135="Y",VLOOKUP($P135, INDIRECT($Q$3),X$8,0)*INDIRECT($P$2),VLOOKUP($P135, INDIRECT($Q$3),X$8,0)),IF($E135="E",0,3))</f>
        <v>118668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18"/>
        <v>06716C</v>
      </c>
      <c r="AC135" s="130" t="str">
        <f t="shared" si="141"/>
        <v>Manager Finance Systems Services</v>
      </c>
      <c r="AD135" s="284" t="str">
        <f t="shared" si="142"/>
        <v>104</v>
      </c>
      <c r="AE135" s="282">
        <f t="shared" ca="1" si="119"/>
        <v>48.768999999999998</v>
      </c>
      <c r="AF135" s="282">
        <f t="shared" ca="1" si="120"/>
        <v>50.719000000000001</v>
      </c>
      <c r="AG135" s="282">
        <f t="shared" ca="1" si="121"/>
        <v>52.748999999999995</v>
      </c>
      <c r="AH135" s="282">
        <f t="shared" ca="1" si="122"/>
        <v>54.857999999999997</v>
      </c>
      <c r="AI135" s="282">
        <f t="shared" ca="1" si="123"/>
        <v>57.052</v>
      </c>
      <c r="AJ135" s="282" t="str">
        <f t="shared" ca="1" si="153"/>
        <v/>
      </c>
      <c r="AK135" s="282" t="str">
        <f t="shared" ca="1" si="154"/>
        <v/>
      </c>
    </row>
    <row r="136" spans="1:37" x14ac:dyDescent="0.3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126"/>
        <v>96027</v>
      </c>
      <c r="H136" s="74">
        <f t="shared" ca="1" si="127"/>
        <v>99868</v>
      </c>
      <c r="I136" s="74">
        <f t="shared" ca="1" si="150"/>
        <v>103862</v>
      </c>
      <c r="J136" s="74">
        <f t="shared" ca="1" si="151"/>
        <v>108015</v>
      </c>
      <c r="K136" s="74">
        <f t="shared" ca="1" si="152"/>
        <v>112338</v>
      </c>
      <c r="L136" s="74">
        <f t="shared" ca="1" si="144"/>
        <v>0</v>
      </c>
      <c r="M136" s="74">
        <f t="shared" ca="1" si="145"/>
        <v>0</v>
      </c>
      <c r="N136" s="72"/>
      <c r="P136" s="187" t="str">
        <f t="shared" si="128"/>
        <v>52904C</v>
      </c>
      <c r="Q136" s="191" t="s">
        <v>600</v>
      </c>
      <c r="R136" s="188" t="str">
        <f t="shared" si="140"/>
        <v>Manager Financial Operations and Business Analysis</v>
      </c>
      <c r="S136" s="189" t="str">
        <f t="shared" si="139"/>
        <v>10</v>
      </c>
      <c r="T136" s="186" cm="1">
        <f t="array" aca="1" ref="T136" ca="1">ROUND(IF($Q136="Y",VLOOKUP($P136, INDIRECT($Q$3),T$8,0)*INDIRECT($P$2),VLOOKUP($P136, INDIRECT($Q$3),T$8,0)),IF($E136="E",0,3))</f>
        <v>96027</v>
      </c>
      <c r="U136" s="186" cm="1">
        <f t="array" aca="1" ref="U136" ca="1">ROUND(IF($Q136="Y",VLOOKUP($P136, INDIRECT($Q$3),U$8,0)*INDIRECT($P$2),VLOOKUP($P136, INDIRECT($Q$3),U$8,0)),IF($E136="E",0,3))</f>
        <v>99868</v>
      </c>
      <c r="V136" s="186" cm="1">
        <f t="array" aca="1" ref="V136" ca="1">ROUND(IF($Q136="Y",VLOOKUP($P136, INDIRECT($Q$3),V$8,0)*INDIRECT($P$2),VLOOKUP($P136, INDIRECT($Q$3),V$8,0)),IF($E136="E",0,3))</f>
        <v>103862</v>
      </c>
      <c r="W136" s="186" cm="1">
        <f t="array" aca="1" ref="W136" ca="1">ROUND(IF($Q136="Y",VLOOKUP($P136, INDIRECT($Q$3),W$8,0)*INDIRECT($P$2),VLOOKUP($P136, INDIRECT($Q$3),W$8,0)),IF($E136="E",0,3))</f>
        <v>108015</v>
      </c>
      <c r="X136" s="186" cm="1">
        <f t="array" aca="1" ref="X136" ca="1">ROUND(IF($Q136="Y",VLOOKUP($P136, INDIRECT($Q$3),X$8,0)*INDIRECT($P$2),VLOOKUP($P136, INDIRECT($Q$3),X$8,0)),IF($E136="E",0,3))</f>
        <v>112338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18"/>
        <v>52904C</v>
      </c>
      <c r="AC136" s="130" t="str">
        <f t="shared" si="141"/>
        <v>Manager Financial Operations and Business Analysis</v>
      </c>
      <c r="AD136" s="284" t="str">
        <f t="shared" si="142"/>
        <v>10</v>
      </c>
      <c r="AE136" s="282">
        <f t="shared" ca="1" si="119"/>
        <v>46.166999999999994</v>
      </c>
      <c r="AF136" s="282">
        <f t="shared" ca="1" si="120"/>
        <v>48.013999999999996</v>
      </c>
      <c r="AG136" s="282">
        <f t="shared" ca="1" si="121"/>
        <v>49.933999999999997</v>
      </c>
      <c r="AH136" s="282">
        <f t="shared" ca="1" si="122"/>
        <v>51.930999999999997</v>
      </c>
      <c r="AI136" s="282">
        <f t="shared" ca="1" si="123"/>
        <v>54.009</v>
      </c>
      <c r="AJ136" s="282" t="str">
        <f t="shared" ca="1" si="153"/>
        <v/>
      </c>
      <c r="AK136" s="282" t="str">
        <f t="shared" ca="1" si="154"/>
        <v/>
      </c>
    </row>
    <row r="137" spans="1:37" x14ac:dyDescent="0.3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126"/>
        <v>101439</v>
      </c>
      <c r="H137" s="74">
        <f t="shared" ca="1" si="127"/>
        <v>105494</v>
      </c>
      <c r="I137" s="74">
        <f t="shared" ca="1" si="150"/>
        <v>109716</v>
      </c>
      <c r="J137" s="74">
        <f t="shared" ca="1" si="151"/>
        <v>114104</v>
      </c>
      <c r="K137" s="74">
        <f t="shared" ca="1" si="152"/>
        <v>118668</v>
      </c>
      <c r="L137" s="74">
        <f t="shared" ca="1" si="144"/>
        <v>0</v>
      </c>
      <c r="M137" s="74">
        <f t="shared" ca="1" si="145"/>
        <v>0</v>
      </c>
      <c r="N137" s="72"/>
      <c r="P137" s="187" t="str">
        <f t="shared" si="128"/>
        <v>59222C</v>
      </c>
      <c r="Q137" s="191" t="s">
        <v>600</v>
      </c>
      <c r="R137" s="188" t="str">
        <f t="shared" si="140"/>
        <v>Manager Financial Services</v>
      </c>
      <c r="S137" s="189" t="str">
        <f t="shared" si="139"/>
        <v>104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105494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18"/>
        <v>59222C</v>
      </c>
      <c r="AC137" s="130" t="str">
        <f t="shared" si="141"/>
        <v>Manager Financial Services</v>
      </c>
      <c r="AD137" s="284" t="str">
        <f t="shared" si="142"/>
        <v>104</v>
      </c>
      <c r="AE137" s="282">
        <f t="shared" ca="1" si="119"/>
        <v>48.768999999999998</v>
      </c>
      <c r="AF137" s="282">
        <f t="shared" ca="1" si="120"/>
        <v>50.719000000000001</v>
      </c>
      <c r="AG137" s="282">
        <f t="shared" ca="1" si="121"/>
        <v>52.748999999999995</v>
      </c>
      <c r="AH137" s="282">
        <f t="shared" ca="1" si="122"/>
        <v>54.857999999999997</v>
      </c>
      <c r="AI137" s="282">
        <f t="shared" ca="1" si="123"/>
        <v>57.052</v>
      </c>
      <c r="AJ137" s="282" t="str">
        <f t="shared" ca="1" si="153"/>
        <v/>
      </c>
      <c r="AK137" s="282" t="str">
        <f t="shared" ca="1" si="154"/>
        <v/>
      </c>
    </row>
    <row r="138" spans="1:37" x14ac:dyDescent="0.3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126"/>
        <v>101439</v>
      </c>
      <c r="H138" s="74">
        <f t="shared" ca="1" si="127"/>
        <v>105493</v>
      </c>
      <c r="I138" s="74">
        <f t="shared" ca="1" si="150"/>
        <v>109716</v>
      </c>
      <c r="J138" s="74">
        <f t="shared" ca="1" si="151"/>
        <v>114104</v>
      </c>
      <c r="K138" s="74">
        <f t="shared" ca="1" si="152"/>
        <v>118668</v>
      </c>
      <c r="L138" s="74">
        <f t="shared" ca="1" si="144"/>
        <v>0</v>
      </c>
      <c r="M138" s="74">
        <f t="shared" ca="1" si="145"/>
        <v>0</v>
      </c>
      <c r="N138" s="72"/>
      <c r="P138" s="187" t="str">
        <f t="shared" si="128"/>
        <v>02657C</v>
      </c>
      <c r="Q138" s="191" t="s">
        <v>600</v>
      </c>
      <c r="R138" s="188" t="str">
        <f t="shared" si="140"/>
        <v>Manager Grants &amp; Community Engagement</v>
      </c>
      <c r="S138" s="189" t="str">
        <f t="shared" si="139"/>
        <v>103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105493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173" si="155">A138</f>
        <v>02657C</v>
      </c>
      <c r="AC138" s="130" t="str">
        <f t="shared" si="141"/>
        <v>Manager Grants &amp; Community Engagement</v>
      </c>
      <c r="AD138" s="284" t="str">
        <f t="shared" si="142"/>
        <v>103</v>
      </c>
      <c r="AE138" s="282">
        <f t="shared" ca="1" si="119"/>
        <v>48.768999999999998</v>
      </c>
      <c r="AF138" s="282">
        <f t="shared" ca="1" si="120"/>
        <v>50.717999999999996</v>
      </c>
      <c r="AG138" s="282">
        <f t="shared" ca="1" si="121"/>
        <v>52.748999999999995</v>
      </c>
      <c r="AH138" s="282">
        <f t="shared" ca="1" si="122"/>
        <v>54.857999999999997</v>
      </c>
      <c r="AI138" s="282">
        <f t="shared" ca="1" si="123"/>
        <v>57.052</v>
      </c>
      <c r="AJ138" s="282" t="str">
        <f t="shared" ca="1" si="153"/>
        <v/>
      </c>
      <c r="AK138" s="282" t="str">
        <f t="shared" ca="1" si="154"/>
        <v/>
      </c>
    </row>
    <row r="139" spans="1:37" x14ac:dyDescent="0.3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126"/>
        <v>101439</v>
      </c>
      <c r="H139" s="74">
        <f t="shared" ca="1" si="127"/>
        <v>105494</v>
      </c>
      <c r="I139" s="74">
        <f t="shared" ca="1" si="150"/>
        <v>109716</v>
      </c>
      <c r="J139" s="74">
        <f t="shared" ca="1" si="151"/>
        <v>114104</v>
      </c>
      <c r="K139" s="74">
        <f t="shared" ca="1" si="152"/>
        <v>118668</v>
      </c>
      <c r="L139" s="74">
        <f t="shared" ca="1" si="144"/>
        <v>0</v>
      </c>
      <c r="M139" s="74">
        <f t="shared" ca="1" si="145"/>
        <v>0</v>
      </c>
      <c r="N139" s="72"/>
      <c r="P139" s="187" t="str">
        <f t="shared" si="128"/>
        <v>06739C</v>
      </c>
      <c r="Q139" s="191" t="s">
        <v>600</v>
      </c>
      <c r="R139" s="188" t="str">
        <f t="shared" si="140"/>
        <v>Manager Health Administration</v>
      </c>
      <c r="S139" s="189" t="str">
        <f t="shared" si="139"/>
        <v>104</v>
      </c>
      <c r="T139" s="186" cm="1">
        <f t="array" aca="1" ref="T139" ca="1">ROUND(IF($Q139="Y",VLOOKUP($P139, INDIRECT($Q$3),T$8,0)*INDIRECT($P$2),VLOOKUP($P139, INDIRECT($Q$3),T$8,0)),IF($E139="E",0,3))</f>
        <v>101439</v>
      </c>
      <c r="U139" s="186" cm="1">
        <f t="array" aca="1" ref="U139" ca="1">ROUND(IF($Q139="Y",VLOOKUP($P139, INDIRECT($Q$3),U$8,0)*INDIRECT($P$2),VLOOKUP($P139, INDIRECT($Q$3),U$8,0)),IF($E139="E",0,3))</f>
        <v>105494</v>
      </c>
      <c r="V139" s="186" cm="1">
        <f t="array" aca="1" ref="V139" ca="1">ROUND(IF($Q139="Y",VLOOKUP($P139, INDIRECT($Q$3),V$8,0)*INDIRECT($P$2),VLOOKUP($P139, INDIRECT($Q$3),V$8,0)),IF($E139="E",0,3))</f>
        <v>109716</v>
      </c>
      <c r="W139" s="186" cm="1">
        <f t="array" aca="1" ref="W139" ca="1">ROUND(IF($Q139="Y",VLOOKUP($P139, INDIRECT($Q$3),W$8,0)*INDIRECT($P$2),VLOOKUP($P139, INDIRECT($Q$3),W$8,0)),IF($E139="E",0,3))</f>
        <v>114104</v>
      </c>
      <c r="X139" s="186" cm="1">
        <f t="array" aca="1" ref="X139" ca="1">ROUND(IF($Q139="Y",VLOOKUP($P139, INDIRECT($Q$3),X$8,0)*INDIRECT($P$2),VLOOKUP($P139, INDIRECT($Q$3),X$8,0)),IF($E139="E",0,3))</f>
        <v>118668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55"/>
        <v>06739C</v>
      </c>
      <c r="AC139" s="130" t="str">
        <f t="shared" si="141"/>
        <v>Manager Health Administration</v>
      </c>
      <c r="AD139" s="284" t="str">
        <f t="shared" si="142"/>
        <v>104</v>
      </c>
      <c r="AE139" s="282">
        <f t="shared" ref="AE139:AE173" ca="1" si="156">IF(T139=0,"",IF($E139="E",ROUNDUP(T139/2080,3),T139))</f>
        <v>48.768999999999998</v>
      </c>
      <c r="AF139" s="282">
        <f t="shared" ref="AF139:AF173" ca="1" si="157">IF(U139=0,"",IF($E139="E",ROUNDUP(U139/2080,3),U139))</f>
        <v>50.719000000000001</v>
      </c>
      <c r="AG139" s="282">
        <f t="shared" ref="AG139:AG173" ca="1" si="158">IF(V139=0,"",IF($E139="E",ROUNDUP(V139/2080,3),V139))</f>
        <v>52.748999999999995</v>
      </c>
      <c r="AH139" s="282">
        <f t="shared" ref="AH139:AH173" ca="1" si="159">IF(W139=0,"",IF($E139="E",ROUNDUP(W139/2080,3),W139))</f>
        <v>54.857999999999997</v>
      </c>
      <c r="AI139" s="282">
        <f t="shared" ref="AI139:AI173" ca="1" si="160">IF(X139=0,"",IF($E139="E",ROUNDUP(X139/2080,3),X139))</f>
        <v>57.052</v>
      </c>
      <c r="AJ139" s="282" t="str">
        <f t="shared" ca="1" si="153"/>
        <v/>
      </c>
      <c r="AK139" s="282" t="str">
        <f t="shared" ca="1" si="154"/>
        <v/>
      </c>
    </row>
    <row r="140" spans="1:37" x14ac:dyDescent="0.3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126"/>
        <v>92260</v>
      </c>
      <c r="H140" s="74">
        <f t="shared" ca="1" si="127"/>
        <v>97117</v>
      </c>
      <c r="I140" s="74">
        <f t="shared" ca="1" si="150"/>
        <v>102226</v>
      </c>
      <c r="J140" s="74">
        <f t="shared" ca="1" si="151"/>
        <v>109178</v>
      </c>
      <c r="K140" s="74">
        <f t="shared" ca="1" si="152"/>
        <v>112237</v>
      </c>
      <c r="L140" s="74">
        <f t="shared" ca="1" si="144"/>
        <v>115381</v>
      </c>
      <c r="M140" s="74">
        <f t="shared" ca="1" si="145"/>
        <v>118668</v>
      </c>
      <c r="N140" s="72"/>
      <c r="P140" s="187" t="str">
        <f t="shared" si="128"/>
        <v>06743C</v>
      </c>
      <c r="Q140" s="191" t="s">
        <v>600</v>
      </c>
      <c r="R140" s="188" t="str">
        <f t="shared" si="140"/>
        <v>Manager Healthy Living Program</v>
      </c>
      <c r="S140" s="189" t="str">
        <f t="shared" si="139"/>
        <v>41C</v>
      </c>
      <c r="T140" s="186" cm="1">
        <f t="array" aca="1" ref="T140" ca="1">ROUND(IF($Q140="Y",VLOOKUP($P140, INDIRECT($Q$3),T$8,0)*INDIRECT($P$2),VLOOKUP($P140, INDIRECT($Q$3),T$8,0)),IF($E140="E",0,3))</f>
        <v>92260</v>
      </c>
      <c r="U140" s="186" cm="1">
        <f t="array" aca="1" ref="U140" ca="1">ROUND(IF($Q140="Y",VLOOKUP($P140, INDIRECT($Q$3),U$8,0)*INDIRECT($P$2),VLOOKUP($P140, INDIRECT($Q$3),U$8,0)),IF($E140="E",0,3))</f>
        <v>97117</v>
      </c>
      <c r="V140" s="186" cm="1">
        <f t="array" aca="1" ref="V140" ca="1">ROUND(IF($Q140="Y",VLOOKUP($P140, INDIRECT($Q$3),V$8,0)*INDIRECT($P$2),VLOOKUP($P140, INDIRECT($Q$3),V$8,0)),IF($E140="E",0,3))</f>
        <v>102226</v>
      </c>
      <c r="W140" s="186" cm="1">
        <f t="array" aca="1" ref="W140" ca="1">ROUND(IF($Q140="Y",VLOOKUP($P140, INDIRECT($Q$3),W$8,0)*INDIRECT($P$2),VLOOKUP($P140, INDIRECT($Q$3),W$8,0)),IF($E140="E",0,3))</f>
        <v>109178</v>
      </c>
      <c r="X140" s="186" cm="1">
        <f t="array" aca="1" ref="X140" ca="1">ROUND(IF($Q140="Y",VLOOKUP($P140, INDIRECT($Q$3),X$8,0)*INDIRECT($P$2),VLOOKUP($P140, INDIRECT($Q$3),X$8,0)),IF($E140="E",0,3))</f>
        <v>112237</v>
      </c>
      <c r="Y140" s="186" cm="1">
        <f t="array" aca="1" ref="Y140" ca="1">ROUND(IF($Q140="Y",VLOOKUP($P140, INDIRECT($Q$3),Y$8,0)*INDIRECT($P$2),VLOOKUP($P140, INDIRECT($Q$3),Y$8,0)),IF($E140="E",0,3))</f>
        <v>115381</v>
      </c>
      <c r="Z140" s="186" cm="1">
        <f t="array" aca="1" ref="Z140" ca="1">ROUND(IF($Q140="Y",VLOOKUP($P140, INDIRECT($Q$3),Z$8,0)*INDIRECT($P$2),VLOOKUP($P140, INDIRECT($Q$3),Z$8,0)),IF($E140="E",0,3))</f>
        <v>118668</v>
      </c>
      <c r="AA140" s="186"/>
      <c r="AB140" s="282" t="str">
        <f t="shared" si="155"/>
        <v>06743C</v>
      </c>
      <c r="AC140" s="130" t="str">
        <f t="shared" si="141"/>
        <v>Manager Healthy Living Program</v>
      </c>
      <c r="AD140" s="284" t="str">
        <f t="shared" si="142"/>
        <v>41C</v>
      </c>
      <c r="AE140" s="282">
        <f t="shared" ca="1" si="156"/>
        <v>44.355999999999995</v>
      </c>
      <c r="AF140" s="282">
        <f t="shared" ca="1" si="157"/>
        <v>46.690999999999995</v>
      </c>
      <c r="AG140" s="282">
        <f t="shared" ca="1" si="158"/>
        <v>49.147999999999996</v>
      </c>
      <c r="AH140" s="282">
        <f t="shared" ca="1" si="159"/>
        <v>52.489999999999995</v>
      </c>
      <c r="AI140" s="282">
        <f t="shared" ca="1" si="160"/>
        <v>53.960999999999999</v>
      </c>
      <c r="AJ140" s="282">
        <f t="shared" ca="1" si="153"/>
        <v>55.471999999999994</v>
      </c>
      <c r="AK140" s="282">
        <f t="shared" ca="1" si="154"/>
        <v>57.052</v>
      </c>
    </row>
    <row r="141" spans="1:37" x14ac:dyDescent="0.3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126"/>
        <v>85189</v>
      </c>
      <c r="H141" s="74">
        <f t="shared" ca="1" si="127"/>
        <v>89430</v>
      </c>
      <c r="I141" s="74">
        <f t="shared" ca="1" si="150"/>
        <v>93913</v>
      </c>
      <c r="J141" s="74">
        <f t="shared" ca="1" si="151"/>
        <v>99986</v>
      </c>
      <c r="K141" s="74">
        <f t="shared" ca="1" si="152"/>
        <v>102783</v>
      </c>
      <c r="L141" s="74">
        <f t="shared" ca="1" si="144"/>
        <v>105664</v>
      </c>
      <c r="M141" s="74">
        <f t="shared" ca="1" si="145"/>
        <v>108676</v>
      </c>
      <c r="N141" s="72"/>
      <c r="P141" s="187" t="str">
        <f t="shared" si="128"/>
        <v>06744C</v>
      </c>
      <c r="Q141" s="191" t="s">
        <v>600</v>
      </c>
      <c r="R141" s="188" t="str">
        <f t="shared" si="140"/>
        <v>Manager Healthy Start</v>
      </c>
      <c r="S141" s="189" t="str">
        <f t="shared" si="139"/>
        <v>34M</v>
      </c>
      <c r="T141" s="186" cm="1">
        <f t="array" aca="1" ref="T141" ca="1">ROUND(IF($Q141="Y",VLOOKUP($P141, INDIRECT($Q$3),T$8,0)*INDIRECT($P$2),VLOOKUP($P141, INDIRECT($Q$3),T$8,0)),IF($E141="E",0,3))</f>
        <v>85189</v>
      </c>
      <c r="U141" s="186" cm="1">
        <f t="array" aca="1" ref="U141" ca="1">ROUND(IF($Q141="Y",VLOOKUP($P141, INDIRECT($Q$3),U$8,0)*INDIRECT($P$2),VLOOKUP($P141, INDIRECT($Q$3),U$8,0)),IF($E141="E",0,3))</f>
        <v>89430</v>
      </c>
      <c r="V141" s="186" cm="1">
        <f t="array" aca="1" ref="V141" ca="1">ROUND(IF($Q141="Y",VLOOKUP($P141, INDIRECT($Q$3),V$8,0)*INDIRECT($P$2),VLOOKUP($P141, INDIRECT($Q$3),V$8,0)),IF($E141="E",0,3))</f>
        <v>93913</v>
      </c>
      <c r="W141" s="186" cm="1">
        <f t="array" aca="1" ref="W141" ca="1">ROUND(IF($Q141="Y",VLOOKUP($P141, INDIRECT($Q$3),W$8,0)*INDIRECT($P$2),VLOOKUP($P141, INDIRECT($Q$3),W$8,0)),IF($E141="E",0,3))</f>
        <v>99986</v>
      </c>
      <c r="X141" s="186" cm="1">
        <f t="array" aca="1" ref="X141" ca="1">ROUND(IF($Q141="Y",VLOOKUP($P141, INDIRECT($Q$3),X$8,0)*INDIRECT($P$2),VLOOKUP($P141, INDIRECT($Q$3),X$8,0)),IF($E141="E",0,3))</f>
        <v>102783</v>
      </c>
      <c r="Y141" s="186" cm="1">
        <f t="array" aca="1" ref="Y141" ca="1">ROUND(IF($Q141="Y",VLOOKUP($P141, INDIRECT($Q$3),Y$8,0)*INDIRECT($P$2),VLOOKUP($P141, INDIRECT($Q$3),Y$8,0)),IF($E141="E",0,3))</f>
        <v>105664</v>
      </c>
      <c r="Z141" s="186" cm="1">
        <f t="array" aca="1" ref="Z141" ca="1">ROUND(IF($Q141="Y",VLOOKUP($P141, INDIRECT($Q$3),Z$8,0)*INDIRECT($P$2),VLOOKUP($P141, INDIRECT($Q$3),Z$8,0)),IF($E141="E",0,3))</f>
        <v>108676</v>
      </c>
      <c r="AA141" s="186"/>
      <c r="AB141" s="282" t="str">
        <f t="shared" si="155"/>
        <v>06744C</v>
      </c>
      <c r="AC141" s="130" t="str">
        <f t="shared" si="141"/>
        <v>Manager Healthy Start</v>
      </c>
      <c r="AD141" s="284" t="str">
        <f t="shared" si="142"/>
        <v>34M</v>
      </c>
      <c r="AE141" s="282">
        <f t="shared" ca="1" si="156"/>
        <v>40.957000000000001</v>
      </c>
      <c r="AF141" s="282">
        <f t="shared" ca="1" si="157"/>
        <v>42.995999999999995</v>
      </c>
      <c r="AG141" s="282">
        <f t="shared" ca="1" si="158"/>
        <v>45.150999999999996</v>
      </c>
      <c r="AH141" s="282">
        <f t="shared" ca="1" si="159"/>
        <v>48.070999999999998</v>
      </c>
      <c r="AI141" s="282">
        <f t="shared" ca="1" si="160"/>
        <v>49.414999999999999</v>
      </c>
      <c r="AJ141" s="282">
        <f t="shared" ca="1" si="153"/>
        <v>50.8</v>
      </c>
      <c r="AK141" s="282">
        <f t="shared" ca="1" si="154"/>
        <v>52.248999999999995</v>
      </c>
    </row>
    <row r="142" spans="1:37" x14ac:dyDescent="0.3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ref="G142:G161" ca="1" si="161">IF(E142="E",ROUND(T142,0),ROUND(T142,3))</f>
        <v>114159</v>
      </c>
      <c r="H142" s="74">
        <f t="shared" ref="H142:H161" ca="1" si="162">IF(F142="E",ROUND(U142,0),ROUND(U142,3))</f>
        <v>118723</v>
      </c>
      <c r="I142" s="74">
        <f t="shared" ca="1" si="150"/>
        <v>123473</v>
      </c>
      <c r="J142" s="74">
        <f t="shared" ca="1" si="151"/>
        <v>128412</v>
      </c>
      <c r="K142" s="74">
        <f t="shared" ca="1" si="152"/>
        <v>133549</v>
      </c>
      <c r="L142" s="74">
        <f t="shared" ca="1" si="144"/>
        <v>0</v>
      </c>
      <c r="M142" s="74">
        <f t="shared" ca="1" si="145"/>
        <v>0</v>
      </c>
      <c r="N142" s="72"/>
      <c r="P142" s="187" t="str">
        <f t="shared" ref="P142:P177" si="163">A142</f>
        <v>52600C</v>
      </c>
      <c r="Q142" s="186" t="s">
        <v>600</v>
      </c>
      <c r="R142" s="188" t="str">
        <f t="shared" si="140"/>
        <v>Manager Housing Development</v>
      </c>
      <c r="S142" s="189" t="str">
        <f t="shared" si="139"/>
        <v>63</v>
      </c>
      <c r="T142" s="186" cm="1">
        <f t="array" aca="1" ref="T142" ca="1">ROUND(IF($Q142="Y",VLOOKUP($P142, INDIRECT($Q$3),T$8,0)*INDIRECT($P$2),VLOOKUP($P142, INDIRECT($Q$3),T$8,0)),IF($E142="E",0,3))</f>
        <v>114159</v>
      </c>
      <c r="U142" s="186" cm="1">
        <f t="array" aca="1" ref="U142" ca="1">ROUND(IF($Q142="Y",VLOOKUP($P142, INDIRECT($Q$3),U$8,0)*INDIRECT($P$2),VLOOKUP($P142, INDIRECT($Q$3),U$8,0)),IF($E142="E",0,3))</f>
        <v>118723</v>
      </c>
      <c r="V142" s="186" cm="1">
        <f t="array" aca="1" ref="V142" ca="1">ROUND(IF($Q142="Y",VLOOKUP($P142, INDIRECT($Q$3),V$8,0)*INDIRECT($P$2),VLOOKUP($P142, INDIRECT($Q$3),V$8,0)),IF($E142="E",0,3))</f>
        <v>123473</v>
      </c>
      <c r="W142" s="186" cm="1">
        <f t="array" aca="1" ref="W142" ca="1">ROUND(IF($Q142="Y",VLOOKUP($P142, INDIRECT($Q$3),W$8,0)*INDIRECT($P$2),VLOOKUP($P142, INDIRECT($Q$3),W$8,0)),IF($E142="E",0,3))</f>
        <v>128412</v>
      </c>
      <c r="X142" s="186" cm="1">
        <f t="array" aca="1" ref="X142" ca="1">ROUND(IF($Q142="Y",VLOOKUP($P142, INDIRECT($Q$3),X$8,0)*INDIRECT($P$2),VLOOKUP($P142, INDIRECT($Q$3),X$8,0)),IF($E142="E",0,3))</f>
        <v>133549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55"/>
        <v>52600C</v>
      </c>
      <c r="AC142" s="130" t="str">
        <f t="shared" si="141"/>
        <v>Manager Housing Development</v>
      </c>
      <c r="AD142" s="284" t="str">
        <f t="shared" si="142"/>
        <v>63</v>
      </c>
      <c r="AE142" s="282">
        <f t="shared" ca="1" si="156"/>
        <v>54.884999999999998</v>
      </c>
      <c r="AF142" s="282">
        <f t="shared" ca="1" si="157"/>
        <v>57.079000000000001</v>
      </c>
      <c r="AG142" s="282">
        <f t="shared" ca="1" si="158"/>
        <v>59.363</v>
      </c>
      <c r="AH142" s="282">
        <f t="shared" ca="1" si="159"/>
        <v>61.736999999999995</v>
      </c>
      <c r="AI142" s="282">
        <f t="shared" ca="1" si="160"/>
        <v>64.207000000000008</v>
      </c>
      <c r="AJ142" s="282" t="str">
        <f t="shared" ca="1" si="153"/>
        <v/>
      </c>
      <c r="AK142" s="282" t="str">
        <f t="shared" ca="1" si="154"/>
        <v/>
      </c>
    </row>
    <row r="143" spans="1:37" x14ac:dyDescent="0.3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ca="1" si="161"/>
        <v>110878</v>
      </c>
      <c r="H143" s="74">
        <f t="shared" ca="1" si="162"/>
        <v>115318</v>
      </c>
      <c r="I143" s="74">
        <f t="shared" ca="1" si="150"/>
        <v>119936</v>
      </c>
      <c r="J143" s="74">
        <f t="shared" ca="1" si="151"/>
        <v>124737</v>
      </c>
      <c r="K143" s="74">
        <f t="shared" ca="1" si="152"/>
        <v>129733</v>
      </c>
      <c r="L143" s="74">
        <f t="shared" ca="1" si="144"/>
        <v>0</v>
      </c>
      <c r="M143" s="74">
        <f t="shared" ca="1" si="145"/>
        <v>0</v>
      </c>
      <c r="N143" s="72"/>
      <c r="P143" s="187" t="str">
        <f t="shared" si="163"/>
        <v>06795C</v>
      </c>
      <c r="Q143" s="191" t="s">
        <v>600</v>
      </c>
      <c r="R143" s="188" t="str">
        <f t="shared" si="140"/>
        <v xml:space="preserve">Manager Internal Audit </v>
      </c>
      <c r="S143" s="189" t="str">
        <f t="shared" si="139"/>
        <v>045</v>
      </c>
      <c r="T143" s="186" cm="1">
        <f t="array" aca="1" ref="T143" ca="1">ROUND(IF($Q143="Y",VLOOKUP($P143, INDIRECT($Q$3),T$8,0)*INDIRECT($P$2),VLOOKUP($P143, INDIRECT($Q$3),T$8,0)),IF($E143="E",0,3))</f>
        <v>110878</v>
      </c>
      <c r="U143" s="186" cm="1">
        <f t="array" aca="1" ref="U143" ca="1">ROUND(IF($Q143="Y",VLOOKUP($P143, INDIRECT($Q$3),U$8,0)*INDIRECT($P$2),VLOOKUP($P143, INDIRECT($Q$3),U$8,0)),IF($E143="E",0,3))</f>
        <v>115318</v>
      </c>
      <c r="V143" s="186" cm="1">
        <f t="array" aca="1" ref="V143" ca="1">ROUND(IF($Q143="Y",VLOOKUP($P143, INDIRECT($Q$3),V$8,0)*INDIRECT($P$2),VLOOKUP($P143, INDIRECT($Q$3),V$8,0)),IF($E143="E",0,3))</f>
        <v>119936</v>
      </c>
      <c r="W143" s="186" cm="1">
        <f t="array" aca="1" ref="W143" ca="1">ROUND(IF($Q143="Y",VLOOKUP($P143, INDIRECT($Q$3),W$8,0)*INDIRECT($P$2),VLOOKUP($P143, INDIRECT($Q$3),W$8,0)),IF($E143="E",0,3))</f>
        <v>124737</v>
      </c>
      <c r="X143" s="186" cm="1">
        <f t="array" aca="1" ref="X143" ca="1">ROUND(IF($Q143="Y",VLOOKUP($P143, INDIRECT($Q$3),X$8,0)*INDIRECT($P$2),VLOOKUP($P143, INDIRECT($Q$3),X$8,0)),IF($E143="E",0,3))</f>
        <v>129733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55"/>
        <v>06795C</v>
      </c>
      <c r="AC143" s="130" t="str">
        <f t="shared" si="141"/>
        <v xml:space="preserve">Manager Internal Audit </v>
      </c>
      <c r="AD143" s="284" t="str">
        <f t="shared" si="142"/>
        <v>045</v>
      </c>
      <c r="AE143" s="282">
        <f t="shared" ca="1" si="156"/>
        <v>53.306999999999995</v>
      </c>
      <c r="AF143" s="282">
        <f t="shared" ca="1" si="157"/>
        <v>55.442</v>
      </c>
      <c r="AG143" s="282">
        <f t="shared" ca="1" si="158"/>
        <v>57.661999999999999</v>
      </c>
      <c r="AH143" s="282">
        <f t="shared" ca="1" si="159"/>
        <v>59.97</v>
      </c>
      <c r="AI143" s="282">
        <f t="shared" ca="1" si="160"/>
        <v>62.372</v>
      </c>
      <c r="AJ143" s="282" t="str">
        <f t="shared" ca="1" si="153"/>
        <v/>
      </c>
      <c r="AK143" s="282" t="str">
        <f t="shared" ca="1" si="154"/>
        <v/>
      </c>
    </row>
    <row r="144" spans="1:37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161"/>
        <v>85189</v>
      </c>
      <c r="H144" s="74">
        <f t="shared" ca="1" si="162"/>
        <v>89430</v>
      </c>
      <c r="I144" s="74">
        <f t="shared" ca="1" si="150"/>
        <v>93913</v>
      </c>
      <c r="J144" s="74">
        <f t="shared" ca="1" si="151"/>
        <v>99986</v>
      </c>
      <c r="K144" s="74">
        <f t="shared" ca="1" si="152"/>
        <v>102783</v>
      </c>
      <c r="L144" s="74">
        <f t="shared" ca="1" si="144"/>
        <v>105664</v>
      </c>
      <c r="M144" s="74">
        <f t="shared" ca="1" si="145"/>
        <v>108676</v>
      </c>
      <c r="N144" s="72"/>
      <c r="P144" s="187" t="str">
        <f t="shared" si="163"/>
        <v>01680C</v>
      </c>
      <c r="Q144" s="191" t="s">
        <v>600</v>
      </c>
      <c r="R144" s="188" t="str">
        <f t="shared" si="140"/>
        <v>Manager Legislative Support Services</v>
      </c>
      <c r="S144" s="189" t="str">
        <f t="shared" si="139"/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155"/>
        <v>01680C</v>
      </c>
      <c r="AC144" s="130" t="str">
        <f t="shared" si="141"/>
        <v>Manager Legislative Support Services</v>
      </c>
      <c r="AD144" s="284" t="str">
        <f t="shared" si="142"/>
        <v>34M</v>
      </c>
      <c r="AE144" s="282">
        <f t="shared" ca="1" si="156"/>
        <v>40.957000000000001</v>
      </c>
      <c r="AF144" s="282">
        <f t="shared" ca="1" si="157"/>
        <v>42.995999999999995</v>
      </c>
      <c r="AG144" s="282">
        <f t="shared" ca="1" si="158"/>
        <v>45.150999999999996</v>
      </c>
      <c r="AH144" s="282">
        <f t="shared" ca="1" si="159"/>
        <v>48.070999999999998</v>
      </c>
      <c r="AI144" s="282">
        <f t="shared" ca="1" si="160"/>
        <v>49.414999999999999</v>
      </c>
      <c r="AJ144" s="282">
        <f t="shared" ca="1" si="153"/>
        <v>50.8</v>
      </c>
      <c r="AK144" s="282">
        <f t="shared" ca="1" si="154"/>
        <v>52.248999999999995</v>
      </c>
    </row>
    <row r="145" spans="1:37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161"/>
        <v>102407</v>
      </c>
      <c r="H145" s="74">
        <f t="shared" si="162"/>
        <v>106507</v>
      </c>
      <c r="I145" s="74">
        <f t="shared" ref="I145:I171" si="164">IF(G145="E",ROUND(V145,0),ROUND(V145,3))</f>
        <v>110772</v>
      </c>
      <c r="J145" s="74">
        <f t="shared" ref="J145:J171" si="165">IF(H145="E",ROUND(W145,0),ROUND(W145,3))</f>
        <v>115208</v>
      </c>
      <c r="K145" s="74">
        <f t="shared" ref="K145:K171" si="166">IF(I145="E",ROUND(X145,0),ROUND(X145,3))</f>
        <v>119821</v>
      </c>
      <c r="L145" s="74">
        <f t="shared" ref="L145" si="167">IF(J145="E",ROUND(Y145,0),ROUND(Y145,3))</f>
        <v>0</v>
      </c>
      <c r="M145" s="74">
        <f t="shared" ref="M145" si="168">IF(K145="E",ROUND(Z145,0),ROUND(Z145,3))</f>
        <v>0</v>
      </c>
      <c r="N145" s="72"/>
      <c r="P145" s="187" t="str">
        <f t="shared" si="163"/>
        <v>53078C</v>
      </c>
      <c r="Q145" s="191" t="s">
        <v>600</v>
      </c>
      <c r="R145" s="188" t="str">
        <f t="shared" si="140"/>
        <v>Manager MPD Early Intervention Systems</v>
      </c>
      <c r="S145" s="189" t="str">
        <f t="shared" si="139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155"/>
        <v>53078C</v>
      </c>
      <c r="AC145" s="130" t="str">
        <f t="shared" si="141"/>
        <v>Manager MPD Early Intervention Systems</v>
      </c>
      <c r="AD145" s="284" t="str">
        <f t="shared" si="142"/>
        <v>145</v>
      </c>
      <c r="AE145" s="282">
        <f t="shared" si="156"/>
        <v>49.234999999999999</v>
      </c>
      <c r="AF145" s="282">
        <f t="shared" si="157"/>
        <v>51.205999999999996</v>
      </c>
      <c r="AG145" s="282">
        <f t="shared" si="158"/>
        <v>53.256</v>
      </c>
      <c r="AH145" s="282">
        <f t="shared" si="159"/>
        <v>55.388999999999996</v>
      </c>
      <c r="AI145" s="282">
        <f t="shared" si="160"/>
        <v>57.606999999999999</v>
      </c>
      <c r="AJ145" s="282" t="str">
        <f t="shared" si="153"/>
        <v/>
      </c>
      <c r="AK145" s="282" t="str">
        <f t="shared" si="154"/>
        <v/>
      </c>
    </row>
    <row r="146" spans="1:37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161"/>
        <v>92260</v>
      </c>
      <c r="H146" s="74">
        <f t="shared" ca="1" si="162"/>
        <v>97117</v>
      </c>
      <c r="I146" s="74">
        <f t="shared" ref="I146:I170" ca="1" si="169">IF(G146="E",ROUND(V146,0),ROUND(V146,3))</f>
        <v>102226</v>
      </c>
      <c r="J146" s="74">
        <f t="shared" ca="1" si="165"/>
        <v>109178</v>
      </c>
      <c r="K146" s="74">
        <f t="shared" ca="1" si="166"/>
        <v>112237</v>
      </c>
      <c r="L146" s="74">
        <f t="shared" ref="L146:L170" ca="1" si="170">IF(J146="E",ROUND(Y146,0),ROUND(Y146,3))</f>
        <v>115381</v>
      </c>
      <c r="M146" s="74">
        <f t="shared" ref="M146:M170" ca="1" si="171">IF(K146="E",ROUND(Z146,0),ROUND(Z146,3))</f>
        <v>118668</v>
      </c>
      <c r="N146" s="72"/>
      <c r="P146" s="187" t="str">
        <f t="shared" si="163"/>
        <v>06825C</v>
      </c>
      <c r="Q146" s="191" t="s">
        <v>600</v>
      </c>
      <c r="R146" s="188" t="str">
        <f t="shared" si="140"/>
        <v>Manager MPD Intellectual Property</v>
      </c>
      <c r="S146" s="189" t="str">
        <f t="shared" ref="S146:S181" si="172">C146</f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155"/>
        <v>06825C</v>
      </c>
      <c r="AC146" s="130" t="str">
        <f t="shared" si="141"/>
        <v>Manager MPD Intellectual Property</v>
      </c>
      <c r="AD146" s="284" t="str">
        <f t="shared" si="142"/>
        <v>41C</v>
      </c>
      <c r="AE146" s="282">
        <f t="shared" ca="1" si="156"/>
        <v>44.355999999999995</v>
      </c>
      <c r="AF146" s="282">
        <f t="shared" ca="1" si="157"/>
        <v>46.690999999999995</v>
      </c>
      <c r="AG146" s="282">
        <f t="shared" ca="1" si="158"/>
        <v>49.147999999999996</v>
      </c>
      <c r="AH146" s="282">
        <f t="shared" ca="1" si="159"/>
        <v>52.489999999999995</v>
      </c>
      <c r="AI146" s="282">
        <f t="shared" ca="1" si="160"/>
        <v>53.960999999999999</v>
      </c>
      <c r="AJ146" s="282">
        <f t="shared" ca="1" si="153"/>
        <v>55.471999999999994</v>
      </c>
      <c r="AK146" s="282">
        <f t="shared" ca="1" si="154"/>
        <v>57.052</v>
      </c>
    </row>
    <row r="147" spans="1:37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61"/>
        <v>114159</v>
      </c>
      <c r="H147" s="74">
        <f t="shared" ca="1" si="162"/>
        <v>118723</v>
      </c>
      <c r="I147" s="74">
        <f t="shared" ca="1" si="169"/>
        <v>123473</v>
      </c>
      <c r="J147" s="74">
        <f t="shared" ca="1" si="165"/>
        <v>128412</v>
      </c>
      <c r="K147" s="74">
        <f t="shared" ca="1" si="166"/>
        <v>133549</v>
      </c>
      <c r="L147" s="74">
        <f t="shared" ca="1" si="170"/>
        <v>0</v>
      </c>
      <c r="M147" s="74">
        <f t="shared" ca="1" si="171"/>
        <v>0</v>
      </c>
      <c r="N147" s="72"/>
      <c r="P147" s="187" t="str">
        <f t="shared" si="163"/>
        <v>06830C</v>
      </c>
      <c r="Q147" s="191" t="s">
        <v>600</v>
      </c>
      <c r="R147" s="188" t="str">
        <f t="shared" si="140"/>
        <v>Manager MPLS Development Review</v>
      </c>
      <c r="S147" s="189" t="str">
        <f t="shared" si="172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55"/>
        <v>06830C</v>
      </c>
      <c r="AC147" s="130" t="str">
        <f t="shared" si="141"/>
        <v>Manager MPLS Development Review</v>
      </c>
      <c r="AD147" s="284" t="str">
        <f t="shared" si="142"/>
        <v>63</v>
      </c>
      <c r="AE147" s="282">
        <f t="shared" ca="1" si="156"/>
        <v>54.884999999999998</v>
      </c>
      <c r="AF147" s="282">
        <f t="shared" ca="1" si="157"/>
        <v>57.079000000000001</v>
      </c>
      <c r="AG147" s="282">
        <f t="shared" ca="1" si="158"/>
        <v>59.363</v>
      </c>
      <c r="AH147" s="282">
        <f t="shared" ca="1" si="159"/>
        <v>61.736999999999995</v>
      </c>
      <c r="AI147" s="282">
        <f t="shared" ca="1" si="160"/>
        <v>64.207000000000008</v>
      </c>
      <c r="AJ147" s="282" t="str">
        <f t="shared" ca="1" si="153"/>
        <v/>
      </c>
      <c r="AK147" s="282" t="str">
        <f t="shared" ca="1" si="154"/>
        <v/>
      </c>
    </row>
    <row r="148" spans="1:37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61"/>
        <v>85189</v>
      </c>
      <c r="H148" s="74">
        <f t="shared" ca="1" si="162"/>
        <v>89430</v>
      </c>
      <c r="I148" s="74">
        <f t="shared" ca="1" si="169"/>
        <v>93913</v>
      </c>
      <c r="J148" s="74">
        <f t="shared" ca="1" si="165"/>
        <v>99986</v>
      </c>
      <c r="K148" s="74">
        <f t="shared" ca="1" si="166"/>
        <v>102783</v>
      </c>
      <c r="L148" s="74">
        <f t="shared" ca="1" si="170"/>
        <v>105664</v>
      </c>
      <c r="M148" s="74">
        <f t="shared" ca="1" si="171"/>
        <v>108676</v>
      </c>
      <c r="N148" s="72"/>
      <c r="P148" s="187" t="str">
        <f t="shared" si="163"/>
        <v>07022C</v>
      </c>
      <c r="Q148" s="186" t="s">
        <v>600</v>
      </c>
      <c r="R148" s="188" t="str">
        <f t="shared" si="140"/>
        <v>Manager Multimedia Services</v>
      </c>
      <c r="S148" s="189" t="str">
        <f t="shared" si="172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155"/>
        <v>07022C</v>
      </c>
      <c r="AC148" s="130" t="str">
        <f t="shared" si="141"/>
        <v>Manager Multimedia Services</v>
      </c>
      <c r="AD148" s="284" t="str">
        <f t="shared" si="142"/>
        <v>34M</v>
      </c>
      <c r="AE148" s="282">
        <f t="shared" ca="1" si="156"/>
        <v>40.957000000000001</v>
      </c>
      <c r="AF148" s="282">
        <f t="shared" ca="1" si="157"/>
        <v>42.995999999999995</v>
      </c>
      <c r="AG148" s="282">
        <f t="shared" ca="1" si="158"/>
        <v>45.150999999999996</v>
      </c>
      <c r="AH148" s="282">
        <f t="shared" ca="1" si="159"/>
        <v>48.070999999999998</v>
      </c>
      <c r="AI148" s="282">
        <f t="shared" ca="1" si="160"/>
        <v>49.414999999999999</v>
      </c>
      <c r="AJ148" s="282">
        <f t="shared" ca="1" si="153"/>
        <v>50.8</v>
      </c>
      <c r="AK148" s="282">
        <f t="shared" ca="1" si="154"/>
        <v>52.248999999999995</v>
      </c>
    </row>
    <row r="149" spans="1:37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61"/>
        <v>88615</v>
      </c>
      <c r="H149" s="74">
        <f t="shared" ca="1" si="162"/>
        <v>93278</v>
      </c>
      <c r="I149" s="74">
        <f t="shared" ca="1" si="169"/>
        <v>98187</v>
      </c>
      <c r="J149" s="74">
        <f t="shared" ca="1" si="165"/>
        <v>103356</v>
      </c>
      <c r="K149" s="74">
        <f t="shared" ca="1" si="166"/>
        <v>106246</v>
      </c>
      <c r="L149" s="74">
        <f t="shared" ca="1" si="170"/>
        <v>109225</v>
      </c>
      <c r="M149" s="74">
        <f t="shared" ca="1" si="171"/>
        <v>112338</v>
      </c>
      <c r="N149" s="72"/>
      <c r="P149" s="187" t="str">
        <f t="shared" si="163"/>
        <v>06839C</v>
      </c>
      <c r="Q149" s="191" t="s">
        <v>600</v>
      </c>
      <c r="R149" s="188" t="str">
        <f t="shared" si="140"/>
        <v>Manager Neighborhood Support</v>
      </c>
      <c r="S149" s="189" t="str">
        <f t="shared" si="172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155"/>
        <v>06839C</v>
      </c>
      <c r="AC149" s="130" t="str">
        <f t="shared" si="141"/>
        <v>Manager Neighborhood Support</v>
      </c>
      <c r="AD149" s="284" t="str">
        <f t="shared" si="142"/>
        <v>83</v>
      </c>
      <c r="AE149" s="282">
        <f t="shared" ca="1" si="156"/>
        <v>42.603999999999999</v>
      </c>
      <c r="AF149" s="282">
        <f t="shared" ca="1" si="157"/>
        <v>44.845999999999997</v>
      </c>
      <c r="AG149" s="282">
        <f t="shared" ca="1" si="158"/>
        <v>47.205999999999996</v>
      </c>
      <c r="AH149" s="282">
        <f t="shared" ca="1" si="159"/>
        <v>49.690999999999995</v>
      </c>
      <c r="AI149" s="282">
        <f t="shared" ca="1" si="160"/>
        <v>51.08</v>
      </c>
      <c r="AJ149" s="282">
        <f t="shared" ca="1" si="153"/>
        <v>52.512999999999998</v>
      </c>
      <c r="AK149" s="282">
        <f t="shared" ca="1" si="154"/>
        <v>54.009</v>
      </c>
    </row>
    <row r="150" spans="1:37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161"/>
        <v>92260</v>
      </c>
      <c r="H150" s="74">
        <f t="shared" ca="1" si="162"/>
        <v>97117</v>
      </c>
      <c r="I150" s="74">
        <f t="shared" ca="1" si="169"/>
        <v>102226</v>
      </c>
      <c r="J150" s="74">
        <f t="shared" ca="1" si="165"/>
        <v>109178</v>
      </c>
      <c r="K150" s="74">
        <f t="shared" ca="1" si="166"/>
        <v>112237</v>
      </c>
      <c r="L150" s="74">
        <f t="shared" ca="1" si="170"/>
        <v>115381</v>
      </c>
      <c r="M150" s="74">
        <f t="shared" ca="1" si="171"/>
        <v>118668</v>
      </c>
      <c r="N150" s="72"/>
      <c r="P150" s="187" t="str">
        <f t="shared" si="163"/>
        <v>52620C</v>
      </c>
      <c r="Q150" s="191" t="s">
        <v>600</v>
      </c>
      <c r="R150" s="188" t="str">
        <f t="shared" si="140"/>
        <v>Manager NRP &amp; Citizen Participation</v>
      </c>
      <c r="S150" s="189" t="str">
        <f t="shared" si="172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155"/>
        <v>52620C</v>
      </c>
      <c r="AC150" s="130" t="str">
        <f t="shared" si="141"/>
        <v>Manager NRP &amp; Citizen Participation</v>
      </c>
      <c r="AD150" s="284" t="str">
        <f t="shared" si="142"/>
        <v>41C</v>
      </c>
      <c r="AE150" s="282">
        <f t="shared" ca="1" si="156"/>
        <v>44.355999999999995</v>
      </c>
      <c r="AF150" s="282">
        <f t="shared" ca="1" si="157"/>
        <v>46.690999999999995</v>
      </c>
      <c r="AG150" s="282">
        <f t="shared" ca="1" si="158"/>
        <v>49.147999999999996</v>
      </c>
      <c r="AH150" s="282">
        <f t="shared" ca="1" si="159"/>
        <v>52.489999999999995</v>
      </c>
      <c r="AI150" s="282">
        <f t="shared" ca="1" si="160"/>
        <v>53.960999999999999</v>
      </c>
      <c r="AJ150" s="282">
        <f t="shared" ca="1" si="153"/>
        <v>55.471999999999994</v>
      </c>
      <c r="AK150" s="282">
        <f t="shared" ca="1" si="154"/>
        <v>57.052</v>
      </c>
    </row>
    <row r="151" spans="1:37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161"/>
        <v>96027</v>
      </c>
      <c r="H151" s="74">
        <f t="shared" ca="1" si="162"/>
        <v>99868</v>
      </c>
      <c r="I151" s="74">
        <f t="shared" ca="1" si="169"/>
        <v>103862</v>
      </c>
      <c r="J151" s="74">
        <f t="shared" ca="1" si="165"/>
        <v>108015</v>
      </c>
      <c r="K151" s="74">
        <f t="shared" ca="1" si="166"/>
        <v>112338</v>
      </c>
      <c r="L151" s="74">
        <f t="shared" ca="1" si="170"/>
        <v>0</v>
      </c>
      <c r="M151" s="74">
        <f t="shared" ca="1" si="171"/>
        <v>0</v>
      </c>
      <c r="N151" s="72"/>
      <c r="P151" s="187" t="str">
        <f t="shared" si="163"/>
        <v>06856C</v>
      </c>
      <c r="Q151" s="191" t="s">
        <v>600</v>
      </c>
      <c r="R151" s="188" t="str">
        <f t="shared" si="140"/>
        <v>Manager Payroll</v>
      </c>
      <c r="S151" s="189" t="str">
        <f t="shared" si="172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55"/>
        <v>06856C</v>
      </c>
      <c r="AC151" s="130" t="str">
        <f t="shared" si="141"/>
        <v>Manager Payroll</v>
      </c>
      <c r="AD151" s="284" t="str">
        <f t="shared" si="142"/>
        <v>10</v>
      </c>
      <c r="AE151" s="282">
        <f t="shared" ca="1" si="156"/>
        <v>46.166999999999994</v>
      </c>
      <c r="AF151" s="282">
        <f t="shared" ca="1" si="157"/>
        <v>48.013999999999996</v>
      </c>
      <c r="AG151" s="282">
        <f t="shared" ca="1" si="158"/>
        <v>49.933999999999997</v>
      </c>
      <c r="AH151" s="282">
        <f t="shared" ca="1" si="159"/>
        <v>51.930999999999997</v>
      </c>
      <c r="AI151" s="282">
        <f t="shared" ca="1" si="160"/>
        <v>54.009</v>
      </c>
      <c r="AJ151" s="282" t="str">
        <f t="shared" ca="1" si="153"/>
        <v/>
      </c>
      <c r="AK151" s="282" t="str">
        <f t="shared" ca="1" si="154"/>
        <v/>
      </c>
    </row>
    <row r="152" spans="1:37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161"/>
        <v>92260</v>
      </c>
      <c r="H152" s="74">
        <f t="shared" ca="1" si="162"/>
        <v>97117</v>
      </c>
      <c r="I152" s="74">
        <f t="shared" ca="1" si="169"/>
        <v>102226</v>
      </c>
      <c r="J152" s="74">
        <f t="shared" ca="1" si="165"/>
        <v>109178</v>
      </c>
      <c r="K152" s="74">
        <f t="shared" ca="1" si="166"/>
        <v>112237</v>
      </c>
      <c r="L152" s="74">
        <f t="shared" ca="1" si="170"/>
        <v>115381</v>
      </c>
      <c r="M152" s="74">
        <f t="shared" ca="1" si="171"/>
        <v>118668</v>
      </c>
      <c r="N152" s="72"/>
      <c r="P152" s="187" t="str">
        <f t="shared" si="163"/>
        <v>06846C</v>
      </c>
      <c r="Q152" s="191" t="s">
        <v>600</v>
      </c>
      <c r="R152" s="188" t="str">
        <f t="shared" si="140"/>
        <v>Manager Personel, Finance Technology &amp; Administration</v>
      </c>
      <c r="S152" s="189" t="str">
        <f t="shared" si="172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155"/>
        <v>06846C</v>
      </c>
      <c r="AC152" s="130" t="str">
        <f t="shared" si="141"/>
        <v>Manager Personel, Finance Technology &amp; Administration</v>
      </c>
      <c r="AD152" s="284" t="str">
        <f t="shared" si="142"/>
        <v>41C</v>
      </c>
      <c r="AE152" s="282">
        <f t="shared" ca="1" si="156"/>
        <v>44.355999999999995</v>
      </c>
      <c r="AF152" s="282">
        <f t="shared" ca="1" si="157"/>
        <v>46.690999999999995</v>
      </c>
      <c r="AG152" s="282">
        <f t="shared" ca="1" si="158"/>
        <v>49.147999999999996</v>
      </c>
      <c r="AH152" s="282">
        <f t="shared" ca="1" si="159"/>
        <v>52.489999999999995</v>
      </c>
      <c r="AI152" s="282">
        <f t="shared" ca="1" si="160"/>
        <v>53.960999999999999</v>
      </c>
      <c r="AJ152" s="282">
        <f t="shared" ca="1" si="153"/>
        <v>55.471999999999994</v>
      </c>
      <c r="AK152" s="282">
        <f t="shared" ca="1" si="154"/>
        <v>57.052</v>
      </c>
    </row>
    <row r="153" spans="1:37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161"/>
        <v>94545</v>
      </c>
      <c r="H153" s="74">
        <f t="shared" ca="1" si="162"/>
        <v>97194</v>
      </c>
      <c r="I153" s="74">
        <f t="shared" ca="1" si="169"/>
        <v>99915</v>
      </c>
      <c r="J153" s="74">
        <f t="shared" ca="1" si="165"/>
        <v>102712</v>
      </c>
      <c r="K153" s="74">
        <f t="shared" ca="1" si="166"/>
        <v>105587</v>
      </c>
      <c r="L153" s="74">
        <f t="shared" ca="1" si="170"/>
        <v>108548</v>
      </c>
      <c r="M153" s="74">
        <f t="shared" ca="1" si="171"/>
        <v>111637</v>
      </c>
      <c r="N153" s="72"/>
      <c r="P153" s="187" t="str">
        <f t="shared" si="163"/>
        <v>10193C</v>
      </c>
      <c r="Q153" s="191" t="s">
        <v>600</v>
      </c>
      <c r="R153" s="188" t="str">
        <f t="shared" si="140"/>
        <v>Manager Police Record Services</v>
      </c>
      <c r="S153" s="189" t="str">
        <f t="shared" si="172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155"/>
        <v>10193C</v>
      </c>
      <c r="AC153" s="130" t="str">
        <f t="shared" si="141"/>
        <v>Manager Police Record Services</v>
      </c>
      <c r="AD153" s="284" t="str">
        <f t="shared" si="142"/>
        <v>121</v>
      </c>
      <c r="AE153" s="282">
        <f t="shared" ca="1" si="156"/>
        <v>45.454999999999998</v>
      </c>
      <c r="AF153" s="282">
        <f t="shared" ca="1" si="157"/>
        <v>46.727999999999994</v>
      </c>
      <c r="AG153" s="282">
        <f t="shared" ca="1" si="158"/>
        <v>48.036999999999999</v>
      </c>
      <c r="AH153" s="282">
        <f t="shared" ca="1" si="159"/>
        <v>49.381</v>
      </c>
      <c r="AI153" s="282">
        <f t="shared" ca="1" si="160"/>
        <v>50.762999999999998</v>
      </c>
      <c r="AJ153" s="282">
        <f t="shared" ca="1" si="153"/>
        <v>52.186999999999998</v>
      </c>
      <c r="AK153" s="282">
        <f t="shared" ca="1" si="154"/>
        <v>53.671999999999997</v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61"/>
        <v>102023</v>
      </c>
      <c r="H154" s="74">
        <f t="shared" ca="1" si="162"/>
        <v>106103</v>
      </c>
      <c r="I154" s="74">
        <f t="shared" ca="1" si="169"/>
        <v>110348</v>
      </c>
      <c r="J154" s="74">
        <f t="shared" ca="1" si="165"/>
        <v>114763</v>
      </c>
      <c r="K154" s="74">
        <f t="shared" ca="1" si="166"/>
        <v>119354</v>
      </c>
      <c r="L154" s="74">
        <f t="shared" ca="1" si="170"/>
        <v>0</v>
      </c>
      <c r="M154" s="74">
        <f t="shared" ca="1" si="171"/>
        <v>0</v>
      </c>
      <c r="N154" s="72"/>
      <c r="P154" s="187" t="str">
        <f t="shared" si="163"/>
        <v>06919C</v>
      </c>
      <c r="Q154" s="191" t="s">
        <v>600</v>
      </c>
      <c r="R154" s="188" t="str">
        <f t="shared" ref="R154:R161" si="173">F154</f>
        <v>Manager Public Health Emergency Response</v>
      </c>
      <c r="S154" s="189" t="str">
        <f t="shared" si="172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55"/>
        <v>06919C</v>
      </c>
      <c r="AC154" s="130" t="str">
        <f t="shared" ref="AC154:AC161" si="174">F154</f>
        <v>Manager Public Health Emergency Response</v>
      </c>
      <c r="AD154" s="284" t="str">
        <f t="shared" ref="AD154:AD173" si="175">C154</f>
        <v>64</v>
      </c>
      <c r="AE154" s="282">
        <f t="shared" ca="1" si="156"/>
        <v>49.05</v>
      </c>
      <c r="AF154" s="282">
        <f t="shared" ca="1" si="157"/>
        <v>51.012</v>
      </c>
      <c r="AG154" s="282">
        <f t="shared" ca="1" si="158"/>
        <v>53.052</v>
      </c>
      <c r="AH154" s="282">
        <f t="shared" ca="1" si="159"/>
        <v>55.174999999999997</v>
      </c>
      <c r="AI154" s="282">
        <f t="shared" ca="1" si="160"/>
        <v>57.381999999999998</v>
      </c>
      <c r="AJ154" s="282" t="str">
        <f t="shared" ca="1" si="153"/>
        <v/>
      </c>
      <c r="AK154" s="282" t="str">
        <f t="shared" ca="1" si="154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61"/>
        <v>101439</v>
      </c>
      <c r="H155" s="74">
        <f t="shared" ca="1" si="162"/>
        <v>105494</v>
      </c>
      <c r="I155" s="74">
        <f t="shared" ca="1" si="169"/>
        <v>109716</v>
      </c>
      <c r="J155" s="74">
        <f t="shared" ca="1" si="165"/>
        <v>114104</v>
      </c>
      <c r="K155" s="74">
        <f t="shared" ca="1" si="166"/>
        <v>118668</v>
      </c>
      <c r="L155" s="74">
        <f t="shared" ca="1" si="170"/>
        <v>0</v>
      </c>
      <c r="M155" s="74">
        <f t="shared" ca="1" si="171"/>
        <v>0</v>
      </c>
      <c r="N155" s="72"/>
      <c r="P155" s="187" t="str">
        <f t="shared" si="163"/>
        <v>52924C</v>
      </c>
      <c r="Q155" s="191" t="s">
        <v>600</v>
      </c>
      <c r="R155" s="188" t="str">
        <f t="shared" si="173"/>
        <v>Manager Public Works Initiatives and Analysis</v>
      </c>
      <c r="S155" s="189" t="str">
        <f t="shared" si="172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55"/>
        <v>52924C</v>
      </c>
      <c r="AC155" s="130" t="str">
        <f t="shared" si="174"/>
        <v>Manager Public Works Initiatives and Analysis</v>
      </c>
      <c r="AD155" s="284" t="str">
        <f t="shared" si="175"/>
        <v>104</v>
      </c>
      <c r="AE155" s="282">
        <f t="shared" ca="1" si="156"/>
        <v>48.768999999999998</v>
      </c>
      <c r="AF155" s="282">
        <f t="shared" ca="1" si="157"/>
        <v>50.719000000000001</v>
      </c>
      <c r="AG155" s="282">
        <f t="shared" ca="1" si="158"/>
        <v>52.748999999999995</v>
      </c>
      <c r="AH155" s="282">
        <f t="shared" ca="1" si="159"/>
        <v>54.857999999999997</v>
      </c>
      <c r="AI155" s="282">
        <f t="shared" ca="1" si="160"/>
        <v>57.052</v>
      </c>
      <c r="AJ155" s="282" t="str">
        <f t="shared" ca="1" si="153"/>
        <v/>
      </c>
      <c r="AK155" s="282" t="str">
        <f t="shared" ca="1" si="154"/>
        <v/>
      </c>
    </row>
    <row r="156" spans="1:37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161"/>
        <v>105203</v>
      </c>
      <c r="H156" s="74">
        <f t="shared" ca="1" si="162"/>
        <v>111070</v>
      </c>
      <c r="I156" s="74">
        <f t="shared" ca="1" si="169"/>
        <v>118685</v>
      </c>
      <c r="J156" s="74">
        <f t="shared" ca="1" si="165"/>
        <v>122009</v>
      </c>
      <c r="K156" s="74">
        <f t="shared" ca="1" si="166"/>
        <v>125424</v>
      </c>
      <c r="L156" s="74">
        <f t="shared" ca="1" si="170"/>
        <v>129001</v>
      </c>
      <c r="M156" s="74">
        <f t="shared" ca="1" si="171"/>
        <v>0</v>
      </c>
      <c r="N156" s="72"/>
      <c r="P156" s="187" t="str">
        <f t="shared" si="163"/>
        <v>06934C</v>
      </c>
      <c r="Q156" s="191" t="s">
        <v>600</v>
      </c>
      <c r="R156" s="188" t="str">
        <f t="shared" si="173"/>
        <v>Manager Resource Coordinator</v>
      </c>
      <c r="S156" s="189" t="str">
        <f t="shared" si="172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55"/>
        <v>06934C</v>
      </c>
      <c r="AC156" s="130" t="str">
        <f t="shared" si="174"/>
        <v>Manager Resource Coordinator</v>
      </c>
      <c r="AD156" s="284" t="str">
        <f t="shared" si="175"/>
        <v>44</v>
      </c>
      <c r="AE156" s="282">
        <f t="shared" ca="1" si="156"/>
        <v>50.579000000000001</v>
      </c>
      <c r="AF156" s="282">
        <f t="shared" ca="1" si="157"/>
        <v>53.4</v>
      </c>
      <c r="AG156" s="282">
        <f t="shared" ca="1" si="158"/>
        <v>57.061</v>
      </c>
      <c r="AH156" s="282">
        <f t="shared" ca="1" si="159"/>
        <v>58.658999999999999</v>
      </c>
      <c r="AI156" s="282">
        <f t="shared" ca="1" si="160"/>
        <v>60.3</v>
      </c>
      <c r="AJ156" s="282">
        <f t="shared" ca="1" si="153"/>
        <v>62.019999999999996</v>
      </c>
      <c r="AK156" s="282" t="str">
        <f t="shared" ca="1" si="154"/>
        <v/>
      </c>
    </row>
    <row r="157" spans="1:37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161"/>
        <v>110269</v>
      </c>
      <c r="H157" s="74">
        <f t="shared" ca="1" si="162"/>
        <v>114682</v>
      </c>
      <c r="I157" s="74">
        <f t="shared" ca="1" si="169"/>
        <v>119270</v>
      </c>
      <c r="J157" s="74">
        <f t="shared" ca="1" si="165"/>
        <v>124039</v>
      </c>
      <c r="K157" s="74">
        <f t="shared" ca="1" si="166"/>
        <v>129001</v>
      </c>
      <c r="L157" s="74">
        <f t="shared" ca="1" si="170"/>
        <v>0</v>
      </c>
      <c r="M157" s="74">
        <f t="shared" ca="1" si="171"/>
        <v>0</v>
      </c>
      <c r="N157" s="72"/>
      <c r="P157" s="187" t="str">
        <f t="shared" si="163"/>
        <v>06720C</v>
      </c>
      <c r="Q157" s="191" t="s">
        <v>600</v>
      </c>
      <c r="R157" s="188" t="str">
        <f t="shared" si="173"/>
        <v>Manager Revenue &amp; Collections</v>
      </c>
      <c r="S157" s="189" t="str">
        <f t="shared" si="172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55"/>
        <v>06720C</v>
      </c>
      <c r="AC157" s="130" t="str">
        <f t="shared" si="174"/>
        <v>Manager Revenue &amp; Collections</v>
      </c>
      <c r="AD157" s="284" t="str">
        <f t="shared" si="175"/>
        <v>44G</v>
      </c>
      <c r="AE157" s="282">
        <f t="shared" ca="1" si="156"/>
        <v>53.013999999999996</v>
      </c>
      <c r="AF157" s="282">
        <f t="shared" ca="1" si="157"/>
        <v>55.135999999999996</v>
      </c>
      <c r="AG157" s="282">
        <f t="shared" ca="1" si="158"/>
        <v>57.341999999999999</v>
      </c>
      <c r="AH157" s="282">
        <f t="shared" ca="1" si="159"/>
        <v>59.634999999999998</v>
      </c>
      <c r="AI157" s="282">
        <f t="shared" ca="1" si="160"/>
        <v>62.019999999999996</v>
      </c>
      <c r="AJ157" s="282" t="str">
        <f t="shared" ca="1" si="153"/>
        <v/>
      </c>
      <c r="AK157" s="282" t="str">
        <f t="shared" ca="1" si="154"/>
        <v/>
      </c>
    </row>
    <row r="158" spans="1:37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161"/>
        <v>83605</v>
      </c>
      <c r="H158" s="74">
        <f t="shared" ca="1" si="162"/>
        <v>87922</v>
      </c>
      <c r="I158" s="74">
        <f t="shared" ca="1" si="169"/>
        <v>92403</v>
      </c>
      <c r="J158" s="74">
        <f t="shared" ca="1" si="165"/>
        <v>98658</v>
      </c>
      <c r="K158" s="74">
        <f t="shared" ca="1" si="166"/>
        <v>101421</v>
      </c>
      <c r="L158" s="74">
        <f t="shared" ca="1" si="170"/>
        <v>104261</v>
      </c>
      <c r="M158" s="74">
        <f t="shared" ca="1" si="171"/>
        <v>107235</v>
      </c>
      <c r="N158" s="72"/>
      <c r="P158" s="187" t="str">
        <f t="shared" si="163"/>
        <v>06935C</v>
      </c>
      <c r="Q158" s="191" t="s">
        <v>600</v>
      </c>
      <c r="R158" s="188" t="str">
        <f t="shared" si="173"/>
        <v>Manager Safety Programs</v>
      </c>
      <c r="S158" s="189" t="str">
        <f t="shared" si="172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155"/>
        <v>06935C</v>
      </c>
      <c r="AC158" s="130" t="str">
        <f t="shared" si="174"/>
        <v>Manager Safety Programs</v>
      </c>
      <c r="AD158" s="284" t="str">
        <f t="shared" si="175"/>
        <v>34D</v>
      </c>
      <c r="AE158" s="282">
        <f t="shared" ca="1" si="156"/>
        <v>40.195</v>
      </c>
      <c r="AF158" s="282">
        <f t="shared" ca="1" si="157"/>
        <v>42.271000000000001</v>
      </c>
      <c r="AG158" s="282">
        <f t="shared" ca="1" si="158"/>
        <v>44.424999999999997</v>
      </c>
      <c r="AH158" s="282">
        <f t="shared" ca="1" si="159"/>
        <v>47.431999999999995</v>
      </c>
      <c r="AI158" s="282">
        <f t="shared" ca="1" si="160"/>
        <v>48.760999999999996</v>
      </c>
      <c r="AJ158" s="282">
        <f t="shared" ca="1" si="153"/>
        <v>50.125999999999998</v>
      </c>
      <c r="AK158" s="282">
        <f t="shared" ca="1" si="154"/>
        <v>51.555999999999997</v>
      </c>
    </row>
    <row r="159" spans="1:37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161"/>
        <v>104257</v>
      </c>
      <c r="H159" s="74">
        <f t="shared" ca="1" si="162"/>
        <v>108432</v>
      </c>
      <c r="I159" s="74">
        <f t="shared" ca="1" si="169"/>
        <v>112774</v>
      </c>
      <c r="J159" s="74">
        <f t="shared" ca="1" si="165"/>
        <v>117290</v>
      </c>
      <c r="K159" s="74">
        <f t="shared" ca="1" si="166"/>
        <v>121986</v>
      </c>
      <c r="L159" s="74">
        <f t="shared" ca="1" si="170"/>
        <v>0</v>
      </c>
      <c r="M159" s="74">
        <f t="shared" ca="1" si="171"/>
        <v>0</v>
      </c>
      <c r="N159" s="72"/>
      <c r="P159" s="187" t="str">
        <f t="shared" si="163"/>
        <v>06938C</v>
      </c>
      <c r="Q159" s="191" t="s">
        <v>600</v>
      </c>
      <c r="R159" s="188" t="str">
        <f t="shared" si="173"/>
        <v>Manager School Health Services</v>
      </c>
      <c r="S159" s="189" t="str">
        <f t="shared" si="172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55"/>
        <v>06938C</v>
      </c>
      <c r="AC159" s="130" t="str">
        <f t="shared" si="174"/>
        <v>Manager School Health Services</v>
      </c>
      <c r="AD159" s="284" t="str">
        <f t="shared" si="175"/>
        <v>42B</v>
      </c>
      <c r="AE159" s="282">
        <f t="shared" ca="1" si="156"/>
        <v>50.123999999999995</v>
      </c>
      <c r="AF159" s="282">
        <f t="shared" ca="1" si="157"/>
        <v>52.131</v>
      </c>
      <c r="AG159" s="282">
        <f t="shared" ca="1" si="158"/>
        <v>54.219000000000001</v>
      </c>
      <c r="AH159" s="282">
        <f t="shared" ca="1" si="159"/>
        <v>56.39</v>
      </c>
      <c r="AI159" s="282">
        <f t="shared" ca="1" si="160"/>
        <v>58.647999999999996</v>
      </c>
      <c r="AJ159" s="282" t="str">
        <f t="shared" ca="1" si="153"/>
        <v/>
      </c>
      <c r="AK159" s="282" t="str">
        <f t="shared" ca="1" si="154"/>
        <v/>
      </c>
    </row>
    <row r="160" spans="1:37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161"/>
        <v>101439</v>
      </c>
      <c r="H160" s="74">
        <f t="shared" ca="1" si="162"/>
        <v>105494</v>
      </c>
      <c r="I160" s="74">
        <f t="shared" ca="1" si="169"/>
        <v>109716</v>
      </c>
      <c r="J160" s="74">
        <f t="shared" ca="1" si="165"/>
        <v>114104</v>
      </c>
      <c r="K160" s="74">
        <f t="shared" ca="1" si="166"/>
        <v>118668</v>
      </c>
      <c r="L160" s="74">
        <f t="shared" ca="1" si="170"/>
        <v>0</v>
      </c>
      <c r="M160" s="74">
        <f t="shared" ca="1" si="171"/>
        <v>0</v>
      </c>
      <c r="N160" s="72"/>
      <c r="P160" s="187" t="str">
        <f t="shared" si="163"/>
        <v>59210C</v>
      </c>
      <c r="Q160" s="191" t="s">
        <v>600</v>
      </c>
      <c r="R160" s="188" t="str">
        <f t="shared" si="173"/>
        <v>Manager Small Business Program</v>
      </c>
      <c r="S160" s="189" t="str">
        <f t="shared" si="172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55"/>
        <v>59210C</v>
      </c>
      <c r="AC160" s="130" t="str">
        <f t="shared" si="174"/>
        <v>Manager Small Business Program</v>
      </c>
      <c r="AD160" s="284" t="str">
        <f t="shared" si="175"/>
        <v>104</v>
      </c>
      <c r="AE160" s="282">
        <f t="shared" ca="1" si="156"/>
        <v>48.768999999999998</v>
      </c>
      <c r="AF160" s="282">
        <f t="shared" ca="1" si="157"/>
        <v>50.719000000000001</v>
      </c>
      <c r="AG160" s="282">
        <f t="shared" ca="1" si="158"/>
        <v>52.748999999999995</v>
      </c>
      <c r="AH160" s="282">
        <f t="shared" ca="1" si="159"/>
        <v>54.857999999999997</v>
      </c>
      <c r="AI160" s="282">
        <f t="shared" ca="1" si="160"/>
        <v>57.052</v>
      </c>
      <c r="AJ160" s="282" t="str">
        <f t="shared" ca="1" si="153"/>
        <v/>
      </c>
      <c r="AK160" s="282" t="str">
        <f t="shared" ca="1" si="154"/>
        <v/>
      </c>
    </row>
    <row r="161" spans="1:37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161"/>
        <v>110255</v>
      </c>
      <c r="H161" s="74">
        <f t="shared" ca="1" si="162"/>
        <v>114669</v>
      </c>
      <c r="I161" s="74">
        <f t="shared" ca="1" si="169"/>
        <v>119260</v>
      </c>
      <c r="J161" s="74">
        <f t="shared" ca="1" si="165"/>
        <v>124035</v>
      </c>
      <c r="K161" s="74">
        <f t="shared" ca="1" si="166"/>
        <v>129003</v>
      </c>
      <c r="L161" s="74">
        <f t="shared" ca="1" si="170"/>
        <v>0</v>
      </c>
      <c r="M161" s="74">
        <f t="shared" ca="1" si="171"/>
        <v>0</v>
      </c>
      <c r="N161" s="72"/>
      <c r="P161" s="187" t="str">
        <f t="shared" si="163"/>
        <v>53059C</v>
      </c>
      <c r="Q161" s="191" t="s">
        <v>600</v>
      </c>
      <c r="R161" s="188" t="str">
        <f t="shared" si="173"/>
        <v>Manager Small Business Team</v>
      </c>
      <c r="S161" s="189" t="str">
        <f t="shared" si="172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55"/>
        <v>53059C</v>
      </c>
      <c r="AC161" s="130" t="str">
        <f t="shared" si="174"/>
        <v>Manager Small Business Team</v>
      </c>
      <c r="AD161" s="284" t="str">
        <f t="shared" si="175"/>
        <v>044</v>
      </c>
      <c r="AE161" s="282">
        <f t="shared" ca="1" si="156"/>
        <v>53.007999999999996</v>
      </c>
      <c r="AF161" s="282">
        <f t="shared" ca="1" si="157"/>
        <v>55.129999999999995</v>
      </c>
      <c r="AG161" s="282">
        <f t="shared" ca="1" si="158"/>
        <v>57.336999999999996</v>
      </c>
      <c r="AH161" s="282">
        <f t="shared" ca="1" si="159"/>
        <v>59.632999999999996</v>
      </c>
      <c r="AI161" s="282">
        <f t="shared" ca="1" si="160"/>
        <v>62.021000000000001</v>
      </c>
      <c r="AJ161" s="282" t="str">
        <f t="shared" ca="1" si="153"/>
        <v/>
      </c>
      <c r="AK161" s="282" t="str">
        <f t="shared" ca="1" si="154"/>
        <v/>
      </c>
    </row>
    <row r="162" spans="1:37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73" si="176">IF(E162="E",ROUND(T162,0),ROUND(T162,3))</f>
        <v>110255</v>
      </c>
      <c r="H162" s="74">
        <v>114669</v>
      </c>
      <c r="I162" s="74">
        <f t="shared" si="169"/>
        <v>119260</v>
      </c>
      <c r="J162" s="74">
        <f t="shared" si="165"/>
        <v>124035</v>
      </c>
      <c r="K162" s="74">
        <f t="shared" si="166"/>
        <v>129003</v>
      </c>
      <c r="L162" s="74">
        <f t="shared" ca="1" si="170"/>
        <v>0</v>
      </c>
      <c r="M162" s="74">
        <f t="shared" ca="1" si="171"/>
        <v>0</v>
      </c>
      <c r="N162" s="72"/>
      <c r="P162" s="187" t="str">
        <f t="shared" si="163"/>
        <v>06963C</v>
      </c>
      <c r="Q162" s="191" t="s">
        <v>600</v>
      </c>
      <c r="R162" s="188" t="s">
        <v>1100</v>
      </c>
      <c r="S162" s="189" t="str">
        <f t="shared" si="172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55"/>
        <v>06963C</v>
      </c>
      <c r="AC162" s="130" t="s">
        <v>1100</v>
      </c>
      <c r="AD162" s="284" t="str">
        <f t="shared" si="175"/>
        <v>96</v>
      </c>
      <c r="AE162" s="282">
        <f t="shared" si="156"/>
        <v>53.007999999999996</v>
      </c>
      <c r="AF162" s="282">
        <f t="shared" si="157"/>
        <v>55.129999999999995</v>
      </c>
      <c r="AG162" s="282">
        <f t="shared" si="158"/>
        <v>57.336999999999996</v>
      </c>
      <c r="AH162" s="282">
        <f t="shared" si="159"/>
        <v>59.632999999999996</v>
      </c>
      <c r="AI162" s="282">
        <f t="shared" si="160"/>
        <v>62.021000000000001</v>
      </c>
      <c r="AJ162" s="282" t="str">
        <f t="shared" ca="1" si="153"/>
        <v/>
      </c>
      <c r="AK162" s="282" t="str">
        <f t="shared" ca="1" si="154"/>
        <v/>
      </c>
    </row>
    <row r="163" spans="1:37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76"/>
        <v>78959</v>
      </c>
      <c r="H163" s="74">
        <f t="shared" ref="H163:H173" ca="1" si="177">IF(F163="E",ROUND(U163,0),ROUND(U163,3))</f>
        <v>83112</v>
      </c>
      <c r="I163" s="74">
        <f t="shared" ca="1" si="169"/>
        <v>87486</v>
      </c>
      <c r="J163" s="74">
        <f t="shared" ca="1" si="165"/>
        <v>92092</v>
      </c>
      <c r="K163" s="74">
        <f t="shared" ca="1" si="166"/>
        <v>94673</v>
      </c>
      <c r="L163" s="74">
        <f t="shared" ca="1" si="170"/>
        <v>97323</v>
      </c>
      <c r="M163" s="74">
        <f t="shared" ca="1" si="171"/>
        <v>100097</v>
      </c>
      <c r="N163" s="72"/>
      <c r="P163" s="187" t="str">
        <f t="shared" si="163"/>
        <v>06608C</v>
      </c>
      <c r="Q163" s="191" t="s">
        <v>600</v>
      </c>
      <c r="R163" s="188" t="str">
        <f t="shared" ref="R163:R191" si="178">F163</f>
        <v>Manager Stores &amp; Central Requistions</v>
      </c>
      <c r="S163" s="189" t="str">
        <f t="shared" si="172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155"/>
        <v>06608C</v>
      </c>
      <c r="AC163" s="130" t="str">
        <f t="shared" ref="AC163:AC173" si="179">F163</f>
        <v>Manager Stores &amp; Central Requistions</v>
      </c>
      <c r="AD163" s="284" t="str">
        <f t="shared" si="175"/>
        <v>86</v>
      </c>
      <c r="AE163" s="282">
        <f t="shared" ca="1" si="156"/>
        <v>37.961999999999996</v>
      </c>
      <c r="AF163" s="282">
        <f t="shared" ca="1" si="157"/>
        <v>39.957999999999998</v>
      </c>
      <c r="AG163" s="282">
        <f t="shared" ca="1" si="158"/>
        <v>42.061</v>
      </c>
      <c r="AH163" s="282">
        <f t="shared" ca="1" si="159"/>
        <v>44.274999999999999</v>
      </c>
      <c r="AI163" s="282">
        <f t="shared" ca="1" si="160"/>
        <v>45.515999999999998</v>
      </c>
      <c r="AJ163" s="282">
        <f t="shared" ca="1" si="153"/>
        <v>46.79</v>
      </c>
      <c r="AK163" s="282">
        <f t="shared" ca="1" si="154"/>
        <v>48.123999999999995</v>
      </c>
    </row>
    <row r="164" spans="1:37" x14ac:dyDescent="0.3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76"/>
        <v>110269</v>
      </c>
      <c r="H164" s="74">
        <f t="shared" ca="1" si="177"/>
        <v>114682</v>
      </c>
      <c r="I164" s="74">
        <f t="shared" ca="1" si="169"/>
        <v>119270</v>
      </c>
      <c r="J164" s="74">
        <f t="shared" ca="1" si="165"/>
        <v>124039</v>
      </c>
      <c r="K164" s="74">
        <f t="shared" ca="1" si="166"/>
        <v>129001</v>
      </c>
      <c r="L164" s="74">
        <f t="shared" ca="1" si="170"/>
        <v>0</v>
      </c>
      <c r="M164" s="74">
        <f t="shared" ca="1" si="171"/>
        <v>0</v>
      </c>
      <c r="N164" s="72"/>
      <c r="P164" s="187" t="str">
        <f t="shared" si="163"/>
        <v>06670C</v>
      </c>
      <c r="Q164" s="191" t="s">
        <v>600</v>
      </c>
      <c r="R164" s="188" t="str">
        <f t="shared" si="178"/>
        <v>Manager Sustainability</v>
      </c>
      <c r="S164" s="189" t="str">
        <f t="shared" si="172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55"/>
        <v>06670C</v>
      </c>
      <c r="AC164" s="130" t="str">
        <f t="shared" si="179"/>
        <v>Manager Sustainability</v>
      </c>
      <c r="AD164" s="284" t="str">
        <f t="shared" si="175"/>
        <v>44G</v>
      </c>
      <c r="AE164" s="282">
        <f t="shared" ca="1" si="156"/>
        <v>53.013999999999996</v>
      </c>
      <c r="AF164" s="282">
        <f t="shared" ca="1" si="157"/>
        <v>55.135999999999996</v>
      </c>
      <c r="AG164" s="282">
        <f t="shared" ca="1" si="158"/>
        <v>57.341999999999999</v>
      </c>
      <c r="AH164" s="282">
        <f t="shared" ca="1" si="159"/>
        <v>59.634999999999998</v>
      </c>
      <c r="AI164" s="282">
        <f t="shared" ca="1" si="160"/>
        <v>62.019999999999996</v>
      </c>
      <c r="AJ164" s="282" t="str">
        <f t="shared" ca="1" si="153"/>
        <v/>
      </c>
      <c r="AK164" s="282" t="str">
        <f t="shared" ca="1" si="154"/>
        <v/>
      </c>
    </row>
    <row r="165" spans="1:37" x14ac:dyDescent="0.3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76"/>
        <v>99902</v>
      </c>
      <c r="H165" s="74">
        <f t="shared" ca="1" si="177"/>
        <v>104897</v>
      </c>
      <c r="I165" s="74">
        <f t="shared" ca="1" si="169"/>
        <v>110140</v>
      </c>
      <c r="J165" s="74">
        <f t="shared" ca="1" si="165"/>
        <v>117335</v>
      </c>
      <c r="K165" s="74">
        <f t="shared" ca="1" si="166"/>
        <v>120622</v>
      </c>
      <c r="L165" s="74">
        <f t="shared" ca="1" si="170"/>
        <v>124002</v>
      </c>
      <c r="M165" s="74">
        <f t="shared" ca="1" si="171"/>
        <v>127534</v>
      </c>
      <c r="N165" s="72"/>
      <c r="P165" s="187" t="str">
        <f t="shared" si="163"/>
        <v>00850C</v>
      </c>
      <c r="Q165" s="191" t="s">
        <v>600</v>
      </c>
      <c r="R165" s="188" t="str">
        <f t="shared" si="178"/>
        <v>Manager Treasury Operations</v>
      </c>
      <c r="S165" s="189" t="str">
        <f t="shared" si="172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155"/>
        <v>00850C</v>
      </c>
      <c r="AC165" s="130" t="str">
        <f t="shared" si="179"/>
        <v>Manager Treasury Operations</v>
      </c>
      <c r="AD165" s="284" t="str">
        <f t="shared" si="175"/>
        <v>50</v>
      </c>
      <c r="AE165" s="282">
        <f t="shared" ca="1" si="156"/>
        <v>48.03</v>
      </c>
      <c r="AF165" s="282">
        <f t="shared" ca="1" si="157"/>
        <v>50.431999999999995</v>
      </c>
      <c r="AG165" s="282">
        <f t="shared" ca="1" si="158"/>
        <v>52.951999999999998</v>
      </c>
      <c r="AH165" s="282">
        <f t="shared" ca="1" si="159"/>
        <v>56.411999999999999</v>
      </c>
      <c r="AI165" s="282">
        <f t="shared" ca="1" si="160"/>
        <v>57.991999999999997</v>
      </c>
      <c r="AJ165" s="282">
        <f t="shared" ca="1" si="153"/>
        <v>59.616999999999997</v>
      </c>
      <c r="AK165" s="282">
        <f t="shared" ca="1" si="154"/>
        <v>61.314999999999998</v>
      </c>
    </row>
    <row r="166" spans="1:37" x14ac:dyDescent="0.3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76"/>
        <v>92882</v>
      </c>
      <c r="H166" s="74">
        <f t="shared" ca="1" si="177"/>
        <v>96602</v>
      </c>
      <c r="I166" s="74">
        <f t="shared" ca="1" si="169"/>
        <v>100469</v>
      </c>
      <c r="J166" s="74">
        <f t="shared" ca="1" si="165"/>
        <v>104493</v>
      </c>
      <c r="K166" s="74">
        <f t="shared" ca="1" si="166"/>
        <v>108677</v>
      </c>
      <c r="L166" s="74">
        <f t="shared" ca="1" si="170"/>
        <v>0</v>
      </c>
      <c r="M166" s="74">
        <f t="shared" ca="1" si="171"/>
        <v>0</v>
      </c>
      <c r="N166" s="72"/>
      <c r="P166" s="187" t="str">
        <f t="shared" si="163"/>
        <v>59447C</v>
      </c>
      <c r="Q166" s="191" t="s">
        <v>600</v>
      </c>
      <c r="R166" s="188" t="str">
        <f t="shared" si="178"/>
        <v>Manager Utilities Billing</v>
      </c>
      <c r="S166" s="189" t="str">
        <f t="shared" si="172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55"/>
        <v>59447C</v>
      </c>
      <c r="AC166" s="130" t="str">
        <f t="shared" si="179"/>
        <v>Manager Utilities Billing</v>
      </c>
      <c r="AD166" s="284" t="str">
        <f t="shared" si="175"/>
        <v>034</v>
      </c>
      <c r="AE166" s="282">
        <f t="shared" ca="1" si="156"/>
        <v>44.655000000000001</v>
      </c>
      <c r="AF166" s="282">
        <f t="shared" ca="1" si="157"/>
        <v>46.443999999999996</v>
      </c>
      <c r="AG166" s="282">
        <f t="shared" ca="1" si="158"/>
        <v>48.302999999999997</v>
      </c>
      <c r="AH166" s="282">
        <f t="shared" ca="1" si="159"/>
        <v>50.238</v>
      </c>
      <c r="AI166" s="282">
        <f t="shared" ca="1" si="160"/>
        <v>52.248999999999995</v>
      </c>
      <c r="AJ166" s="282" t="str">
        <f t="shared" ca="1" si="153"/>
        <v/>
      </c>
      <c r="AK166" s="282" t="str">
        <f t="shared" ca="1" si="154"/>
        <v/>
      </c>
    </row>
    <row r="167" spans="1:37" x14ac:dyDescent="0.3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76"/>
        <v>80463</v>
      </c>
      <c r="H167" s="74">
        <f t="shared" ca="1" si="177"/>
        <v>84697</v>
      </c>
      <c r="I167" s="74">
        <f t="shared" ca="1" si="169"/>
        <v>89831</v>
      </c>
      <c r="J167" s="74">
        <f t="shared" ca="1" si="165"/>
        <v>94969</v>
      </c>
      <c r="K167" s="74">
        <f t="shared" ca="1" si="166"/>
        <v>97625</v>
      </c>
      <c r="L167" s="74">
        <f t="shared" ca="1" si="170"/>
        <v>100360</v>
      </c>
      <c r="M167" s="74">
        <f t="shared" ca="1" si="171"/>
        <v>103222</v>
      </c>
      <c r="N167" s="72"/>
      <c r="P167" s="187" t="str">
        <f t="shared" si="163"/>
        <v>42300C</v>
      </c>
      <c r="Q167" s="191" t="s">
        <v>600</v>
      </c>
      <c r="R167" s="188" t="str">
        <f t="shared" si="178"/>
        <v>Marketing &amp; Communication Manager</v>
      </c>
      <c r="S167" s="189" t="str">
        <f t="shared" si="172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155"/>
        <v>42300C</v>
      </c>
      <c r="AC167" s="130" t="str">
        <f t="shared" si="179"/>
        <v>Marketing &amp; Communication Manager</v>
      </c>
      <c r="AD167" s="284" t="str">
        <f t="shared" si="175"/>
        <v>35</v>
      </c>
      <c r="AE167" s="282">
        <f t="shared" ca="1" si="156"/>
        <v>38.684999999999995</v>
      </c>
      <c r="AF167" s="282">
        <f t="shared" ca="1" si="157"/>
        <v>40.72</v>
      </c>
      <c r="AG167" s="282">
        <f t="shared" ca="1" si="158"/>
        <v>43.187999999999995</v>
      </c>
      <c r="AH167" s="282">
        <f t="shared" ca="1" si="159"/>
        <v>45.658999999999999</v>
      </c>
      <c r="AI167" s="282">
        <f t="shared" ca="1" si="160"/>
        <v>46.936</v>
      </c>
      <c r="AJ167" s="282">
        <f t="shared" ca="1" si="153"/>
        <v>48.25</v>
      </c>
      <c r="AK167" s="282">
        <f t="shared" ca="1" si="154"/>
        <v>49.625999999999998</v>
      </c>
    </row>
    <row r="168" spans="1:37" x14ac:dyDescent="0.3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76"/>
        <v>72413</v>
      </c>
      <c r="H168" s="74">
        <f t="shared" ca="1" si="177"/>
        <v>75312</v>
      </c>
      <c r="I168" s="74">
        <f t="shared" ca="1" si="169"/>
        <v>78328</v>
      </c>
      <c r="J168" s="74">
        <f t="shared" ca="1" si="165"/>
        <v>81465</v>
      </c>
      <c r="K168" s="74">
        <f t="shared" ca="1" si="166"/>
        <v>84727</v>
      </c>
      <c r="L168" s="74">
        <f t="shared" ca="1" si="170"/>
        <v>0</v>
      </c>
      <c r="M168" s="74">
        <f t="shared" ca="1" si="171"/>
        <v>0</v>
      </c>
      <c r="N168" s="72"/>
      <c r="P168" s="187" t="str">
        <f t="shared" si="163"/>
        <v>52985C</v>
      </c>
      <c r="Q168" s="191" t="s">
        <v>600</v>
      </c>
      <c r="R168" s="188" t="str">
        <f t="shared" si="178"/>
        <v>Medical Assistant Program Supervisor</v>
      </c>
      <c r="S168" s="189" t="str">
        <f t="shared" si="172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55"/>
        <v>52985C</v>
      </c>
      <c r="AC168" s="130" t="str">
        <f t="shared" si="179"/>
        <v>Medical Assistant Program Supervisor</v>
      </c>
      <c r="AD168" s="284" t="str">
        <f t="shared" si="175"/>
        <v>070</v>
      </c>
      <c r="AE168" s="282">
        <f t="shared" ca="1" si="156"/>
        <v>34.814</v>
      </c>
      <c r="AF168" s="282">
        <f t="shared" ca="1" si="157"/>
        <v>36.207999999999998</v>
      </c>
      <c r="AG168" s="282">
        <f t="shared" ca="1" si="158"/>
        <v>37.657999999999994</v>
      </c>
      <c r="AH168" s="282">
        <f t="shared" ca="1" si="159"/>
        <v>39.165999999999997</v>
      </c>
      <c r="AI168" s="282">
        <f t="shared" ca="1" si="160"/>
        <v>40.734999999999999</v>
      </c>
      <c r="AJ168" s="282" t="str">
        <f t="shared" ca="1" si="153"/>
        <v/>
      </c>
      <c r="AK168" s="282" t="str">
        <f t="shared" ca="1" si="154"/>
        <v/>
      </c>
    </row>
    <row r="169" spans="1:37" x14ac:dyDescent="0.3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76"/>
        <v>79166</v>
      </c>
      <c r="H169" s="74">
        <f t="shared" ca="1" si="177"/>
        <v>83145</v>
      </c>
      <c r="I169" s="74">
        <f t="shared" ca="1" si="169"/>
        <v>87638</v>
      </c>
      <c r="J169" s="74">
        <f t="shared" ca="1" si="165"/>
        <v>94958</v>
      </c>
      <c r="K169" s="74">
        <f t="shared" ca="1" si="166"/>
        <v>97619</v>
      </c>
      <c r="L169" s="74">
        <f t="shared" ca="1" si="170"/>
        <v>102732</v>
      </c>
      <c r="M169" s="74">
        <f t="shared" ca="1" si="171"/>
        <v>108623</v>
      </c>
      <c r="N169" s="72"/>
      <c r="P169" s="187" t="str">
        <f t="shared" si="163"/>
        <v>08855C</v>
      </c>
      <c r="Q169" s="191" t="s">
        <v>600</v>
      </c>
      <c r="R169" s="188" t="str">
        <f t="shared" si="178"/>
        <v>MFD Interagency Coordinator</v>
      </c>
      <c r="S169" s="189" t="str">
        <f t="shared" si="172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155"/>
        <v>08855C</v>
      </c>
      <c r="AC169" s="130" t="str">
        <f t="shared" si="179"/>
        <v>MFD Interagency Coordinator</v>
      </c>
      <c r="AD169" s="284" t="str">
        <f t="shared" si="175"/>
        <v>65</v>
      </c>
      <c r="AE169" s="282">
        <f t="shared" ca="1" si="156"/>
        <v>38.061</v>
      </c>
      <c r="AF169" s="282">
        <f t="shared" ca="1" si="157"/>
        <v>39.973999999999997</v>
      </c>
      <c r="AG169" s="282">
        <f t="shared" ca="1" si="158"/>
        <v>42.134</v>
      </c>
      <c r="AH169" s="282">
        <f t="shared" ca="1" si="159"/>
        <v>45.652999999999999</v>
      </c>
      <c r="AI169" s="282">
        <f t="shared" ca="1" si="160"/>
        <v>46.933</v>
      </c>
      <c r="AJ169" s="282">
        <f t="shared" ca="1" si="153"/>
        <v>49.390999999999998</v>
      </c>
      <c r="AK169" s="282">
        <f t="shared" ca="1" si="154"/>
        <v>52.222999999999999</v>
      </c>
    </row>
    <row r="170" spans="1:37" x14ac:dyDescent="0.3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76"/>
        <v>91650</v>
      </c>
      <c r="H170" s="74">
        <f t="shared" ca="1" si="177"/>
        <v>95320</v>
      </c>
      <c r="I170" s="74">
        <f t="shared" ca="1" si="169"/>
        <v>99137</v>
      </c>
      <c r="J170" s="74">
        <f t="shared" ca="1" si="165"/>
        <v>103106</v>
      </c>
      <c r="K170" s="74">
        <f t="shared" ca="1" si="166"/>
        <v>107235</v>
      </c>
      <c r="L170" s="74">
        <f t="shared" ca="1" si="170"/>
        <v>0</v>
      </c>
      <c r="M170" s="74">
        <f t="shared" ca="1" si="171"/>
        <v>0</v>
      </c>
      <c r="N170" s="72"/>
      <c r="P170" s="187" t="str">
        <f t="shared" si="163"/>
        <v>53061C</v>
      </c>
      <c r="Q170" s="191" t="s">
        <v>600</v>
      </c>
      <c r="R170" s="188" t="str">
        <f t="shared" si="178"/>
        <v>MPD Compliance Specialist Supervisor</v>
      </c>
      <c r="S170" s="189" t="str">
        <f t="shared" si="172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55"/>
        <v>53061C</v>
      </c>
      <c r="AC170" s="130" t="str">
        <f t="shared" si="179"/>
        <v>MPD Compliance Specialist Supervisor</v>
      </c>
      <c r="AD170" s="284" t="str">
        <f t="shared" si="175"/>
        <v>141</v>
      </c>
      <c r="AE170" s="282">
        <f t="shared" ca="1" si="156"/>
        <v>44.062999999999995</v>
      </c>
      <c r="AF170" s="282">
        <f t="shared" ca="1" si="157"/>
        <v>45.826999999999998</v>
      </c>
      <c r="AG170" s="282">
        <f t="shared" ca="1" si="158"/>
        <v>47.662999999999997</v>
      </c>
      <c r="AH170" s="282">
        <f t="shared" ca="1" si="159"/>
        <v>49.570999999999998</v>
      </c>
      <c r="AI170" s="282">
        <f t="shared" ca="1" si="160"/>
        <v>51.555999999999997</v>
      </c>
      <c r="AJ170" s="282" t="str">
        <f t="shared" ca="1" si="153"/>
        <v/>
      </c>
      <c r="AK170" s="282" t="str">
        <f t="shared" ca="1" si="154"/>
        <v/>
      </c>
    </row>
    <row r="171" spans="1:37" x14ac:dyDescent="0.3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76"/>
        <v>101439</v>
      </c>
      <c r="H171" s="74">
        <f t="shared" si="177"/>
        <v>105494</v>
      </c>
      <c r="I171" s="74">
        <f t="shared" si="164"/>
        <v>109716</v>
      </c>
      <c r="J171" s="74">
        <f t="shared" si="165"/>
        <v>114104</v>
      </c>
      <c r="K171" s="74">
        <f t="shared" si="166"/>
        <v>118668</v>
      </c>
      <c r="L171" s="74">
        <f t="shared" ref="L171:M173" ca="1" si="180">IF(J171="E",ROUND(Y171,0),ROUND(Y171,3))</f>
        <v>0</v>
      </c>
      <c r="M171" s="74">
        <f t="shared" ca="1" si="180"/>
        <v>0</v>
      </c>
      <c r="N171" s="72"/>
      <c r="P171" s="187" t="str">
        <f t="shared" si="163"/>
        <v>53021C</v>
      </c>
      <c r="Q171" s="191" t="s">
        <v>600</v>
      </c>
      <c r="R171" s="188" t="str">
        <f t="shared" si="178"/>
        <v>MPD Health &amp; Wellness Manager</v>
      </c>
      <c r="S171" s="189" t="str">
        <f t="shared" si="172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55"/>
        <v>53021C</v>
      </c>
      <c r="AC171" s="130" t="str">
        <f t="shared" si="179"/>
        <v>MPD Health &amp; Wellness Manager</v>
      </c>
      <c r="AD171" s="284" t="str">
        <f t="shared" si="175"/>
        <v>104</v>
      </c>
      <c r="AE171" s="282">
        <f t="shared" si="156"/>
        <v>48.768999999999998</v>
      </c>
      <c r="AF171" s="282">
        <f t="shared" si="157"/>
        <v>50.719000000000001</v>
      </c>
      <c r="AG171" s="282">
        <f t="shared" si="158"/>
        <v>52.748999999999995</v>
      </c>
      <c r="AH171" s="282">
        <f t="shared" si="159"/>
        <v>54.857999999999997</v>
      </c>
      <c r="AI171" s="282">
        <f t="shared" si="160"/>
        <v>57.052</v>
      </c>
      <c r="AJ171" s="282" t="str">
        <f t="shared" ca="1" si="153"/>
        <v/>
      </c>
      <c r="AK171" s="282" t="str">
        <f t="shared" ca="1" si="154"/>
        <v/>
      </c>
    </row>
    <row r="172" spans="1:37" x14ac:dyDescent="0.3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76"/>
        <v>113791</v>
      </c>
      <c r="H172" s="74">
        <f t="shared" ca="1" si="177"/>
        <v>118342</v>
      </c>
      <c r="I172" s="74">
        <f t="shared" ref="I172:K173" ca="1" si="181">IF(G172="E",ROUND(V172,0),ROUND(V172,3))</f>
        <v>123075</v>
      </c>
      <c r="J172" s="74">
        <f t="shared" ca="1" si="181"/>
        <v>127998</v>
      </c>
      <c r="K172" s="74">
        <f t="shared" ca="1" si="181"/>
        <v>133117</v>
      </c>
      <c r="L172" s="74">
        <f t="shared" ca="1" si="180"/>
        <v>0</v>
      </c>
      <c r="M172" s="74">
        <f t="shared" ca="1" si="180"/>
        <v>0</v>
      </c>
      <c r="N172" s="72"/>
      <c r="P172" s="187" t="str">
        <f t="shared" si="163"/>
        <v>07455C</v>
      </c>
      <c r="Q172" s="191" t="s">
        <v>600</v>
      </c>
      <c r="R172" s="188" t="str">
        <f t="shared" si="178"/>
        <v xml:space="preserve">Parking System Manager </v>
      </c>
      <c r="S172" s="189" t="str">
        <f t="shared" si="172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55"/>
        <v>07455C</v>
      </c>
      <c r="AC172" s="130" t="str">
        <f t="shared" si="179"/>
        <v xml:space="preserve">Parking System Manager </v>
      </c>
      <c r="AD172" s="284" t="str">
        <f t="shared" si="175"/>
        <v>105</v>
      </c>
      <c r="AE172" s="282">
        <f t="shared" ca="1" si="156"/>
        <v>54.707999999999998</v>
      </c>
      <c r="AF172" s="282">
        <f t="shared" ca="1" si="157"/>
        <v>56.896000000000001</v>
      </c>
      <c r="AG172" s="282">
        <f t="shared" ca="1" si="158"/>
        <v>59.170999999999999</v>
      </c>
      <c r="AH172" s="282">
        <f t="shared" ca="1" si="159"/>
        <v>61.537999999999997</v>
      </c>
      <c r="AI172" s="282">
        <f t="shared" ca="1" si="160"/>
        <v>63.998999999999995</v>
      </c>
      <c r="AJ172" s="282" t="str">
        <f t="shared" ca="1" si="153"/>
        <v/>
      </c>
      <c r="AK172" s="282" t="str">
        <f t="shared" ca="1" si="154"/>
        <v/>
      </c>
    </row>
    <row r="173" spans="1:37" x14ac:dyDescent="0.3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76"/>
        <v>42.966999999999999</v>
      </c>
      <c r="H173" s="74">
        <f t="shared" ca="1" si="177"/>
        <v>44.170999999999999</v>
      </c>
      <c r="I173" s="74">
        <f t="shared" ca="1" si="181"/>
        <v>45.408000000000001</v>
      </c>
      <c r="J173" s="74">
        <f t="shared" ca="1" si="181"/>
        <v>46.703000000000003</v>
      </c>
      <c r="K173" s="74">
        <f t="shared" ca="1" si="181"/>
        <v>47.661999999999999</v>
      </c>
      <c r="L173" s="74">
        <f t="shared" ca="1" si="180"/>
        <v>0</v>
      </c>
      <c r="M173" s="74">
        <f t="shared" ca="1" si="180"/>
        <v>0</v>
      </c>
      <c r="N173" s="72"/>
      <c r="P173" s="187" t="str">
        <f t="shared" si="163"/>
        <v>52995C</v>
      </c>
      <c r="Q173" s="191" t="s">
        <v>600</v>
      </c>
      <c r="R173" s="188" t="str">
        <f t="shared" si="178"/>
        <v>Payroll Supervisor</v>
      </c>
      <c r="S173" s="189" t="str">
        <f t="shared" si="172"/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55"/>
        <v>52995C</v>
      </c>
      <c r="AC173" s="130" t="str">
        <f t="shared" si="179"/>
        <v>Payroll Supervisor</v>
      </c>
      <c r="AD173" s="284" t="str">
        <f t="shared" si="175"/>
        <v>080</v>
      </c>
      <c r="AE173" s="282">
        <f t="shared" ca="1" si="156"/>
        <v>42.966999999999999</v>
      </c>
      <c r="AF173" s="282">
        <f t="shared" ca="1" si="157"/>
        <v>44.170999999999999</v>
      </c>
      <c r="AG173" s="282">
        <f t="shared" ca="1" si="158"/>
        <v>45.408000000000001</v>
      </c>
      <c r="AH173" s="282">
        <f t="shared" ca="1" si="159"/>
        <v>46.703000000000003</v>
      </c>
      <c r="AI173" s="282">
        <f t="shared" ca="1" si="160"/>
        <v>47.661999999999999</v>
      </c>
      <c r="AJ173" s="282" t="str">
        <f t="shared" ca="1" si="153"/>
        <v/>
      </c>
      <c r="AK173" s="282" t="str">
        <f t="shared" ca="1" si="154"/>
        <v/>
      </c>
    </row>
    <row r="174" spans="1:37" x14ac:dyDescent="0.3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182">IF(E174="E",ROUND(T174,0),ROUND(T174,3))</f>
        <v>88221</v>
      </c>
      <c r="H174" s="74">
        <f t="shared" ref="H174" si="183">IF(F174="E",ROUND(U174,0),ROUND(U174,3))</f>
        <v>91755</v>
      </c>
      <c r="I174" s="74">
        <f t="shared" ref="I174" si="184">IF(G174="E",ROUND(V174,0),ROUND(V174,3))</f>
        <v>95426</v>
      </c>
      <c r="J174" s="74">
        <f t="shared" ref="J174" si="185">IF(H174="E",ROUND(W174,0),ROUND(W174,3))</f>
        <v>99247</v>
      </c>
      <c r="K174" s="74">
        <f t="shared" ref="K174" si="186">IF(I174="E",ROUND(X174,0),ROUND(X174,3))</f>
        <v>103222</v>
      </c>
      <c r="L174" s="74">
        <f t="shared" ref="L174" si="187">IF(J174="E",ROUND(Y174,0),ROUND(Y174,3))</f>
        <v>0</v>
      </c>
      <c r="M174" s="74">
        <f t="shared" ref="M174" si="188">IF(K174="E",ROUND(Z174,0),ROUND(Z174,3))</f>
        <v>0</v>
      </c>
      <c r="N174" s="72"/>
      <c r="P174" s="187" t="str">
        <f t="shared" si="163"/>
        <v>53088C</v>
      </c>
      <c r="Q174" s="191" t="s">
        <v>600</v>
      </c>
      <c r="R174" s="188" t="str">
        <f t="shared" si="178"/>
        <v>Policy &amp; Research Coordinator - Office of Police Conduct &amp; Review</v>
      </c>
      <c r="S174" s="189" t="str">
        <f t="shared" si="172"/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189">A174</f>
        <v>53088C</v>
      </c>
      <c r="AC174" s="130" t="str">
        <f t="shared" ref="AC174" si="190">F174</f>
        <v>Policy &amp; Research Coordinator - Office of Police Conduct &amp; Review</v>
      </c>
      <c r="AD174" s="284" t="str">
        <f t="shared" ref="AD174" si="191">C174</f>
        <v>127</v>
      </c>
      <c r="AE174" s="282">
        <f t="shared" ref="AE174" si="192">IF(T174=0,"",IF($E174="E",ROUNDUP(T174/2080,3),T174))</f>
        <v>42.413999999999994</v>
      </c>
      <c r="AF174" s="282">
        <f t="shared" ref="AF174" si="193">IF(U174=0,"",IF($E174="E",ROUNDUP(U174/2080,3),U174))</f>
        <v>44.113</v>
      </c>
      <c r="AG174" s="282">
        <f t="shared" ref="AG174" si="194">IF(V174=0,"",IF($E174="E",ROUNDUP(V174/2080,3),V174))</f>
        <v>45.878</v>
      </c>
      <c r="AH174" s="282">
        <f t="shared" ref="AH174" si="195">IF(W174=0,"",IF($E174="E",ROUNDUP(W174/2080,3),W174))</f>
        <v>47.714999999999996</v>
      </c>
      <c r="AI174" s="282">
        <f t="shared" ref="AI174" si="196">IF(X174=0,"",IF($E174="E",ROUNDUP(X174/2080,3),X174))</f>
        <v>49.625999999999998</v>
      </c>
      <c r="AJ174" s="282" t="str">
        <f t="shared" ref="AJ174" si="197">IF(Y174=0,"",IF($E174="E",ROUNDUP(Y174/2080,3),Y174))</f>
        <v/>
      </c>
      <c r="AK174" s="282" t="str">
        <f t="shared" ref="AK174" si="198">IF(Z174=0,"",IF($E174="E",ROUNDUP(Z174/2080,3),Z174))</f>
        <v/>
      </c>
    </row>
    <row r="175" spans="1:37" x14ac:dyDescent="0.3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ref="G175:G187" ca="1" si="199">IF(E175="E",ROUND(T175,0),ROUND(T175,3))</f>
        <v>122453</v>
      </c>
      <c r="H175" s="74">
        <f t="shared" ref="H175:H187" ca="1" si="200">IF(F175="E",ROUND(U175,0),ROUND(U175,3))</f>
        <v>125880</v>
      </c>
      <c r="I175" s="74">
        <f t="shared" ref="I175:I187" ca="1" si="201">IF(G175="E",ROUND(V175,0),ROUND(V175,3))</f>
        <v>129407</v>
      </c>
      <c r="J175" s="74">
        <f t="shared" ref="J175:J187" ca="1" si="202">IF(H175="E",ROUND(W175,0),ROUND(W175,3))</f>
        <v>133093</v>
      </c>
      <c r="K175" s="74">
        <f t="shared" ref="K175:K187" ca="1" si="203">IF(I175="E",ROUND(X175,0),ROUND(X175,3))</f>
        <v>0</v>
      </c>
      <c r="L175" s="74">
        <f t="shared" ref="L175:L187" ca="1" si="204">IF(J175="E",ROUND(Y175,0),ROUND(Y175,3))</f>
        <v>0</v>
      </c>
      <c r="M175" s="74">
        <f t="shared" ref="M175:M187" ca="1" si="205">IF(K175="E",ROUND(Z175,0),ROUND(Z175,3))</f>
        <v>0</v>
      </c>
      <c r="N175" s="72"/>
      <c r="P175" s="187" t="str">
        <f t="shared" si="163"/>
        <v>06965C</v>
      </c>
      <c r="Q175" s="191" t="s">
        <v>600</v>
      </c>
      <c r="R175" s="188" t="str">
        <f t="shared" si="178"/>
        <v>Policy, Research and Outreach Manager</v>
      </c>
      <c r="S175" s="189" t="str">
        <f t="shared" si="172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ref="AB175:AB213" si="206">A175</f>
        <v>06965C</v>
      </c>
      <c r="AC175" s="130" t="str">
        <f t="shared" ref="AC175:AC191" si="207">F175</f>
        <v>Policy, Research and Outreach Manager</v>
      </c>
      <c r="AD175" s="284" t="str">
        <f t="shared" ref="AD175:AD191" si="208">C175</f>
        <v>54</v>
      </c>
      <c r="AE175" s="282">
        <f t="shared" ref="AE175:AE187" ca="1" si="209">IF(T175=0,"",IF($E175="E",ROUNDUP(T175/2080,3),T175))</f>
        <v>58.872</v>
      </c>
      <c r="AF175" s="282">
        <f t="shared" ref="AF175:AF187" ca="1" si="210">IF(U175=0,"",IF($E175="E",ROUNDUP(U175/2080,3),U175))</f>
        <v>60.519999999999996</v>
      </c>
      <c r="AG175" s="282">
        <f t="shared" ref="AG175:AG187" ca="1" si="211">IF(V175=0,"",IF($E175="E",ROUNDUP(V175/2080,3),V175))</f>
        <v>62.214999999999996</v>
      </c>
      <c r="AH175" s="282">
        <f t="shared" ref="AH175:AH187" ca="1" si="212">IF(W175=0,"",IF($E175="E",ROUNDUP(W175/2080,3),W175))</f>
        <v>63.988</v>
      </c>
      <c r="AI175" s="282" t="str">
        <f t="shared" ref="AI175:AI187" ca="1" si="213">IF(X175=0,"",IF($E175="E",ROUNDUP(X175/2080,3),X175))</f>
        <v/>
      </c>
      <c r="AJ175" s="282" t="str">
        <f t="shared" ref="AJ175:AJ187" ca="1" si="214">IF(Y175=0,"",IF($E175="E",ROUNDUP(Y175/2080,3),Y175))</f>
        <v/>
      </c>
      <c r="AK175" s="282" t="str">
        <f t="shared" ref="AK175:AK187" ca="1" si="215">IF(Z175=0,"",IF($E175="E",ROUNDUP(Z175/2080,3),Z175))</f>
        <v/>
      </c>
    </row>
    <row r="176" spans="1:37" x14ac:dyDescent="0.3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ca="1" si="199"/>
        <v>92260</v>
      </c>
      <c r="H176" s="74">
        <f t="shared" ca="1" si="200"/>
        <v>97117</v>
      </c>
      <c r="I176" s="74">
        <f t="shared" ca="1" si="201"/>
        <v>102226</v>
      </c>
      <c r="J176" s="74">
        <f t="shared" ca="1" si="202"/>
        <v>109178</v>
      </c>
      <c r="K176" s="74">
        <f t="shared" ca="1" si="203"/>
        <v>112237</v>
      </c>
      <c r="L176" s="74">
        <f t="shared" ca="1" si="204"/>
        <v>115381</v>
      </c>
      <c r="M176" s="74">
        <f t="shared" ca="1" si="205"/>
        <v>118668</v>
      </c>
      <c r="N176" s="72"/>
      <c r="P176" s="187" t="str">
        <f t="shared" si="163"/>
        <v>52937C</v>
      </c>
      <c r="Q176" s="191" t="s">
        <v>600</v>
      </c>
      <c r="R176" s="188" t="str">
        <f t="shared" si="178"/>
        <v>Principal Budget and Evaluation Analyst</v>
      </c>
      <c r="S176" s="189" t="str">
        <f t="shared" si="172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06"/>
        <v>52937C</v>
      </c>
      <c r="AC176" s="130" t="str">
        <f t="shared" si="207"/>
        <v>Principal Budget and Evaluation Analyst</v>
      </c>
      <c r="AD176" s="284" t="str">
        <f t="shared" si="208"/>
        <v>41C</v>
      </c>
      <c r="AE176" s="282">
        <f t="shared" ca="1" si="209"/>
        <v>44.355999999999995</v>
      </c>
      <c r="AF176" s="282">
        <f t="shared" ca="1" si="210"/>
        <v>46.690999999999995</v>
      </c>
      <c r="AG176" s="282">
        <f t="shared" ca="1" si="211"/>
        <v>49.147999999999996</v>
      </c>
      <c r="AH176" s="282">
        <f t="shared" ca="1" si="212"/>
        <v>52.489999999999995</v>
      </c>
      <c r="AI176" s="282">
        <f t="shared" ca="1" si="213"/>
        <v>53.960999999999999</v>
      </c>
      <c r="AJ176" s="282">
        <f t="shared" ca="1" si="214"/>
        <v>55.471999999999994</v>
      </c>
      <c r="AK176" s="282">
        <f t="shared" ca="1" si="215"/>
        <v>57.052</v>
      </c>
    </row>
    <row r="177" spans="1:38" x14ac:dyDescent="0.3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199"/>
        <v>30.062999999999999</v>
      </c>
      <c r="H177" s="74">
        <f t="shared" ca="1" si="200"/>
        <v>31.646000000000001</v>
      </c>
      <c r="I177" s="74">
        <f t="shared" ca="1" si="201"/>
        <v>33.31</v>
      </c>
      <c r="J177" s="74">
        <f t="shared" ca="1" si="202"/>
        <v>35.582000000000001</v>
      </c>
      <c r="K177" s="74">
        <f t="shared" ca="1" si="203"/>
        <v>36.579000000000001</v>
      </c>
      <c r="L177" s="74">
        <f t="shared" ca="1" si="204"/>
        <v>37.600999999999999</v>
      </c>
      <c r="M177" s="74">
        <f t="shared" ca="1" si="205"/>
        <v>38.673000000000002</v>
      </c>
      <c r="N177" s="72"/>
      <c r="P177" s="187" t="str">
        <f t="shared" si="163"/>
        <v>08360C</v>
      </c>
      <c r="Q177" s="191" t="s">
        <v>600</v>
      </c>
      <c r="R177" s="188" t="str">
        <f t="shared" si="178"/>
        <v>Program Assistant</v>
      </c>
      <c r="S177" s="189" t="str">
        <f t="shared" si="172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06"/>
        <v>08360C</v>
      </c>
      <c r="AC177" s="130" t="str">
        <f t="shared" si="207"/>
        <v>Program Assistant</v>
      </c>
      <c r="AD177" s="284" t="str">
        <f t="shared" si="208"/>
        <v>08</v>
      </c>
      <c r="AE177" s="282">
        <f t="shared" ca="1" si="209"/>
        <v>30.062999999999999</v>
      </c>
      <c r="AF177" s="282">
        <f t="shared" ca="1" si="210"/>
        <v>31.646000000000001</v>
      </c>
      <c r="AG177" s="282">
        <f t="shared" ca="1" si="211"/>
        <v>33.31</v>
      </c>
      <c r="AH177" s="282">
        <f t="shared" ca="1" si="212"/>
        <v>35.582000000000001</v>
      </c>
      <c r="AI177" s="282">
        <f t="shared" ca="1" si="213"/>
        <v>36.579000000000001</v>
      </c>
      <c r="AJ177" s="282">
        <f t="shared" ca="1" si="214"/>
        <v>37.600999999999999</v>
      </c>
      <c r="AK177" s="282">
        <f t="shared" ca="1" si="215"/>
        <v>38.673000000000002</v>
      </c>
    </row>
    <row r="178" spans="1:38" x14ac:dyDescent="0.3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199"/>
        <v>83545</v>
      </c>
      <c r="H178" s="74">
        <f t="shared" ca="1" si="200"/>
        <v>94216</v>
      </c>
      <c r="I178" s="74">
        <f t="shared" ca="1" si="201"/>
        <v>97989</v>
      </c>
      <c r="J178" s="74">
        <f t="shared" ca="1" si="202"/>
        <v>101911</v>
      </c>
      <c r="K178" s="74">
        <f t="shared" ca="1" si="203"/>
        <v>105991</v>
      </c>
      <c r="L178" s="74">
        <f t="shared" ca="1" si="204"/>
        <v>0</v>
      </c>
      <c r="M178" s="74">
        <f t="shared" ca="1" si="205"/>
        <v>0</v>
      </c>
      <c r="N178" s="72"/>
      <c r="P178" s="187" t="str">
        <f t="shared" ref="P178:P212" si="216">A178</f>
        <v>59441C</v>
      </c>
      <c r="Q178" s="191" t="s">
        <v>600</v>
      </c>
      <c r="R178" s="188" t="str">
        <f t="shared" si="178"/>
        <v xml:space="preserve">Project Coordinator - HR Confidential </v>
      </c>
      <c r="S178" s="189" t="str">
        <f t="shared" si="172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06"/>
        <v>59441C</v>
      </c>
      <c r="AC178" s="130" t="str">
        <f t="shared" si="207"/>
        <v xml:space="preserve">Project Coordinator - HR Confidential </v>
      </c>
      <c r="AD178" s="284" t="str">
        <f t="shared" si="208"/>
        <v>118</v>
      </c>
      <c r="AE178" s="282">
        <f t="shared" ca="1" si="209"/>
        <v>40.165999999999997</v>
      </c>
      <c r="AF178" s="282">
        <f t="shared" ca="1" si="210"/>
        <v>45.296999999999997</v>
      </c>
      <c r="AG178" s="282">
        <f t="shared" ca="1" si="211"/>
        <v>47.110999999999997</v>
      </c>
      <c r="AH178" s="282">
        <f t="shared" ca="1" si="212"/>
        <v>48.995999999999995</v>
      </c>
      <c r="AI178" s="282">
        <f t="shared" ca="1" si="213"/>
        <v>50.957999999999998</v>
      </c>
      <c r="AJ178" s="282" t="str">
        <f t="shared" ca="1" si="214"/>
        <v/>
      </c>
      <c r="AK178" s="282" t="str">
        <f t="shared" ca="1" si="215"/>
        <v/>
      </c>
    </row>
    <row r="179" spans="1:38" x14ac:dyDescent="0.3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199"/>
        <v>86139</v>
      </c>
      <c r="H179" s="74">
        <f t="shared" ca="1" si="200"/>
        <v>91901</v>
      </c>
      <c r="I179" s="74">
        <f t="shared" ca="1" si="201"/>
        <v>94475</v>
      </c>
      <c r="J179" s="74">
        <f t="shared" ca="1" si="202"/>
        <v>97121</v>
      </c>
      <c r="K179" s="74">
        <f t="shared" ca="1" si="203"/>
        <v>99891</v>
      </c>
      <c r="L179" s="74">
        <f t="shared" ca="1" si="204"/>
        <v>0</v>
      </c>
      <c r="M179" s="74">
        <f t="shared" ca="1" si="205"/>
        <v>0</v>
      </c>
      <c r="N179" s="72"/>
      <c r="P179" s="187" t="str">
        <f t="shared" si="216"/>
        <v>08433C</v>
      </c>
      <c r="Q179" s="191" t="s">
        <v>600</v>
      </c>
      <c r="R179" s="188" t="str">
        <f t="shared" si="178"/>
        <v>Project Coordinator (Supervisory)</v>
      </c>
      <c r="S179" s="189" t="str">
        <f t="shared" si="172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06"/>
        <v>08433C</v>
      </c>
      <c r="AC179" s="130" t="str">
        <f t="shared" si="207"/>
        <v>Project Coordinator (Supervisory)</v>
      </c>
      <c r="AD179" s="284" t="str">
        <f t="shared" si="208"/>
        <v>36</v>
      </c>
      <c r="AE179" s="282">
        <f t="shared" ca="1" si="209"/>
        <v>41.412999999999997</v>
      </c>
      <c r="AF179" s="282">
        <f t="shared" ca="1" si="210"/>
        <v>44.183999999999997</v>
      </c>
      <c r="AG179" s="282">
        <f t="shared" ca="1" si="211"/>
        <v>45.420999999999999</v>
      </c>
      <c r="AH179" s="282">
        <f t="shared" ca="1" si="212"/>
        <v>46.692999999999998</v>
      </c>
      <c r="AI179" s="282">
        <f t="shared" ca="1" si="213"/>
        <v>48.024999999999999</v>
      </c>
      <c r="AJ179" s="282" t="str">
        <f t="shared" ca="1" si="214"/>
        <v/>
      </c>
      <c r="AK179" s="282" t="str">
        <f t="shared" ca="1" si="215"/>
        <v/>
      </c>
    </row>
    <row r="180" spans="1:38" x14ac:dyDescent="0.3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99"/>
        <v>83605</v>
      </c>
      <c r="H180" s="74">
        <f t="shared" ca="1" si="200"/>
        <v>87922</v>
      </c>
      <c r="I180" s="74">
        <f t="shared" ca="1" si="201"/>
        <v>92403</v>
      </c>
      <c r="J180" s="74">
        <f t="shared" ca="1" si="202"/>
        <v>98658</v>
      </c>
      <c r="K180" s="74">
        <f t="shared" ca="1" si="203"/>
        <v>101421</v>
      </c>
      <c r="L180" s="74">
        <f t="shared" ca="1" si="204"/>
        <v>104261</v>
      </c>
      <c r="M180" s="74">
        <f t="shared" ca="1" si="205"/>
        <v>107235</v>
      </c>
      <c r="N180" s="72"/>
      <c r="P180" s="187" t="str">
        <f t="shared" si="216"/>
        <v>10207C</v>
      </c>
      <c r="Q180" s="191" t="s">
        <v>600</v>
      </c>
      <c r="R180" s="188" t="str">
        <f t="shared" si="178"/>
        <v>Property and Evidence Manager</v>
      </c>
      <c r="S180" s="189" t="str">
        <f t="shared" si="172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06"/>
        <v>10207C</v>
      </c>
      <c r="AC180" s="130" t="str">
        <f t="shared" si="207"/>
        <v>Property and Evidence Manager</v>
      </c>
      <c r="AD180" s="284" t="str">
        <f t="shared" si="208"/>
        <v>34D</v>
      </c>
      <c r="AE180" s="282">
        <f t="shared" ca="1" si="209"/>
        <v>40.195</v>
      </c>
      <c r="AF180" s="282">
        <f t="shared" ca="1" si="210"/>
        <v>42.271000000000001</v>
      </c>
      <c r="AG180" s="282">
        <f t="shared" ca="1" si="211"/>
        <v>44.424999999999997</v>
      </c>
      <c r="AH180" s="282">
        <f t="shared" ca="1" si="212"/>
        <v>47.431999999999995</v>
      </c>
      <c r="AI180" s="282">
        <f t="shared" ca="1" si="213"/>
        <v>48.760999999999996</v>
      </c>
      <c r="AJ180" s="282">
        <f t="shared" ca="1" si="214"/>
        <v>50.125999999999998</v>
      </c>
      <c r="AK180" s="282">
        <f t="shared" ca="1" si="215"/>
        <v>51.555999999999997</v>
      </c>
    </row>
    <row r="181" spans="1:38" x14ac:dyDescent="0.3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199"/>
        <v>70722</v>
      </c>
      <c r="H181" s="74">
        <f t="shared" ca="1" si="200"/>
        <v>74447</v>
      </c>
      <c r="I181" s="74">
        <f t="shared" ca="1" si="201"/>
        <v>78366</v>
      </c>
      <c r="J181" s="74">
        <f t="shared" ca="1" si="202"/>
        <v>83692</v>
      </c>
      <c r="K181" s="74">
        <f t="shared" ca="1" si="203"/>
        <v>86036</v>
      </c>
      <c r="L181" s="74">
        <f t="shared" ca="1" si="204"/>
        <v>88445</v>
      </c>
      <c r="M181" s="74">
        <f t="shared" ca="1" si="205"/>
        <v>90964</v>
      </c>
      <c r="N181" s="72"/>
      <c r="P181" s="187" t="str">
        <f t="shared" si="216"/>
        <v>08445C</v>
      </c>
      <c r="Q181" s="191" t="s">
        <v>600</v>
      </c>
      <c r="R181" s="188" t="str">
        <f t="shared" si="178"/>
        <v>Property Services Project Coordinator</v>
      </c>
      <c r="S181" s="189" t="str">
        <f t="shared" si="172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06"/>
        <v>08445C</v>
      </c>
      <c r="AC181" s="130" t="str">
        <f t="shared" si="207"/>
        <v>Property Services Project Coordinator</v>
      </c>
      <c r="AD181" s="284" t="str">
        <f t="shared" si="208"/>
        <v>74</v>
      </c>
      <c r="AE181" s="282">
        <f t="shared" ca="1" si="209"/>
        <v>34.000999999999998</v>
      </c>
      <c r="AF181" s="282">
        <f t="shared" ca="1" si="210"/>
        <v>35.791999999999994</v>
      </c>
      <c r="AG181" s="282">
        <f t="shared" ca="1" si="211"/>
        <v>37.675999999999995</v>
      </c>
      <c r="AH181" s="282">
        <f t="shared" ca="1" si="212"/>
        <v>40.236999999999995</v>
      </c>
      <c r="AI181" s="282">
        <f t="shared" ca="1" si="213"/>
        <v>41.363999999999997</v>
      </c>
      <c r="AJ181" s="282">
        <f t="shared" ca="1" si="214"/>
        <v>42.521999999999998</v>
      </c>
      <c r="AK181" s="282">
        <f t="shared" ca="1" si="215"/>
        <v>43.732999999999997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99"/>
        <v>96027</v>
      </c>
      <c r="H182" s="74">
        <f t="shared" ca="1" si="200"/>
        <v>99868</v>
      </c>
      <c r="I182" s="74">
        <f t="shared" ca="1" si="201"/>
        <v>103862</v>
      </c>
      <c r="J182" s="74">
        <f t="shared" ca="1" si="202"/>
        <v>108015</v>
      </c>
      <c r="K182" s="74">
        <f t="shared" ca="1" si="203"/>
        <v>112338</v>
      </c>
      <c r="L182" s="74">
        <f t="shared" ca="1" si="204"/>
        <v>0</v>
      </c>
      <c r="M182" s="74">
        <f t="shared" ca="1" si="205"/>
        <v>0</v>
      </c>
      <c r="N182" s="72"/>
      <c r="P182" s="187" t="str">
        <f t="shared" si="216"/>
        <v>08447C</v>
      </c>
      <c r="Q182" s="191" t="s">
        <v>600</v>
      </c>
      <c r="R182" s="188" t="str">
        <f t="shared" si="178"/>
        <v>Public Arts Administrator</v>
      </c>
      <c r="S182" s="189" t="str">
        <f t="shared" ref="S182:S216" si="217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06"/>
        <v>08447C</v>
      </c>
      <c r="AC182" s="130" t="str">
        <f t="shared" si="207"/>
        <v>Public Arts Administrator</v>
      </c>
      <c r="AD182" s="284" t="str">
        <f t="shared" si="208"/>
        <v>10</v>
      </c>
      <c r="AE182" s="282">
        <f t="shared" ca="1" si="209"/>
        <v>46.166999999999994</v>
      </c>
      <c r="AF182" s="282">
        <f t="shared" ca="1" si="210"/>
        <v>48.013999999999996</v>
      </c>
      <c r="AG182" s="282">
        <f t="shared" ca="1" si="211"/>
        <v>49.933999999999997</v>
      </c>
      <c r="AH182" s="282">
        <f t="shared" ca="1" si="212"/>
        <v>51.930999999999997</v>
      </c>
      <c r="AI182" s="282">
        <f t="shared" ca="1" si="213"/>
        <v>54.009</v>
      </c>
      <c r="AJ182" s="282" t="str">
        <f t="shared" ca="1" si="214"/>
        <v/>
      </c>
      <c r="AK182" s="282" t="str">
        <f t="shared" ca="1" si="215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99"/>
        <v>92882</v>
      </c>
      <c r="H183" s="74">
        <f t="shared" ca="1" si="200"/>
        <v>96602</v>
      </c>
      <c r="I183" s="74">
        <f t="shared" ca="1" si="201"/>
        <v>100469</v>
      </c>
      <c r="J183" s="74">
        <f t="shared" ca="1" si="202"/>
        <v>104493</v>
      </c>
      <c r="K183" s="74">
        <f t="shared" ca="1" si="203"/>
        <v>108677</v>
      </c>
      <c r="L183" s="74">
        <f t="shared" ca="1" si="204"/>
        <v>0</v>
      </c>
      <c r="M183" s="74">
        <f t="shared" ca="1" si="205"/>
        <v>0</v>
      </c>
      <c r="N183" s="72"/>
      <c r="P183" s="187" t="str">
        <f t="shared" si="216"/>
        <v>59425C</v>
      </c>
      <c r="Q183" s="191" t="s">
        <v>600</v>
      </c>
      <c r="R183" s="188" t="str">
        <f t="shared" si="178"/>
        <v>Public Health Administrative Services Program Manager</v>
      </c>
      <c r="S183" s="189" t="str">
        <f t="shared" si="217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06"/>
        <v>59425C</v>
      </c>
      <c r="AC183" s="130" t="str">
        <f t="shared" si="207"/>
        <v>Public Health Administrative Services Program Manager</v>
      </c>
      <c r="AD183" s="284" t="str">
        <f t="shared" si="208"/>
        <v>114</v>
      </c>
      <c r="AE183" s="282">
        <f t="shared" ca="1" si="209"/>
        <v>44.655000000000001</v>
      </c>
      <c r="AF183" s="282">
        <f t="shared" ca="1" si="210"/>
        <v>46.443999999999996</v>
      </c>
      <c r="AG183" s="282">
        <f t="shared" ca="1" si="211"/>
        <v>48.302999999999997</v>
      </c>
      <c r="AH183" s="282">
        <f t="shared" ca="1" si="212"/>
        <v>50.238</v>
      </c>
      <c r="AI183" s="282">
        <f t="shared" ca="1" si="213"/>
        <v>52.248999999999995</v>
      </c>
      <c r="AJ183" s="282" t="str">
        <f t="shared" ca="1" si="214"/>
        <v/>
      </c>
      <c r="AK183" s="282" t="str">
        <f t="shared" ca="1" si="215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99"/>
        <v>96011</v>
      </c>
      <c r="H184" s="74">
        <f t="shared" ca="1" si="200"/>
        <v>99857</v>
      </c>
      <c r="I184" s="74">
        <f t="shared" ca="1" si="201"/>
        <v>103855</v>
      </c>
      <c r="J184" s="74">
        <f t="shared" ca="1" si="202"/>
        <v>108013</v>
      </c>
      <c r="K184" s="74">
        <f t="shared" ca="1" si="203"/>
        <v>112339</v>
      </c>
      <c r="L184" s="74">
        <f t="shared" ca="1" si="204"/>
        <v>0</v>
      </c>
      <c r="M184" s="74">
        <f t="shared" ca="1" si="205"/>
        <v>0</v>
      </c>
      <c r="N184" s="72"/>
      <c r="P184" s="187" t="str">
        <f t="shared" si="216"/>
        <v>08487C</v>
      </c>
      <c r="Q184" s="191" t="s">
        <v>600</v>
      </c>
      <c r="R184" s="188" t="str">
        <f t="shared" si="178"/>
        <v>Public Health Mental Health Counselor</v>
      </c>
      <c r="S184" s="189" t="str">
        <f t="shared" si="217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06"/>
        <v>08487C</v>
      </c>
      <c r="AC184" s="130" t="str">
        <f t="shared" si="207"/>
        <v>Public Health Mental Health Counselor</v>
      </c>
      <c r="AD184" s="284" t="str">
        <f t="shared" si="208"/>
        <v>083</v>
      </c>
      <c r="AE184" s="282">
        <f t="shared" ca="1" si="209"/>
        <v>46.16</v>
      </c>
      <c r="AF184" s="282">
        <f t="shared" ca="1" si="210"/>
        <v>48.009</v>
      </c>
      <c r="AG184" s="282">
        <f t="shared" ca="1" si="211"/>
        <v>49.930999999999997</v>
      </c>
      <c r="AH184" s="282">
        <f t="shared" ca="1" si="212"/>
        <v>51.93</v>
      </c>
      <c r="AI184" s="282">
        <f t="shared" ca="1" si="213"/>
        <v>54.01</v>
      </c>
      <c r="AJ184" s="282" t="str">
        <f t="shared" ca="1" si="214"/>
        <v/>
      </c>
      <c r="AK184" s="282" t="str">
        <f t="shared" ca="1" si="215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99"/>
        <v>83605</v>
      </c>
      <c r="H185" s="74">
        <f t="shared" ca="1" si="200"/>
        <v>87922</v>
      </c>
      <c r="I185" s="74">
        <f t="shared" ca="1" si="201"/>
        <v>92404</v>
      </c>
      <c r="J185" s="74">
        <f t="shared" ca="1" si="202"/>
        <v>98658</v>
      </c>
      <c r="K185" s="74">
        <f t="shared" ca="1" si="203"/>
        <v>101421</v>
      </c>
      <c r="L185" s="74">
        <f t="shared" ca="1" si="204"/>
        <v>104261</v>
      </c>
      <c r="M185" s="74">
        <f t="shared" ca="1" si="205"/>
        <v>107235</v>
      </c>
      <c r="N185" s="60"/>
      <c r="O185" s="73"/>
      <c r="P185" s="187" t="str">
        <f t="shared" si="216"/>
        <v>52990C</v>
      </c>
      <c r="Q185" s="191" t="s">
        <v>600</v>
      </c>
      <c r="R185" s="188" t="str">
        <f t="shared" si="178"/>
        <v>Public Health Supervisor - Emergency Response</v>
      </c>
      <c r="S185" s="189" t="str">
        <f t="shared" si="217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06"/>
        <v>52990C</v>
      </c>
      <c r="AC185" s="130" t="str">
        <f t="shared" si="207"/>
        <v>Public Health Supervisor - Emergency Response</v>
      </c>
      <c r="AD185" s="284" t="str">
        <f t="shared" si="208"/>
        <v>34D</v>
      </c>
      <c r="AE185" s="282">
        <f t="shared" ca="1" si="209"/>
        <v>40.195</v>
      </c>
      <c r="AF185" s="282">
        <f t="shared" ca="1" si="210"/>
        <v>42.271000000000001</v>
      </c>
      <c r="AG185" s="282">
        <f t="shared" ca="1" si="211"/>
        <v>44.424999999999997</v>
      </c>
      <c r="AH185" s="282">
        <f t="shared" ca="1" si="212"/>
        <v>47.431999999999995</v>
      </c>
      <c r="AI185" s="282">
        <f t="shared" ca="1" si="213"/>
        <v>48.760999999999996</v>
      </c>
      <c r="AJ185" s="282">
        <f t="shared" ca="1" si="214"/>
        <v>50.125999999999998</v>
      </c>
      <c r="AK185" s="282">
        <f t="shared" ca="1" si="215"/>
        <v>51.555999999999997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99"/>
        <v>71929</v>
      </c>
      <c r="H186" s="74">
        <f t="shared" ca="1" si="200"/>
        <v>75815</v>
      </c>
      <c r="I186" s="74">
        <f t="shared" ca="1" si="201"/>
        <v>80524</v>
      </c>
      <c r="J186" s="74">
        <f t="shared" ca="1" si="202"/>
        <v>85232</v>
      </c>
      <c r="K186" s="74">
        <f t="shared" ca="1" si="203"/>
        <v>87619</v>
      </c>
      <c r="L186" s="74">
        <f t="shared" ca="1" si="204"/>
        <v>90073</v>
      </c>
      <c r="M186" s="74">
        <f t="shared" ca="1" si="205"/>
        <v>92640</v>
      </c>
      <c r="N186" s="60"/>
      <c r="O186" s="73"/>
      <c r="P186" s="187" t="str">
        <f t="shared" si="216"/>
        <v>52977C</v>
      </c>
      <c r="Q186" s="191" t="s">
        <v>600</v>
      </c>
      <c r="R186" s="188" t="str">
        <f t="shared" si="178"/>
        <v>Public Service Area Supervisor</v>
      </c>
      <c r="S186" s="189" t="str">
        <f t="shared" si="217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06"/>
        <v>52977C</v>
      </c>
      <c r="AC186" s="130" t="str">
        <f t="shared" si="207"/>
        <v>Public Service Area Supervisor</v>
      </c>
      <c r="AD186" s="284" t="str">
        <f t="shared" si="208"/>
        <v>111</v>
      </c>
      <c r="AE186" s="282">
        <f t="shared" ca="1" si="209"/>
        <v>34.582000000000001</v>
      </c>
      <c r="AF186" s="282">
        <f t="shared" ca="1" si="210"/>
        <v>36.449999999999996</v>
      </c>
      <c r="AG186" s="282">
        <f t="shared" ca="1" si="211"/>
        <v>38.713999999999999</v>
      </c>
      <c r="AH186" s="282">
        <f t="shared" ca="1" si="212"/>
        <v>40.976999999999997</v>
      </c>
      <c r="AI186" s="282">
        <f t="shared" ca="1" si="213"/>
        <v>42.125</v>
      </c>
      <c r="AJ186" s="282">
        <f t="shared" ca="1" si="214"/>
        <v>43.305</v>
      </c>
      <c r="AK186" s="282">
        <f t="shared" ca="1" si="215"/>
        <v>44.538999999999994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99"/>
        <v>79166</v>
      </c>
      <c r="H187" s="74">
        <f t="shared" ca="1" si="200"/>
        <v>83145</v>
      </c>
      <c r="I187" s="74">
        <f t="shared" ca="1" si="201"/>
        <v>87638</v>
      </c>
      <c r="J187" s="74">
        <f t="shared" ca="1" si="202"/>
        <v>94958</v>
      </c>
      <c r="K187" s="74">
        <f t="shared" ca="1" si="203"/>
        <v>97619</v>
      </c>
      <c r="L187" s="74">
        <f t="shared" ca="1" si="204"/>
        <v>102732</v>
      </c>
      <c r="M187" s="74">
        <f t="shared" ca="1" si="205"/>
        <v>108623</v>
      </c>
      <c r="N187" s="72"/>
      <c r="O187" s="71"/>
      <c r="P187" s="187" t="str">
        <f t="shared" si="216"/>
        <v>08563C</v>
      </c>
      <c r="Q187" s="191" t="s">
        <v>600</v>
      </c>
      <c r="R187" s="188" t="str">
        <f t="shared" si="178"/>
        <v>Public Works Interagency Coordinator</v>
      </c>
      <c r="S187" s="189" t="str">
        <f t="shared" si="217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06"/>
        <v>08563C</v>
      </c>
      <c r="AC187" s="130" t="str">
        <f t="shared" si="207"/>
        <v>Public Works Interagency Coordinator</v>
      </c>
      <c r="AD187" s="284" t="str">
        <f t="shared" si="208"/>
        <v>65</v>
      </c>
      <c r="AE187" s="282">
        <f t="shared" ca="1" si="209"/>
        <v>38.061</v>
      </c>
      <c r="AF187" s="282">
        <f t="shared" ca="1" si="210"/>
        <v>39.973999999999997</v>
      </c>
      <c r="AG187" s="282">
        <f t="shared" ca="1" si="211"/>
        <v>42.134</v>
      </c>
      <c r="AH187" s="282">
        <f t="shared" ca="1" si="212"/>
        <v>45.652999999999999</v>
      </c>
      <c r="AI187" s="282">
        <f t="shared" ca="1" si="213"/>
        <v>46.933</v>
      </c>
      <c r="AJ187" s="282">
        <f t="shared" ca="1" si="214"/>
        <v>49.390999999999998</v>
      </c>
      <c r="AK187" s="282">
        <f t="shared" ca="1" si="215"/>
        <v>52.222999999999999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ref="G188:G202" si="218">IF(E188="E",ROUND(T188,0),ROUND(T188,3))</f>
        <v>85550</v>
      </c>
      <c r="H188" s="74">
        <f t="shared" ref="H188:H202" si="219">IF(F188="E",ROUND(U188,0),ROUND(U188,3))</f>
        <v>88977</v>
      </c>
      <c r="I188" s="74">
        <f t="shared" ref="I188:I202" si="220">IF(G188="E",ROUND(V188,0),ROUND(V188,3))</f>
        <v>92540</v>
      </c>
      <c r="J188" s="74">
        <f t="shared" ref="J188:J202" si="221">IF(H188="E",ROUND(W188,0),ROUND(W188,3))</f>
        <v>96243</v>
      </c>
      <c r="K188" s="74">
        <f t="shared" ref="K188:K202" si="222">IF(I188="E",ROUND(X188,0),ROUND(X188,3))</f>
        <v>100096</v>
      </c>
      <c r="L188" s="74">
        <f t="shared" ref="L188:M193" ca="1" si="223">IF(J188="E",ROUND(Y188,0),ROUND(Y188,3))</f>
        <v>0</v>
      </c>
      <c r="M188" s="74">
        <f t="shared" ca="1" si="223"/>
        <v>0</v>
      </c>
      <c r="N188" s="72"/>
      <c r="P188" s="187" t="str">
        <f t="shared" si="216"/>
        <v>08835C</v>
      </c>
      <c r="Q188" s="191" t="s">
        <v>600</v>
      </c>
      <c r="R188" s="188" t="str">
        <f t="shared" si="178"/>
        <v xml:space="preserve">Recycling Coordinator </v>
      </c>
      <c r="S188" s="189" t="str">
        <f t="shared" si="217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06"/>
        <v>08835C</v>
      </c>
      <c r="AC188" s="130" t="str">
        <f t="shared" si="207"/>
        <v xml:space="preserve">Recycling Coordinator </v>
      </c>
      <c r="AD188" s="284" t="str">
        <f t="shared" si="208"/>
        <v>086</v>
      </c>
      <c r="AE188" s="282">
        <f t="shared" ref="AE188:AE202" si="224">IF(T188=0,"",IF($E188="E",ROUNDUP(T188/2080,3),T188))</f>
        <v>41.129999999999995</v>
      </c>
      <c r="AF188" s="282">
        <f t="shared" ref="AF188:AF202" si="225">IF(U188=0,"",IF($E188="E",ROUNDUP(U188/2080,3),U188))</f>
        <v>42.777999999999999</v>
      </c>
      <c r="AG188" s="282">
        <f t="shared" ref="AG188:AG202" si="226">IF(V188=0,"",IF($E188="E",ROUNDUP(V188/2080,3),V188))</f>
        <v>44.491</v>
      </c>
      <c r="AH188" s="282">
        <f t="shared" ref="AH188:AH202" si="227">IF(W188=0,"",IF($E188="E",ROUNDUP(W188/2080,3),W188))</f>
        <v>46.271000000000001</v>
      </c>
      <c r="AI188" s="282">
        <f t="shared" ref="AI188:AI202" si="228">IF(X188=0,"",IF($E188="E",ROUNDUP(X188/2080,3),X188))</f>
        <v>48.123999999999995</v>
      </c>
      <c r="AJ188" s="282" t="str">
        <f t="shared" ref="AJ188:AK193" ca="1" si="229">IF(Y188=0,"",IF($E188="E",ROUNDUP(Y188/2080,3),Y188))</f>
        <v/>
      </c>
      <c r="AK188" s="282" t="str">
        <f t="shared" ca="1" si="229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ref="G189:K193" ca="1" si="230">IF(E189="E",ROUND(T189,0),ROUND(T189,3))</f>
        <v>92836</v>
      </c>
      <c r="H189" s="74">
        <f t="shared" ca="1" si="230"/>
        <v>96554</v>
      </c>
      <c r="I189" s="74">
        <f t="shared" ca="1" si="230"/>
        <v>100421</v>
      </c>
      <c r="J189" s="74">
        <f t="shared" ca="1" si="230"/>
        <v>104439</v>
      </c>
      <c r="K189" s="74">
        <f t="shared" ca="1" si="230"/>
        <v>108623</v>
      </c>
      <c r="L189" s="74">
        <f t="shared" ca="1" si="223"/>
        <v>0</v>
      </c>
      <c r="M189" s="74">
        <f t="shared" ca="1" si="223"/>
        <v>0</v>
      </c>
      <c r="N189" s="72"/>
      <c r="P189" s="187" t="str">
        <f t="shared" si="216"/>
        <v>08856C</v>
      </c>
      <c r="Q189" s="191" t="s">
        <v>600</v>
      </c>
      <c r="R189" s="188" t="str">
        <f t="shared" si="178"/>
        <v>Regulatory Services Interagency Coordinator</v>
      </c>
      <c r="S189" s="189" t="str">
        <f t="shared" si="217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06"/>
        <v>08856C</v>
      </c>
      <c r="AC189" s="130" t="str">
        <f t="shared" si="207"/>
        <v>Regulatory Services Interagency Coordinator</v>
      </c>
      <c r="AD189" s="284" t="str">
        <f t="shared" si="208"/>
        <v>065</v>
      </c>
      <c r="AE189" s="282">
        <f t="shared" ref="AE189:AI193" ca="1" si="231">IF(T189=0,"",IF($E189="E",ROUNDUP(T189/2080,3),T189))</f>
        <v>44.632999999999996</v>
      </c>
      <c r="AF189" s="282">
        <f t="shared" ca="1" si="231"/>
        <v>46.420999999999999</v>
      </c>
      <c r="AG189" s="282">
        <f t="shared" ca="1" si="231"/>
        <v>48.28</v>
      </c>
      <c r="AH189" s="282">
        <f t="shared" ca="1" si="231"/>
        <v>50.211999999999996</v>
      </c>
      <c r="AI189" s="282">
        <f t="shared" ca="1" si="231"/>
        <v>52.222999999999999</v>
      </c>
      <c r="AJ189" s="282" t="str">
        <f t="shared" ca="1" si="229"/>
        <v/>
      </c>
      <c r="AK189" s="282" t="str">
        <f t="shared" ca="1" si="229"/>
        <v/>
      </c>
    </row>
    <row r="190" spans="1:38" x14ac:dyDescent="0.3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0"/>
        <v>93828</v>
      </c>
      <c r="H190" s="74">
        <f t="shared" ca="1" si="230"/>
        <v>98506</v>
      </c>
      <c r="I190" s="74">
        <f t="shared" ca="1" si="230"/>
        <v>103462</v>
      </c>
      <c r="J190" s="74">
        <f t="shared" ca="1" si="230"/>
        <v>110241</v>
      </c>
      <c r="K190" s="74">
        <f t="shared" ca="1" si="230"/>
        <v>113329</v>
      </c>
      <c r="L190" s="74">
        <f t="shared" ca="1" si="223"/>
        <v>116501</v>
      </c>
      <c r="M190" s="74">
        <f t="shared" ca="1" si="223"/>
        <v>119821</v>
      </c>
      <c r="N190" s="72"/>
      <c r="P190" s="187" t="str">
        <f t="shared" si="216"/>
        <v>08885C</v>
      </c>
      <c r="Q190" s="191" t="s">
        <v>600</v>
      </c>
      <c r="R190" s="188" t="str">
        <f t="shared" si="178"/>
        <v>Risk Manager</v>
      </c>
      <c r="S190" s="189" t="str">
        <f t="shared" si="217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06"/>
        <v>08885C</v>
      </c>
      <c r="AC190" s="130" t="str">
        <f t="shared" si="207"/>
        <v>Risk Manager</v>
      </c>
      <c r="AD190" s="284" t="str">
        <f t="shared" si="208"/>
        <v>41B</v>
      </c>
      <c r="AE190" s="282">
        <f t="shared" ca="1" si="231"/>
        <v>45.11</v>
      </c>
      <c r="AF190" s="282">
        <f t="shared" ca="1" si="231"/>
        <v>47.358999999999995</v>
      </c>
      <c r="AG190" s="282">
        <f t="shared" ca="1" si="231"/>
        <v>49.741999999999997</v>
      </c>
      <c r="AH190" s="282">
        <f t="shared" ca="1" si="231"/>
        <v>53.000999999999998</v>
      </c>
      <c r="AI190" s="282">
        <f t="shared" ca="1" si="231"/>
        <v>54.485999999999997</v>
      </c>
      <c r="AJ190" s="282">
        <f t="shared" ca="1" si="229"/>
        <v>56.010999999999996</v>
      </c>
      <c r="AK190" s="282">
        <f t="shared" ca="1" si="229"/>
        <v>57.606999999999999</v>
      </c>
    </row>
    <row r="191" spans="1:38" x14ac:dyDescent="0.3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0"/>
        <v>25.215</v>
      </c>
      <c r="H191" s="74">
        <f t="shared" ca="1" si="230"/>
        <v>26.937999999999999</v>
      </c>
      <c r="I191" s="74">
        <f t="shared" ca="1" si="230"/>
        <v>27.690999999999999</v>
      </c>
      <c r="J191" s="74">
        <f t="shared" ca="1" si="230"/>
        <v>28.481000000000002</v>
      </c>
      <c r="K191" s="74">
        <f t="shared" ca="1" si="230"/>
        <v>0</v>
      </c>
      <c r="L191" s="74">
        <f t="shared" ca="1" si="223"/>
        <v>0</v>
      </c>
      <c r="M191" s="74">
        <f t="shared" ca="1" si="223"/>
        <v>0</v>
      </c>
      <c r="N191" s="72"/>
      <c r="P191" s="187" t="str">
        <f t="shared" si="216"/>
        <v>09035C</v>
      </c>
      <c r="Q191" s="191" t="s">
        <v>600</v>
      </c>
      <c r="R191" s="188" t="str">
        <f t="shared" si="178"/>
        <v xml:space="preserve">School Patrol Agent </v>
      </c>
      <c r="S191" s="189" t="str">
        <f t="shared" si="217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06"/>
        <v>09035C</v>
      </c>
      <c r="AC191" s="130" t="str">
        <f t="shared" si="207"/>
        <v xml:space="preserve">School Patrol Agent </v>
      </c>
      <c r="AD191" s="284" t="str">
        <f t="shared" si="208"/>
        <v>09</v>
      </c>
      <c r="AE191" s="282">
        <f t="shared" ca="1" si="231"/>
        <v>25.215</v>
      </c>
      <c r="AF191" s="282">
        <f t="shared" ca="1" si="231"/>
        <v>26.937999999999999</v>
      </c>
      <c r="AG191" s="282">
        <f t="shared" ca="1" si="231"/>
        <v>27.690999999999999</v>
      </c>
      <c r="AH191" s="282">
        <f t="shared" ca="1" si="231"/>
        <v>28.481000000000002</v>
      </c>
      <c r="AI191" s="282" t="str">
        <f t="shared" ca="1" si="231"/>
        <v/>
      </c>
      <c r="AJ191" s="282" t="str">
        <f t="shared" ca="1" si="229"/>
        <v/>
      </c>
      <c r="AK191" s="282" t="str">
        <f t="shared" ca="1" si="229"/>
        <v/>
      </c>
    </row>
    <row r="192" spans="1:38" x14ac:dyDescent="0.3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0"/>
        <v>22.288</v>
      </c>
      <c r="H192" s="74">
        <f t="shared" ca="1" si="230"/>
        <v>23.18</v>
      </c>
      <c r="I192" s="74">
        <f t="shared" ca="1" si="230"/>
        <v>24.108000000000001</v>
      </c>
      <c r="J192" s="74">
        <f t="shared" ca="1" si="230"/>
        <v>25.074000000000002</v>
      </c>
      <c r="K192" s="74">
        <f t="shared" ca="1" si="230"/>
        <v>26.077999999999999</v>
      </c>
      <c r="L192" s="74">
        <f t="shared" ca="1" si="223"/>
        <v>0</v>
      </c>
      <c r="M192" s="74">
        <f t="shared" ca="1" si="223"/>
        <v>0</v>
      </c>
      <c r="N192" s="72"/>
      <c r="P192" s="187" t="str">
        <f t="shared" si="216"/>
        <v>09073C</v>
      </c>
      <c r="Q192" s="191" t="s">
        <v>600</v>
      </c>
      <c r="R192" s="188" t="str">
        <f t="shared" ref="R192:R229" si="232">F192</f>
        <v xml:space="preserve">Seasonal Elections Support Specialist </v>
      </c>
      <c r="S192" s="189" t="str">
        <f t="shared" si="217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06"/>
        <v>09073C</v>
      </c>
      <c r="AC192" s="130" t="str">
        <f t="shared" ref="AC192:AC229" si="233">F192</f>
        <v xml:space="preserve">Seasonal Elections Support Specialist </v>
      </c>
      <c r="AD192" s="284" t="str">
        <f t="shared" ref="AD192:AD229" si="234">C192</f>
        <v>126</v>
      </c>
      <c r="AE192" s="282">
        <f t="shared" ca="1" si="231"/>
        <v>22.288</v>
      </c>
      <c r="AF192" s="282">
        <f t="shared" ca="1" si="231"/>
        <v>23.18</v>
      </c>
      <c r="AG192" s="282">
        <f t="shared" ca="1" si="231"/>
        <v>24.108000000000001</v>
      </c>
      <c r="AH192" s="282">
        <f t="shared" ca="1" si="231"/>
        <v>25.074000000000002</v>
      </c>
      <c r="AI192" s="282">
        <f t="shared" ca="1" si="231"/>
        <v>26.077999999999999</v>
      </c>
      <c r="AJ192" s="282" t="str">
        <f t="shared" ca="1" si="229"/>
        <v/>
      </c>
      <c r="AK192" s="282" t="str">
        <f t="shared" ca="1" si="229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0"/>
        <v>16.72</v>
      </c>
      <c r="H193" s="74">
        <f t="shared" ca="1" si="230"/>
        <v>18.651</v>
      </c>
      <c r="I193" s="74">
        <f t="shared" ca="1" si="230"/>
        <v>19.937000000000001</v>
      </c>
      <c r="J193" s="74">
        <f t="shared" ca="1" si="230"/>
        <v>21.864999999999998</v>
      </c>
      <c r="K193" s="74">
        <f t="shared" ca="1" si="230"/>
        <v>0</v>
      </c>
      <c r="L193" s="74">
        <f t="shared" ca="1" si="223"/>
        <v>0</v>
      </c>
      <c r="M193" s="74">
        <f t="shared" ca="1" si="223"/>
        <v>0</v>
      </c>
      <c r="N193" s="72"/>
      <c r="P193" s="187" t="str">
        <f t="shared" si="216"/>
        <v>09075C</v>
      </c>
      <c r="Q193" s="191" t="s">
        <v>600</v>
      </c>
      <c r="R193" s="188" t="str">
        <f t="shared" si="232"/>
        <v>Seasonal Environmental Health Technician - Sustainability, Healthy Homes &amp; Env</v>
      </c>
      <c r="S193" s="189" t="str">
        <f t="shared" si="217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06"/>
        <v>09075C</v>
      </c>
      <c r="AC193" s="130" t="str">
        <f t="shared" si="233"/>
        <v>Seasonal Environmental Health Technician - Sustainability, Healthy Homes &amp; Env</v>
      </c>
      <c r="AD193" s="284" t="str">
        <f t="shared" si="234"/>
        <v>01H</v>
      </c>
      <c r="AE193" s="282">
        <f t="shared" ca="1" si="231"/>
        <v>16.72</v>
      </c>
      <c r="AF193" s="282">
        <f t="shared" ca="1" si="231"/>
        <v>18.651</v>
      </c>
      <c r="AG193" s="282">
        <f t="shared" ca="1" si="231"/>
        <v>19.937000000000001</v>
      </c>
      <c r="AH193" s="282">
        <f t="shared" ca="1" si="231"/>
        <v>21.864999999999998</v>
      </c>
      <c r="AI193" s="282" t="str">
        <f t="shared" ca="1" si="231"/>
        <v/>
      </c>
      <c r="AJ193" s="282" t="str">
        <f t="shared" ca="1" si="229"/>
        <v/>
      </c>
      <c r="AK193" s="282" t="str">
        <f t="shared" ca="1" si="229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18"/>
        <v>18.827000000000002</v>
      </c>
      <c r="H194" s="74">
        <f t="shared" si="219"/>
        <v>21.001000000000001</v>
      </c>
      <c r="I194" s="74">
        <f t="shared" si="220"/>
        <v>22.449000000000002</v>
      </c>
      <c r="J194" s="74">
        <f t="shared" si="221"/>
        <v>24.62</v>
      </c>
      <c r="K194" s="74">
        <f t="shared" si="222"/>
        <v>0</v>
      </c>
      <c r="L194" s="74">
        <f t="shared" ref="L194:L202" si="235">IF(J194="E",ROUND(Y194,0),ROUND(Y194,3))</f>
        <v>0</v>
      </c>
      <c r="M194" s="74">
        <f t="shared" ref="M194:M202" si="236">IF(K194="E",ROUND(Z194,0),ROUND(Z194,3))</f>
        <v>0</v>
      </c>
      <c r="N194" s="72"/>
      <c r="P194" s="187" t="str">
        <f t="shared" si="216"/>
        <v>59473C</v>
      </c>
      <c r="Q194" s="191" t="s">
        <v>600</v>
      </c>
      <c r="R194" s="188" t="str">
        <f t="shared" si="232"/>
        <v>Seasonal Environmental Health Technician - Food, Lodging &amp; Pools</v>
      </c>
      <c r="S194" s="189" t="str">
        <f t="shared" si="217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06"/>
        <v>59473C</v>
      </c>
      <c r="AC194" s="130" t="str">
        <f t="shared" si="233"/>
        <v>Seasonal Environmental Health Technician - Food, Lodging &amp; Pools</v>
      </c>
      <c r="AD194" s="284" t="str">
        <f t="shared" si="234"/>
        <v>149</v>
      </c>
      <c r="AE194" s="282">
        <f t="shared" si="224"/>
        <v>18.827000000000002</v>
      </c>
      <c r="AF194" s="282">
        <f t="shared" si="225"/>
        <v>21.001000000000001</v>
      </c>
      <c r="AG194" s="282">
        <f t="shared" si="226"/>
        <v>22.449000000000002</v>
      </c>
      <c r="AH194" s="282">
        <f t="shared" si="227"/>
        <v>24.62</v>
      </c>
      <c r="AI194" s="282" t="str">
        <f t="shared" si="228"/>
        <v/>
      </c>
      <c r="AJ194" s="282" t="str">
        <f t="shared" ref="AJ194" si="237">IF(Y194=0,"",IF($E194="E",ROUNDUP(Y194/2080,3),Y194))</f>
        <v/>
      </c>
      <c r="AK194" s="282" t="str">
        <f t="shared" ref="AK194" si="238">IF(Z194=0,"",IF($E194="E",ROUNDUP(Z194/2080,3),Z194))</f>
        <v/>
      </c>
    </row>
    <row r="195" spans="1:37" x14ac:dyDescent="0.3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ref="G195:M197" ca="1" si="239">IF(E195="E",ROUND(T195,0),ROUND(T195,3))</f>
        <v>16.72</v>
      </c>
      <c r="H195" s="74">
        <f t="shared" ca="1" si="239"/>
        <v>18.651</v>
      </c>
      <c r="I195" s="74">
        <f t="shared" ca="1" si="239"/>
        <v>19.937000000000001</v>
      </c>
      <c r="J195" s="74">
        <f t="shared" ca="1" si="239"/>
        <v>21.864999999999998</v>
      </c>
      <c r="K195" s="74">
        <f t="shared" ca="1" si="239"/>
        <v>0</v>
      </c>
      <c r="L195" s="74">
        <f t="shared" ca="1" si="239"/>
        <v>0</v>
      </c>
      <c r="M195" s="74">
        <f t="shared" ca="1" si="239"/>
        <v>0</v>
      </c>
      <c r="N195" s="72"/>
      <c r="P195" s="187" t="str">
        <f t="shared" si="216"/>
        <v>C09078</v>
      </c>
      <c r="Q195" s="191" t="s">
        <v>600</v>
      </c>
      <c r="R195" s="188" t="str">
        <f t="shared" si="232"/>
        <v>Seasonal Legislative Aide</v>
      </c>
      <c r="S195" s="189" t="str">
        <f t="shared" si="217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06"/>
        <v>C09078</v>
      </c>
      <c r="AC195" s="130" t="str">
        <f t="shared" si="233"/>
        <v>Seasonal Legislative Aide</v>
      </c>
      <c r="AD195" s="284" t="str">
        <f t="shared" si="234"/>
        <v>01H</v>
      </c>
      <c r="AE195" s="282">
        <f t="shared" ref="AE195:AK197" ca="1" si="240">IF(T195=0,"",IF($E195="E",ROUNDUP(T195/2080,3),T195))</f>
        <v>16.72</v>
      </c>
      <c r="AF195" s="282">
        <f t="shared" ca="1" si="240"/>
        <v>18.651</v>
      </c>
      <c r="AG195" s="282">
        <f t="shared" ca="1" si="240"/>
        <v>19.937000000000001</v>
      </c>
      <c r="AH195" s="282">
        <f t="shared" ca="1" si="240"/>
        <v>21.864999999999998</v>
      </c>
      <c r="AI195" s="282" t="str">
        <f t="shared" ca="1" si="240"/>
        <v/>
      </c>
      <c r="AJ195" s="282" t="str">
        <f t="shared" ca="1" si="240"/>
        <v/>
      </c>
      <c r="AK195" s="282" t="str">
        <f t="shared" ca="1" si="240"/>
        <v/>
      </c>
    </row>
    <row r="196" spans="1:37" x14ac:dyDescent="0.3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39"/>
        <v>85189</v>
      </c>
      <c r="H196" s="74">
        <f t="shared" ca="1" si="239"/>
        <v>89430</v>
      </c>
      <c r="I196" s="74">
        <f t="shared" ca="1" si="239"/>
        <v>93913</v>
      </c>
      <c r="J196" s="74">
        <f t="shared" ca="1" si="239"/>
        <v>99986</v>
      </c>
      <c r="K196" s="74">
        <f t="shared" ca="1" si="239"/>
        <v>102783</v>
      </c>
      <c r="L196" s="74">
        <f t="shared" ca="1" si="239"/>
        <v>105664</v>
      </c>
      <c r="M196" s="74">
        <f t="shared" ca="1" si="239"/>
        <v>108676</v>
      </c>
      <c r="N196" s="72"/>
      <c r="P196" s="187" t="str">
        <f t="shared" si="216"/>
        <v>52936C</v>
      </c>
      <c r="Q196" s="191" t="s">
        <v>600</v>
      </c>
      <c r="R196" s="188" t="str">
        <f t="shared" si="232"/>
        <v>Senior Budget and Evaluation Analyst</v>
      </c>
      <c r="S196" s="189" t="str">
        <f t="shared" si="217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06"/>
        <v>52936C</v>
      </c>
      <c r="AC196" s="130" t="str">
        <f t="shared" si="233"/>
        <v>Senior Budget and Evaluation Analyst</v>
      </c>
      <c r="AD196" s="284" t="str">
        <f t="shared" si="234"/>
        <v>34M</v>
      </c>
      <c r="AE196" s="282">
        <f t="shared" ca="1" si="240"/>
        <v>40.957000000000001</v>
      </c>
      <c r="AF196" s="282">
        <f t="shared" ca="1" si="240"/>
        <v>42.995999999999995</v>
      </c>
      <c r="AG196" s="282">
        <f t="shared" ca="1" si="240"/>
        <v>45.150999999999996</v>
      </c>
      <c r="AH196" s="282">
        <f t="shared" ca="1" si="240"/>
        <v>48.070999999999998</v>
      </c>
      <c r="AI196" s="282">
        <f t="shared" ca="1" si="240"/>
        <v>49.414999999999999</v>
      </c>
      <c r="AJ196" s="282">
        <f t="shared" ca="1" si="240"/>
        <v>50.8</v>
      </c>
      <c r="AK196" s="282">
        <f t="shared" ca="1" si="240"/>
        <v>52.248999999999995</v>
      </c>
    </row>
    <row r="197" spans="1:37" x14ac:dyDescent="0.3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39"/>
        <v>116410</v>
      </c>
      <c r="H197" s="74">
        <f t="shared" ca="1" si="239"/>
        <v>122574</v>
      </c>
      <c r="I197" s="74">
        <f t="shared" ca="1" si="239"/>
        <v>130854</v>
      </c>
      <c r="J197" s="74">
        <f t="shared" ca="1" si="239"/>
        <v>134514</v>
      </c>
      <c r="K197" s="74">
        <f t="shared" ca="1" si="239"/>
        <v>138285</v>
      </c>
      <c r="L197" s="74">
        <f t="shared" ca="1" si="239"/>
        <v>142226</v>
      </c>
      <c r="M197" s="74">
        <f t="shared" ca="1" si="239"/>
        <v>0</v>
      </c>
      <c r="N197" s="72"/>
      <c r="P197" s="187" t="str">
        <f t="shared" si="216"/>
        <v>04348C</v>
      </c>
      <c r="Q197" s="191" t="s">
        <v>600</v>
      </c>
      <c r="R197" s="188" t="str">
        <f t="shared" si="232"/>
        <v>Senior Collaboration Architect</v>
      </c>
      <c r="S197" s="189" t="str">
        <f t="shared" si="217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06"/>
        <v>04348C</v>
      </c>
      <c r="AC197" s="130" t="str">
        <f t="shared" si="233"/>
        <v>Senior Collaboration Architect</v>
      </c>
      <c r="AD197" s="284" t="str">
        <f t="shared" si="234"/>
        <v>53A</v>
      </c>
      <c r="AE197" s="282">
        <f t="shared" ca="1" si="240"/>
        <v>55.966999999999999</v>
      </c>
      <c r="AF197" s="282">
        <f t="shared" ca="1" si="240"/>
        <v>58.93</v>
      </c>
      <c r="AG197" s="282">
        <f t="shared" ca="1" si="240"/>
        <v>62.910999999999994</v>
      </c>
      <c r="AH197" s="282">
        <f t="shared" ca="1" si="240"/>
        <v>64.671000000000006</v>
      </c>
      <c r="AI197" s="282">
        <f t="shared" ca="1" si="240"/>
        <v>66.484000000000009</v>
      </c>
      <c r="AJ197" s="282">
        <f t="shared" ca="1" si="240"/>
        <v>68.378</v>
      </c>
      <c r="AK197" s="282" t="str">
        <f t="shared" ca="1" si="240"/>
        <v/>
      </c>
    </row>
    <row r="198" spans="1:37" x14ac:dyDescent="0.3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si="241">IF(E198="E",ROUND(T198,0),ROUND(T198,3))</f>
        <v>85550</v>
      </c>
      <c r="H198" s="74">
        <f t="shared" ref="H198" si="242">IF(F198="E",ROUND(U198,0),ROUND(U198,3))</f>
        <v>88976</v>
      </c>
      <c r="I198" s="74">
        <f t="shared" ref="I198" si="243">IF(G198="E",ROUND(V198,0),ROUND(V198,3))</f>
        <v>92539</v>
      </c>
      <c r="J198" s="74">
        <f t="shared" ref="J198" si="244">IF(H198="E",ROUND(W198,0),ROUND(W198,3))</f>
        <v>96243</v>
      </c>
      <c r="K198" s="74">
        <f t="shared" ref="K198" si="245">IF(I198="E",ROUND(X198,0),ROUND(X198,3))</f>
        <v>100097</v>
      </c>
      <c r="L198" s="74">
        <f t="shared" ref="L198" si="246">IF(J198="E",ROUND(Y198,0),ROUND(Y198,3))</f>
        <v>0</v>
      </c>
      <c r="M198" s="74">
        <f t="shared" ref="M198" si="247">IF(K198="E",ROUND(Z198,0),ROUND(Z198,3))</f>
        <v>0</v>
      </c>
      <c r="N198" s="72"/>
      <c r="P198" s="187" t="str">
        <f t="shared" ref="P198" si="248">A198</f>
        <v>53089C</v>
      </c>
      <c r="Q198" s="191" t="s">
        <v>600</v>
      </c>
      <c r="R198" s="188" t="str">
        <f t="shared" si="232"/>
        <v>Senior Executive Assistant to Police Chief</v>
      </c>
      <c r="S198" s="189" t="str">
        <f t="shared" si="217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06"/>
        <v>53089C</v>
      </c>
      <c r="AC198" s="130" t="str">
        <f t="shared" si="233"/>
        <v>Senior Executive Assistant to Police Chief</v>
      </c>
      <c r="AD198" s="284" t="str">
        <f t="shared" si="234"/>
        <v>153</v>
      </c>
      <c r="AE198" s="282">
        <f t="shared" ref="AE198" si="249">IF(T198=0,"",IF($E198="E",ROUNDUP(T198/2080,3),T198))</f>
        <v>41.129999999999995</v>
      </c>
      <c r="AF198" s="282">
        <f t="shared" ref="AF198" si="250">IF(U198=0,"",IF($E198="E",ROUNDUP(U198/2080,3),U198))</f>
        <v>42.777000000000001</v>
      </c>
      <c r="AG198" s="282">
        <f t="shared" ref="AG198" si="251">IF(V198=0,"",IF($E198="E",ROUNDUP(V198/2080,3),V198))</f>
        <v>44.489999999999995</v>
      </c>
      <c r="AH198" s="282">
        <f t="shared" ref="AH198" si="252">IF(W198=0,"",IF($E198="E",ROUNDUP(W198/2080,3),W198))</f>
        <v>46.271000000000001</v>
      </c>
      <c r="AI198" s="282">
        <f t="shared" ref="AI198" si="253">IF(X198=0,"",IF($E198="E",ROUNDUP(X198/2080,3),X198))</f>
        <v>48.123999999999995</v>
      </c>
      <c r="AJ198" s="282" t="str">
        <f t="shared" ref="AJ198" si="254">IF(Y198=0,"",IF($E198="E",ROUNDUP(Y198/2080,3),Y198))</f>
        <v/>
      </c>
      <c r="AK198" s="282"/>
    </row>
    <row r="199" spans="1:37" x14ac:dyDescent="0.3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ref="G199:M199" ca="1" si="255">IF(E199="E",ROUND(T199,0),ROUND(T199,3))</f>
        <v>106093</v>
      </c>
      <c r="H199" s="74">
        <f t="shared" ca="1" si="255"/>
        <v>110341</v>
      </c>
      <c r="I199" s="74">
        <f t="shared" ca="1" si="255"/>
        <v>114759</v>
      </c>
      <c r="J199" s="74">
        <f t="shared" ca="1" si="255"/>
        <v>119355</v>
      </c>
      <c r="K199" s="74">
        <f t="shared" ca="1" si="255"/>
        <v>124133</v>
      </c>
      <c r="L199" s="74">
        <f t="shared" ca="1" si="255"/>
        <v>0</v>
      </c>
      <c r="M199" s="74">
        <f t="shared" ca="1" si="255"/>
        <v>0</v>
      </c>
      <c r="N199" s="72"/>
      <c r="P199" s="187" t="str">
        <f t="shared" si="216"/>
        <v>09172C</v>
      </c>
      <c r="Q199" s="191" t="s">
        <v>600</v>
      </c>
      <c r="R199" s="188" t="str">
        <f t="shared" si="232"/>
        <v xml:space="preserve">Senior Facilities Planner </v>
      </c>
      <c r="S199" s="189" t="str">
        <f t="shared" si="217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06"/>
        <v>09172C</v>
      </c>
      <c r="AC199" s="130" t="str">
        <f t="shared" si="233"/>
        <v xml:space="preserve">Senior Facilities Planner </v>
      </c>
      <c r="AD199" s="284" t="str">
        <f t="shared" si="234"/>
        <v>053</v>
      </c>
      <c r="AE199" s="282">
        <f t="shared" ref="AE199:AK199" ca="1" si="256">IF(T199=0,"",IF($E199="E",ROUNDUP(T199/2080,3),T199))</f>
        <v>51.006999999999998</v>
      </c>
      <c r="AF199" s="282">
        <f t="shared" ca="1" si="256"/>
        <v>53.048999999999999</v>
      </c>
      <c r="AG199" s="282">
        <f t="shared" ca="1" si="256"/>
        <v>55.172999999999995</v>
      </c>
      <c r="AH199" s="282">
        <f t="shared" ca="1" si="256"/>
        <v>57.382999999999996</v>
      </c>
      <c r="AI199" s="282">
        <f t="shared" ca="1" si="256"/>
        <v>59.68</v>
      </c>
      <c r="AJ199" s="282" t="str">
        <f t="shared" ca="1" si="256"/>
        <v/>
      </c>
      <c r="AK199" s="282" t="str">
        <f t="shared" ca="1" si="256"/>
        <v/>
      </c>
    </row>
    <row r="200" spans="1:37" x14ac:dyDescent="0.3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18"/>
        <v>127402</v>
      </c>
      <c r="H200" s="74">
        <f t="shared" si="219"/>
        <v>132498.07999999999</v>
      </c>
      <c r="I200" s="74">
        <f t="shared" si="220"/>
        <v>137797.92000000001</v>
      </c>
      <c r="J200" s="74">
        <f t="shared" si="221"/>
        <v>143309.92000000001</v>
      </c>
      <c r="K200" s="74">
        <f t="shared" si="222"/>
        <v>149040.32000000001</v>
      </c>
      <c r="L200" s="74">
        <f ca="1">IF(J200="E",ROUND(Y200,0),ROUND(Y200,3))</f>
        <v>0</v>
      </c>
      <c r="M200" s="74">
        <f ca="1">IF(K200="E",ROUND(Z200,0),ROUND(Z200,3))</f>
        <v>0</v>
      </c>
      <c r="N200" s="72"/>
      <c r="P200" s="187" t="str">
        <f t="shared" si="216"/>
        <v>59445C</v>
      </c>
      <c r="Q200" s="191" t="s">
        <v>600</v>
      </c>
      <c r="R200" s="188" t="str">
        <f t="shared" si="232"/>
        <v>Senior Program Manager-School Based Clinics</v>
      </c>
      <c r="S200" s="189" t="str">
        <f t="shared" si="217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06"/>
        <v>59445C</v>
      </c>
      <c r="AC200" s="130" t="str">
        <f t="shared" si="233"/>
        <v>Senior Program Manager-School Based Clinics</v>
      </c>
      <c r="AD200" s="284" t="str">
        <f t="shared" si="234"/>
        <v>119</v>
      </c>
      <c r="AE200" s="282">
        <f t="shared" si="224"/>
        <v>61.250999999999998</v>
      </c>
      <c r="AF200" s="282">
        <f t="shared" si="225"/>
        <v>63.701000000000001</v>
      </c>
      <c r="AG200" s="282">
        <f t="shared" si="226"/>
        <v>66.248999999999995</v>
      </c>
      <c r="AH200" s="282">
        <f t="shared" si="227"/>
        <v>68.899000000000001</v>
      </c>
      <c r="AI200" s="282">
        <f t="shared" si="228"/>
        <v>71.653999999999996</v>
      </c>
      <c r="AJ200" s="282" t="str">
        <f ca="1">IF(Y200=0,"",IF($E200="E",ROUNDUP(Y200/2080,3),Y200))</f>
        <v/>
      </c>
      <c r="AK200" s="282" t="str">
        <f ca="1">IF(Z200=0,"",IF($E200="E",ROUNDUP(Z200/2080,3),Z200))</f>
        <v/>
      </c>
    </row>
    <row r="201" spans="1:37" x14ac:dyDescent="0.3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ca="1">IF(E201="E",ROUND(T201,0),ROUND(T201,3))</f>
        <v>113791</v>
      </c>
      <c r="H201" s="74">
        <f ca="1">IF(F201="E",ROUND(U201,0),ROUND(U201,3))</f>
        <v>118342</v>
      </c>
      <c r="I201" s="74">
        <f ca="1">IF(G201="E",ROUND(V201,0),ROUND(V201,3))</f>
        <v>123075</v>
      </c>
      <c r="J201" s="74">
        <f ca="1">IF(H201="E",ROUND(W201,0),ROUND(W201,3))</f>
        <v>127998</v>
      </c>
      <c r="K201" s="74">
        <f ca="1">IF(I201="E",ROUND(X201,0),ROUND(X201,3))</f>
        <v>133117</v>
      </c>
      <c r="L201" s="74">
        <f ca="1">IF(J201="E",ROUND(Y201,0),ROUND(Y201,3))</f>
        <v>0</v>
      </c>
      <c r="M201" s="74">
        <f ca="1">IF(K201="E",ROUND(Z201,0),ROUND(Z201,3))</f>
        <v>0</v>
      </c>
      <c r="N201" s="72"/>
      <c r="P201" s="187" t="str">
        <f t="shared" si="216"/>
        <v>09175C</v>
      </c>
      <c r="Q201" s="191" t="s">
        <v>600</v>
      </c>
      <c r="R201" s="188" t="str">
        <f t="shared" si="232"/>
        <v>Senior Project Manager</v>
      </c>
      <c r="S201" s="189" t="str">
        <f t="shared" si="217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06"/>
        <v>09175C</v>
      </c>
      <c r="AC201" s="130" t="str">
        <f t="shared" si="233"/>
        <v>Senior Project Manager</v>
      </c>
      <c r="AD201" s="284" t="str">
        <f t="shared" si="234"/>
        <v>105</v>
      </c>
      <c r="AE201" s="282">
        <f ca="1">IF(T201=0,"",IF($E201="E",ROUNDUP(T201/2080,3),T201))</f>
        <v>54.707999999999998</v>
      </c>
      <c r="AF201" s="282">
        <f ca="1">IF(U201=0,"",IF($E201="E",ROUNDUP(U201/2080,3),U201))</f>
        <v>56.896000000000001</v>
      </c>
      <c r="AG201" s="282">
        <f ca="1">IF(V201=0,"",IF($E201="E",ROUNDUP(V201/2080,3),V201))</f>
        <v>59.170999999999999</v>
      </c>
      <c r="AH201" s="282">
        <f ca="1">IF(W201=0,"",IF($E201="E",ROUNDUP(W201/2080,3),W201))</f>
        <v>61.537999999999997</v>
      </c>
      <c r="AI201" s="282">
        <f ca="1">IF(X201=0,"",IF($E201="E",ROUNDUP(X201/2080,3),X201))</f>
        <v>63.998999999999995</v>
      </c>
      <c r="AJ201" s="282" t="str">
        <f ca="1">IF(Y201=0,"",IF($E201="E",ROUNDUP(Y201/2080,3),Y201))</f>
        <v/>
      </c>
      <c r="AK201" s="282" t="str">
        <f ca="1">IF(Z201=0,"",IF($E201="E",ROUNDUP(Z201/2080,3),Z201))</f>
        <v/>
      </c>
    </row>
    <row r="202" spans="1:37" x14ac:dyDescent="0.3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18"/>
        <v>113791</v>
      </c>
      <c r="H202" s="74">
        <f t="shared" si="219"/>
        <v>118342</v>
      </c>
      <c r="I202" s="74">
        <f t="shared" si="220"/>
        <v>123075</v>
      </c>
      <c r="J202" s="74">
        <f t="shared" si="221"/>
        <v>127998</v>
      </c>
      <c r="K202" s="74">
        <f t="shared" si="222"/>
        <v>133117</v>
      </c>
      <c r="L202" s="74">
        <f t="shared" si="235"/>
        <v>0</v>
      </c>
      <c r="M202" s="74">
        <f t="shared" si="236"/>
        <v>0</v>
      </c>
      <c r="N202" s="72"/>
      <c r="P202" s="187" t="str">
        <f t="shared" si="216"/>
        <v>53083C</v>
      </c>
      <c r="Q202" s="191" t="s">
        <v>600</v>
      </c>
      <c r="R202" s="188" t="str">
        <f t="shared" si="232"/>
        <v>Senior Project Manager - General</v>
      </c>
      <c r="S202" s="189" t="str">
        <f t="shared" si="217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06"/>
        <v>53083C</v>
      </c>
      <c r="AC202" s="130" t="str">
        <f t="shared" si="233"/>
        <v>Senior Project Manager - General</v>
      </c>
      <c r="AD202" s="284" t="str">
        <f t="shared" si="234"/>
        <v>105</v>
      </c>
      <c r="AE202" s="282">
        <f t="shared" si="224"/>
        <v>54.707999999999998</v>
      </c>
      <c r="AF202" s="282">
        <f t="shared" si="225"/>
        <v>56.896000000000001</v>
      </c>
      <c r="AG202" s="282">
        <f t="shared" si="226"/>
        <v>59.170999999999999</v>
      </c>
      <c r="AH202" s="282">
        <f t="shared" si="227"/>
        <v>61.537999999999997</v>
      </c>
      <c r="AI202" s="282">
        <f t="shared" si="228"/>
        <v>63.998999999999995</v>
      </c>
      <c r="AJ202" s="282" t="str">
        <f t="shared" ref="AJ202" si="257">IF(Y202=0,"",IF($E202="E",ROUNDUP(Y202/2080,3),Y202))</f>
        <v/>
      </c>
      <c r="AK202" s="282" t="str">
        <f t="shared" ref="AK202" si="258">IF(Z202=0,"",IF($E202="E",ROUNDUP(Z202/2080,3),Z202))</f>
        <v/>
      </c>
    </row>
    <row r="203" spans="1:37" x14ac:dyDescent="0.3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ref="G203:M210" ca="1" si="259">IF(E203="E",ROUND(T203,0),ROUND(T203,3))</f>
        <v>101439</v>
      </c>
      <c r="H203" s="74">
        <f t="shared" ca="1" si="259"/>
        <v>105493</v>
      </c>
      <c r="I203" s="74">
        <f t="shared" ca="1" si="259"/>
        <v>109716</v>
      </c>
      <c r="J203" s="74">
        <f t="shared" ca="1" si="259"/>
        <v>114104</v>
      </c>
      <c r="K203" s="74">
        <f t="shared" ca="1" si="259"/>
        <v>118668</v>
      </c>
      <c r="L203" s="74">
        <f t="shared" ca="1" si="259"/>
        <v>0</v>
      </c>
      <c r="M203" s="74">
        <f t="shared" ca="1" si="259"/>
        <v>0</v>
      </c>
      <c r="N203" s="72"/>
      <c r="P203" s="187" t="str">
        <f t="shared" si="216"/>
        <v>53012C</v>
      </c>
      <c r="Q203" s="191" t="s">
        <v>600</v>
      </c>
      <c r="R203" s="188" t="str">
        <f t="shared" si="232"/>
        <v>Senior Public Health Program Manager - Maternal, Child &amp; Adolescent Health</v>
      </c>
      <c r="S203" s="189" t="str">
        <f t="shared" si="217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06"/>
        <v>53012C</v>
      </c>
      <c r="AC203" s="130" t="str">
        <f t="shared" si="233"/>
        <v>Senior Public Health Program Manager - Maternal, Child &amp; Adolescent Health</v>
      </c>
      <c r="AD203" s="284" t="str">
        <f t="shared" si="234"/>
        <v>103</v>
      </c>
      <c r="AE203" s="282">
        <f t="shared" ref="AE203:AK210" ca="1" si="260">IF(T203=0,"",IF($E203="E",ROUNDUP(T203/2080,3),T203))</f>
        <v>48.768999999999998</v>
      </c>
      <c r="AF203" s="282">
        <f t="shared" ca="1" si="260"/>
        <v>50.717999999999996</v>
      </c>
      <c r="AG203" s="282">
        <f t="shared" ca="1" si="260"/>
        <v>52.748999999999995</v>
      </c>
      <c r="AH203" s="282">
        <f t="shared" ca="1" si="260"/>
        <v>54.857999999999997</v>
      </c>
      <c r="AI203" s="282">
        <f t="shared" ca="1" si="260"/>
        <v>57.052</v>
      </c>
      <c r="AJ203" s="282" t="str">
        <f t="shared" ca="1" si="260"/>
        <v/>
      </c>
      <c r="AK203" s="282" t="str">
        <f t="shared" ca="1" si="260"/>
        <v/>
      </c>
    </row>
    <row r="204" spans="1:37" x14ac:dyDescent="0.3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59"/>
        <v>101439</v>
      </c>
      <c r="H204" s="74">
        <f t="shared" ca="1" si="259"/>
        <v>105494</v>
      </c>
      <c r="I204" s="74">
        <f t="shared" ca="1" si="259"/>
        <v>109716</v>
      </c>
      <c r="J204" s="74">
        <f t="shared" ca="1" si="259"/>
        <v>114104</v>
      </c>
      <c r="K204" s="74">
        <f t="shared" ca="1" si="259"/>
        <v>118668</v>
      </c>
      <c r="L204" s="74">
        <f t="shared" ca="1" si="259"/>
        <v>0</v>
      </c>
      <c r="M204" s="74">
        <f t="shared" ca="1" si="259"/>
        <v>0</v>
      </c>
      <c r="N204" s="72"/>
      <c r="P204" s="187" t="str">
        <f t="shared" si="216"/>
        <v>09155C</v>
      </c>
      <c r="Q204" s="191" t="s">
        <v>600</v>
      </c>
      <c r="R204" s="188" t="str">
        <f t="shared" si="232"/>
        <v>Senior Transportation Planner</v>
      </c>
      <c r="S204" s="189" t="str">
        <f t="shared" si="217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06"/>
        <v>09155C</v>
      </c>
      <c r="AC204" s="130" t="str">
        <f t="shared" si="233"/>
        <v>Senior Transportation Planner</v>
      </c>
      <c r="AD204" s="284" t="str">
        <f t="shared" si="234"/>
        <v>104</v>
      </c>
      <c r="AE204" s="282">
        <f t="shared" ca="1" si="260"/>
        <v>48.768999999999998</v>
      </c>
      <c r="AF204" s="282">
        <f t="shared" ca="1" si="260"/>
        <v>50.719000000000001</v>
      </c>
      <c r="AG204" s="282">
        <f t="shared" ca="1" si="260"/>
        <v>52.748999999999995</v>
      </c>
      <c r="AH204" s="282">
        <f t="shared" ca="1" si="260"/>
        <v>54.857999999999997</v>
      </c>
      <c r="AI204" s="282">
        <f t="shared" ca="1" si="260"/>
        <v>57.052</v>
      </c>
      <c r="AJ204" s="282" t="str">
        <f t="shared" ca="1" si="260"/>
        <v/>
      </c>
      <c r="AK204" s="282" t="str">
        <f t="shared" ca="1" si="260"/>
        <v/>
      </c>
    </row>
    <row r="205" spans="1:37" x14ac:dyDescent="0.3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59"/>
        <v>83605</v>
      </c>
      <c r="H205" s="74">
        <f t="shared" ca="1" si="259"/>
        <v>87922</v>
      </c>
      <c r="I205" s="74">
        <f t="shared" ca="1" si="259"/>
        <v>92403</v>
      </c>
      <c r="J205" s="74">
        <f t="shared" ca="1" si="259"/>
        <v>98658</v>
      </c>
      <c r="K205" s="74">
        <f t="shared" ca="1" si="259"/>
        <v>101421</v>
      </c>
      <c r="L205" s="74">
        <f t="shared" ca="1" si="259"/>
        <v>104261</v>
      </c>
      <c r="M205" s="74">
        <f t="shared" ca="1" si="259"/>
        <v>107235</v>
      </c>
      <c r="N205" s="72"/>
      <c r="P205" s="187" t="str">
        <f t="shared" si="216"/>
        <v>52993C</v>
      </c>
      <c r="Q205" s="191" t="s">
        <v>600</v>
      </c>
      <c r="R205" s="188" t="str">
        <f t="shared" si="232"/>
        <v>Service Center Operations Manager</v>
      </c>
      <c r="S205" s="189" t="str">
        <f t="shared" si="217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06"/>
        <v>52993C</v>
      </c>
      <c r="AC205" s="130" t="str">
        <f t="shared" si="233"/>
        <v>Service Center Operations Manager</v>
      </c>
      <c r="AD205" s="284" t="str">
        <f t="shared" si="234"/>
        <v>34D</v>
      </c>
      <c r="AE205" s="282">
        <f t="shared" ca="1" si="260"/>
        <v>40.195</v>
      </c>
      <c r="AF205" s="282">
        <f t="shared" ca="1" si="260"/>
        <v>42.271000000000001</v>
      </c>
      <c r="AG205" s="282">
        <f t="shared" ca="1" si="260"/>
        <v>44.424999999999997</v>
      </c>
      <c r="AH205" s="282">
        <f t="shared" ca="1" si="260"/>
        <v>47.431999999999995</v>
      </c>
      <c r="AI205" s="282">
        <f t="shared" ca="1" si="260"/>
        <v>48.760999999999996</v>
      </c>
      <c r="AJ205" s="282">
        <f t="shared" ca="1" si="260"/>
        <v>50.125999999999998</v>
      </c>
      <c r="AK205" s="282">
        <f t="shared" ca="1" si="260"/>
        <v>51.555999999999997</v>
      </c>
    </row>
    <row r="206" spans="1:37" x14ac:dyDescent="0.3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59"/>
        <v>102407</v>
      </c>
      <c r="H206" s="74">
        <f t="shared" ca="1" si="259"/>
        <v>106507</v>
      </c>
      <c r="I206" s="74">
        <f t="shared" ca="1" si="259"/>
        <v>110772</v>
      </c>
      <c r="J206" s="74">
        <f t="shared" ca="1" si="259"/>
        <v>115208</v>
      </c>
      <c r="K206" s="74">
        <f t="shared" ca="1" si="259"/>
        <v>119821</v>
      </c>
      <c r="L206" s="74">
        <f t="shared" ca="1" si="259"/>
        <v>0</v>
      </c>
      <c r="M206" s="74">
        <f t="shared" ca="1" si="259"/>
        <v>0</v>
      </c>
      <c r="N206" s="72"/>
      <c r="P206" s="187" t="str">
        <f t="shared" si="216"/>
        <v>53009C</v>
      </c>
      <c r="Q206" s="191" t="s">
        <v>600</v>
      </c>
      <c r="R206" s="188" t="str">
        <f t="shared" si="232"/>
        <v>Strategic Information Center Manager - MPD</v>
      </c>
      <c r="S206" s="189" t="str">
        <f t="shared" si="217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06"/>
        <v>53009C</v>
      </c>
      <c r="AC206" s="130" t="str">
        <f t="shared" si="233"/>
        <v>Strategic Information Center Manager - MPD</v>
      </c>
      <c r="AD206" s="284" t="str">
        <f t="shared" si="234"/>
        <v>116</v>
      </c>
      <c r="AE206" s="282">
        <f t="shared" ca="1" si="260"/>
        <v>49.234999999999999</v>
      </c>
      <c r="AF206" s="282">
        <f t="shared" ca="1" si="260"/>
        <v>51.205999999999996</v>
      </c>
      <c r="AG206" s="282">
        <f t="shared" ca="1" si="260"/>
        <v>53.256</v>
      </c>
      <c r="AH206" s="282">
        <f t="shared" ca="1" si="260"/>
        <v>55.388999999999996</v>
      </c>
      <c r="AI206" s="282">
        <f t="shared" ca="1" si="260"/>
        <v>57.606999999999999</v>
      </c>
      <c r="AJ206" s="282" t="str">
        <f t="shared" ca="1" si="260"/>
        <v/>
      </c>
      <c r="AK206" s="282" t="str">
        <f t="shared" ca="1" si="260"/>
        <v/>
      </c>
    </row>
    <row r="207" spans="1:37" x14ac:dyDescent="0.3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59"/>
        <v>81342</v>
      </c>
      <c r="H207" s="74">
        <f t="shared" ca="1" si="259"/>
        <v>85409</v>
      </c>
      <c r="I207" s="74">
        <f t="shared" ca="1" si="259"/>
        <v>89679</v>
      </c>
      <c r="J207" s="74">
        <f t="shared" ca="1" si="259"/>
        <v>94165</v>
      </c>
      <c r="K207" s="74">
        <f t="shared" ca="1" si="259"/>
        <v>96801</v>
      </c>
      <c r="L207" s="74">
        <f t="shared" ca="1" si="259"/>
        <v>99511</v>
      </c>
      <c r="M207" s="74">
        <f t="shared" ca="1" si="259"/>
        <v>102348</v>
      </c>
      <c r="N207" s="72"/>
      <c r="P207" s="187" t="str">
        <f t="shared" si="216"/>
        <v>09810C</v>
      </c>
      <c r="Q207" s="191" t="s">
        <v>600</v>
      </c>
      <c r="R207" s="188" t="str">
        <f t="shared" si="232"/>
        <v>Supervisor Administrative Services</v>
      </c>
      <c r="S207" s="189" t="str">
        <f t="shared" si="217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06"/>
        <v>09810C</v>
      </c>
      <c r="AC207" s="130" t="str">
        <f t="shared" si="233"/>
        <v>Supervisor Administrative Services</v>
      </c>
      <c r="AD207" s="284" t="str">
        <f t="shared" si="234"/>
        <v>40</v>
      </c>
      <c r="AE207" s="282">
        <f t="shared" ca="1" si="260"/>
        <v>39.106999999999999</v>
      </c>
      <c r="AF207" s="282">
        <f t="shared" ca="1" si="260"/>
        <v>41.062999999999995</v>
      </c>
      <c r="AG207" s="282">
        <f t="shared" ca="1" si="260"/>
        <v>43.114999999999995</v>
      </c>
      <c r="AH207" s="282">
        <f t="shared" ca="1" si="260"/>
        <v>45.271999999999998</v>
      </c>
      <c r="AI207" s="282">
        <f t="shared" ca="1" si="260"/>
        <v>46.538999999999994</v>
      </c>
      <c r="AJ207" s="282">
        <f t="shared" ca="1" si="260"/>
        <v>47.841999999999999</v>
      </c>
      <c r="AK207" s="282">
        <f t="shared" ca="1" si="260"/>
        <v>49.205999999999996</v>
      </c>
    </row>
    <row r="208" spans="1:37" x14ac:dyDescent="0.3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59"/>
        <v>98484</v>
      </c>
      <c r="H208" s="74">
        <f t="shared" ca="1" si="259"/>
        <v>102423</v>
      </c>
      <c r="I208" s="74">
        <f t="shared" ca="1" si="259"/>
        <v>106523</v>
      </c>
      <c r="J208" s="74">
        <f t="shared" ca="1" si="259"/>
        <v>110783</v>
      </c>
      <c r="K208" s="74">
        <f t="shared" ca="1" si="259"/>
        <v>115213</v>
      </c>
      <c r="L208" s="74">
        <f t="shared" ca="1" si="259"/>
        <v>119821</v>
      </c>
      <c r="M208" s="74">
        <f t="shared" ca="1" si="259"/>
        <v>0</v>
      </c>
      <c r="N208" s="72"/>
      <c r="P208" s="187" t="str">
        <f t="shared" si="216"/>
        <v>09926C</v>
      </c>
      <c r="Q208" s="191" t="s">
        <v>600</v>
      </c>
      <c r="R208" s="188" t="str">
        <f t="shared" si="232"/>
        <v>Supervisor CPED Project Coordination</v>
      </c>
      <c r="S208" s="189" t="str">
        <f t="shared" si="217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06"/>
        <v>09926C</v>
      </c>
      <c r="AC208" s="130" t="str">
        <f t="shared" si="233"/>
        <v>Supervisor CPED Project Coordination</v>
      </c>
      <c r="AD208" s="284" t="str">
        <f t="shared" si="234"/>
        <v>42</v>
      </c>
      <c r="AE208" s="282">
        <f t="shared" ca="1" si="260"/>
        <v>47.348999999999997</v>
      </c>
      <c r="AF208" s="282">
        <f t="shared" ca="1" si="260"/>
        <v>49.241999999999997</v>
      </c>
      <c r="AG208" s="282">
        <f t="shared" ca="1" si="260"/>
        <v>51.213000000000001</v>
      </c>
      <c r="AH208" s="282">
        <f t="shared" ca="1" si="260"/>
        <v>53.262</v>
      </c>
      <c r="AI208" s="282">
        <f t="shared" ca="1" si="260"/>
        <v>55.390999999999998</v>
      </c>
      <c r="AJ208" s="282">
        <f t="shared" ca="1" si="260"/>
        <v>57.606999999999999</v>
      </c>
      <c r="AK208" s="282" t="str">
        <f t="shared" ca="1" si="260"/>
        <v/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ref="G209" si="261">IF(E209="E",ROUND(T209,0),ROUND(T209,3))</f>
        <v>85189</v>
      </c>
      <c r="H209" s="74">
        <f t="shared" ref="H209" si="262">IF(F209="E",ROUND(U209,0),ROUND(U209,3))</f>
        <v>89430</v>
      </c>
      <c r="I209" s="74">
        <f t="shared" ref="I209" si="263">IF(G209="E",ROUND(V209,0),ROUND(V209,3))</f>
        <v>93913</v>
      </c>
      <c r="J209" s="74">
        <f t="shared" ref="J209" si="264">IF(H209="E",ROUND(W209,0),ROUND(W209,3))</f>
        <v>99986</v>
      </c>
      <c r="K209" s="74">
        <f t="shared" ref="K209" si="265">IF(I209="E",ROUND(X209,0),ROUND(X209,3))</f>
        <v>102783</v>
      </c>
      <c r="L209" s="74">
        <f t="shared" ref="L209" si="266">IF(J209="E",ROUND(Y209,0),ROUND(Y209,3))</f>
        <v>105664</v>
      </c>
      <c r="M209" s="74">
        <f t="shared" si="259"/>
        <v>108676</v>
      </c>
      <c r="N209" s="72"/>
      <c r="P209" s="187" t="str">
        <f t="shared" si="216"/>
        <v>59508C</v>
      </c>
      <c r="Q209" s="191" t="s">
        <v>600</v>
      </c>
      <c r="R209" s="188" t="str">
        <f t="shared" si="232"/>
        <v>Supervisor Contract Compliance - Civil Rights</v>
      </c>
      <c r="S209" s="189" t="str">
        <f t="shared" si="217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206"/>
        <v>59508C</v>
      </c>
      <c r="AC209" s="130" t="str">
        <f t="shared" si="233"/>
        <v>Supervisor Contract Compliance - Civil Rights</v>
      </c>
      <c r="AD209" s="284" t="str">
        <f t="shared" si="234"/>
        <v>34M</v>
      </c>
      <c r="AE209" s="282">
        <f t="shared" si="260"/>
        <v>40.957000000000001</v>
      </c>
      <c r="AF209" s="282">
        <f t="shared" si="260"/>
        <v>42.995999999999995</v>
      </c>
      <c r="AG209" s="282">
        <f t="shared" si="260"/>
        <v>45.150999999999996</v>
      </c>
      <c r="AH209" s="282">
        <f t="shared" si="260"/>
        <v>48.070999999999998</v>
      </c>
      <c r="AI209" s="282">
        <f t="shared" si="260"/>
        <v>49.414999999999999</v>
      </c>
      <c r="AJ209" s="282">
        <f t="shared" si="260"/>
        <v>50.8</v>
      </c>
      <c r="AK209" s="282">
        <f t="shared" si="260"/>
        <v>52.248999999999995</v>
      </c>
    </row>
    <row r="210" spans="1:37" x14ac:dyDescent="0.3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ca="1" si="259"/>
        <v>77972</v>
      </c>
      <c r="H210" s="74">
        <f t="shared" ca="1" si="259"/>
        <v>81093</v>
      </c>
      <c r="I210" s="74">
        <f t="shared" ca="1" si="259"/>
        <v>84341</v>
      </c>
      <c r="J210" s="74">
        <f t="shared" ca="1" si="259"/>
        <v>87718</v>
      </c>
      <c r="K210" s="74">
        <f t="shared" ca="1" si="259"/>
        <v>91230</v>
      </c>
      <c r="L210" s="74">
        <f t="shared" ca="1" si="259"/>
        <v>0</v>
      </c>
      <c r="M210" s="74">
        <f t="shared" ca="1" si="259"/>
        <v>0</v>
      </c>
      <c r="N210" s="72"/>
      <c r="P210" s="187" t="str">
        <f t="shared" si="216"/>
        <v>10074C</v>
      </c>
      <c r="Q210" s="191" t="s">
        <v>600</v>
      </c>
      <c r="R210" s="188" t="str">
        <f t="shared" si="232"/>
        <v>Supervisor Criminal Legal Support Services</v>
      </c>
      <c r="S210" s="189" t="str">
        <f t="shared" si="217"/>
        <v>022</v>
      </c>
      <c r="T210" s="186" cm="1">
        <f t="array" aca="1" ref="T210" ca="1">ROUND(IF($Q210="Y",VLOOKUP($P210, INDIRECT($Q$3),T$8,0)*INDIRECT($P$2),VLOOKUP($P210, INDIRECT($Q$3),T$8,0)),IF($E210="E",0,3))</f>
        <v>77972</v>
      </c>
      <c r="U210" s="186" cm="1">
        <f t="array" aca="1" ref="U210" ca="1">ROUND(IF($Q210="Y",VLOOKUP($P210, INDIRECT($Q$3),U$8,0)*INDIRECT($P$2),VLOOKUP($P210, INDIRECT($Q$3),U$8,0)),IF($E210="E",0,3))</f>
        <v>81093</v>
      </c>
      <c r="V210" s="186" cm="1">
        <f t="array" aca="1" ref="V210" ca="1">ROUND(IF($Q210="Y",VLOOKUP($P210, INDIRECT($Q$3),V$8,0)*INDIRECT($P$2),VLOOKUP($P210, INDIRECT($Q$3),V$8,0)),IF($E210="E",0,3))</f>
        <v>84341</v>
      </c>
      <c r="W210" s="186" cm="1">
        <f t="array" aca="1" ref="W210" ca="1">ROUND(IF($Q210="Y",VLOOKUP($P210, INDIRECT($Q$3),W$8,0)*INDIRECT($P$2),VLOOKUP($P210, INDIRECT($Q$3),W$8,0)),IF($E210="E",0,3))</f>
        <v>87718</v>
      </c>
      <c r="X210" s="186" cm="1">
        <f t="array" aca="1" ref="X210" ca="1">ROUND(IF($Q210="Y",VLOOKUP($P210, INDIRECT($Q$3),X$8,0)*INDIRECT($P$2),VLOOKUP($P210, INDIRECT($Q$3),X$8,0)),IF($E210="E",0,3))</f>
        <v>91230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206"/>
        <v>10074C</v>
      </c>
      <c r="AC210" s="130" t="str">
        <f t="shared" si="233"/>
        <v>Supervisor Criminal Legal Support Services</v>
      </c>
      <c r="AD210" s="284" t="str">
        <f t="shared" si="234"/>
        <v>022</v>
      </c>
      <c r="AE210" s="282">
        <f t="shared" ca="1" si="260"/>
        <v>37.486999999999995</v>
      </c>
      <c r="AF210" s="282">
        <f t="shared" ca="1" si="260"/>
        <v>38.988</v>
      </c>
      <c r="AG210" s="282">
        <f t="shared" ca="1" si="260"/>
        <v>40.548999999999999</v>
      </c>
      <c r="AH210" s="282">
        <f t="shared" ca="1" si="260"/>
        <v>42.172999999999995</v>
      </c>
      <c r="AI210" s="282">
        <f t="shared" ca="1" si="260"/>
        <v>43.860999999999997</v>
      </c>
      <c r="AJ210" s="282" t="str">
        <f t="shared" ca="1" si="260"/>
        <v/>
      </c>
      <c r="AK210" s="282" t="str">
        <f t="shared" ca="1" si="260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ref="G211" si="267">IF(E211="E",ROUND(T211,0),ROUND(T211,3))</f>
        <v>99162</v>
      </c>
      <c r="H211" s="74">
        <f t="shared" ref="H211" si="268">IF(F211="E",ROUND(U211,0),ROUND(U211,3))</f>
        <v>104098</v>
      </c>
      <c r="I211" s="74">
        <f t="shared" ref="I211" si="269">IF(G211="E",ROUND(V211,0),ROUND(V211,3))</f>
        <v>109314</v>
      </c>
      <c r="J211" s="74">
        <f t="shared" ref="J211" si="270">IF(H211="E",ROUND(W211,0),ROUND(W211,3))</f>
        <v>116384</v>
      </c>
      <c r="K211" s="74">
        <f t="shared" ref="K211" si="271">IF(I211="E",ROUND(X211,0),ROUND(X211,3))</f>
        <v>119642</v>
      </c>
      <c r="L211" s="74">
        <f t="shared" ref="L211" si="272">IF(J211="E",ROUND(Y211,0),ROUND(Y211,3))</f>
        <v>122996</v>
      </c>
      <c r="M211" s="74">
        <f t="shared" ref="M211" si="273">IF(K211="E",ROUND(Z211,0),ROUND(Z211,3))</f>
        <v>126500</v>
      </c>
      <c r="N211" s="72"/>
      <c r="P211" s="187" t="str">
        <f>A211</f>
        <v>59482C</v>
      </c>
      <c r="R211" s="188" t="str">
        <f t="shared" si="232"/>
        <v>Supervisor Crime Analyst MPD</v>
      </c>
      <c r="S211" s="189" t="str">
        <f t="shared" si="217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206"/>
        <v>59482C</v>
      </c>
      <c r="AC211" s="130" t="str">
        <f t="shared" si="233"/>
        <v>Supervisor Crime Analyst MPD</v>
      </c>
      <c r="AD211" s="284" t="str">
        <f t="shared" si="234"/>
        <v>146</v>
      </c>
      <c r="AE211" s="282">
        <f t="shared" ref="AE211:AE217" si="274">IF(T211=0,"",IF($E211="E",ROUNDUP(T211/2080,3),T211))</f>
        <v>47.674999999999997</v>
      </c>
      <c r="AF211" s="282">
        <f t="shared" ref="AF211:AF217" si="275">IF(U211=0,"",IF($E211="E",ROUNDUP(U211/2080,3),U211))</f>
        <v>50.047999999999995</v>
      </c>
      <c r="AG211" s="282">
        <f t="shared" ref="AG211:AG217" si="276">IF(V211=0,"",IF($E211="E",ROUNDUP(V211/2080,3),V211))</f>
        <v>52.555</v>
      </c>
      <c r="AH211" s="282">
        <f t="shared" ref="AH211:AH217" si="277">IF(W211=0,"",IF($E211="E",ROUNDUP(W211/2080,3),W211))</f>
        <v>55.954000000000001</v>
      </c>
      <c r="AI211" s="282">
        <f t="shared" ref="AI211:AI217" si="278">IF(X211=0,"",IF($E211="E",ROUNDUP(X211/2080,3),X211))</f>
        <v>57.521000000000001</v>
      </c>
      <c r="AJ211" s="282">
        <f t="shared" ref="AJ211" si="279">IF(Y211=0,"",IF($E211="E",ROUNDUP(Y211/2080,3),Y211))</f>
        <v>59.132999999999996</v>
      </c>
      <c r="AK211" s="282">
        <f t="shared" ref="AK211" si="280">IF(Z211=0,"",IF($E211="E",ROUNDUP(Z211/2080,3),Z211))</f>
        <v>60.817999999999998</v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ref="G212:M216" ca="1" si="281">IF(E212="E",ROUND(T212,0),ROUND(T212,3))</f>
        <v>88615</v>
      </c>
      <c r="H212" s="74">
        <f t="shared" ca="1" si="281"/>
        <v>93278</v>
      </c>
      <c r="I212" s="74">
        <f t="shared" ca="1" si="281"/>
        <v>98187</v>
      </c>
      <c r="J212" s="74">
        <f t="shared" ca="1" si="281"/>
        <v>103356</v>
      </c>
      <c r="K212" s="74">
        <f t="shared" ca="1" si="281"/>
        <v>106246</v>
      </c>
      <c r="L212" s="74">
        <f t="shared" ca="1" si="281"/>
        <v>109225</v>
      </c>
      <c r="M212" s="74">
        <f t="shared" ca="1" si="281"/>
        <v>112338</v>
      </c>
      <c r="N212" s="72"/>
      <c r="P212" s="187" t="str">
        <f t="shared" si="216"/>
        <v>52918C</v>
      </c>
      <c r="Q212" s="191" t="s">
        <v>600</v>
      </c>
      <c r="R212" s="188" t="str">
        <f t="shared" si="232"/>
        <v>Supervisor Data Practices Compliance</v>
      </c>
      <c r="S212" s="189" t="str">
        <f t="shared" si="217"/>
        <v>83</v>
      </c>
      <c r="T212" s="186" cm="1">
        <f t="array" aca="1" ref="T212" ca="1">ROUND(IF($Q212="Y",VLOOKUP($P212, INDIRECT($Q$3),T$8,0)*INDIRECT($P$2),VLOOKUP($P212, INDIRECT($Q$3),T$8,0)),IF($E212="E",0,3))</f>
        <v>88615</v>
      </c>
      <c r="U212" s="186" cm="1">
        <f t="array" aca="1" ref="U212" ca="1">ROUND(IF($Q212="Y",VLOOKUP($P212, INDIRECT($Q$3),U$8,0)*INDIRECT($P$2),VLOOKUP($P212, INDIRECT($Q$3),U$8,0)),IF($E212="E",0,3))</f>
        <v>93278</v>
      </c>
      <c r="V212" s="186" cm="1">
        <f t="array" aca="1" ref="V212" ca="1">ROUND(IF($Q212="Y",VLOOKUP($P212, INDIRECT($Q$3),V$8,0)*INDIRECT($P$2),VLOOKUP($P212, INDIRECT($Q$3),V$8,0)),IF($E212="E",0,3))</f>
        <v>98187</v>
      </c>
      <c r="W212" s="186" cm="1">
        <f t="array" aca="1" ref="W212" ca="1">ROUND(IF($Q212="Y",VLOOKUP($P212, INDIRECT($Q$3),W$8,0)*INDIRECT($P$2),VLOOKUP($P212, INDIRECT($Q$3),W$8,0)),IF($E212="E",0,3))</f>
        <v>103356</v>
      </c>
      <c r="X212" s="186" cm="1">
        <f t="array" aca="1" ref="X212" ca="1">ROUND(IF($Q212="Y",VLOOKUP($P212, INDIRECT($Q$3),X$8,0)*INDIRECT($P$2),VLOOKUP($P212, INDIRECT($Q$3),X$8,0)),IF($E212="E",0,3))</f>
        <v>106246</v>
      </c>
      <c r="Y212" s="186" cm="1">
        <f t="array" aca="1" ref="Y212" ca="1">ROUND(IF($Q212="Y",VLOOKUP($P212, INDIRECT($Q$3),Y$8,0)*INDIRECT($P$2),VLOOKUP($P212, INDIRECT($Q$3),Y$8,0)),IF($E212="E",0,3))</f>
        <v>109225</v>
      </c>
      <c r="Z212" s="186" cm="1">
        <f t="array" aca="1" ref="Z212" ca="1">ROUND(IF($Q212="Y",VLOOKUP($P212, INDIRECT($Q$3),Z$8,0)*INDIRECT($P$2),VLOOKUP($P212, INDIRECT($Q$3),Z$8,0)),IF($E212="E",0,3))</f>
        <v>112338</v>
      </c>
      <c r="AA212" s="186"/>
      <c r="AB212" s="282" t="str">
        <f t="shared" si="206"/>
        <v>52918C</v>
      </c>
      <c r="AC212" s="130" t="str">
        <f t="shared" si="233"/>
        <v>Supervisor Data Practices Compliance</v>
      </c>
      <c r="AD212" s="284" t="str">
        <f t="shared" si="234"/>
        <v>83</v>
      </c>
      <c r="AE212" s="282">
        <f t="shared" ref="AE212:AK216" ca="1" si="282">IF(T212=0,"",IF($E212="E",ROUNDUP(T212/2080,3),T212))</f>
        <v>42.603999999999999</v>
      </c>
      <c r="AF212" s="282">
        <f t="shared" ca="1" si="282"/>
        <v>44.845999999999997</v>
      </c>
      <c r="AG212" s="282">
        <f t="shared" ca="1" si="282"/>
        <v>47.205999999999996</v>
      </c>
      <c r="AH212" s="282">
        <f t="shared" ca="1" si="282"/>
        <v>49.690999999999995</v>
      </c>
      <c r="AI212" s="282">
        <f t="shared" ca="1" si="282"/>
        <v>51.08</v>
      </c>
      <c r="AJ212" s="282">
        <f t="shared" ca="1" si="282"/>
        <v>52.512999999999998</v>
      </c>
      <c r="AK212" s="282">
        <f t="shared" ca="1" si="282"/>
        <v>54.009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281"/>
        <v>66204</v>
      </c>
      <c r="H213" s="74">
        <f t="shared" ca="1" si="281"/>
        <v>68855</v>
      </c>
      <c r="I213" s="74">
        <f t="shared" ca="1" si="281"/>
        <v>71613</v>
      </c>
      <c r="J213" s="74">
        <f t="shared" ca="1" si="281"/>
        <v>74479</v>
      </c>
      <c r="K213" s="74">
        <f t="shared" ca="1" si="281"/>
        <v>77462</v>
      </c>
      <c r="L213" s="74">
        <f t="shared" ca="1" si="281"/>
        <v>0</v>
      </c>
      <c r="M213" s="74">
        <f t="shared" ca="1" si="281"/>
        <v>0</v>
      </c>
      <c r="N213" s="72"/>
      <c r="P213" s="187" t="str">
        <f t="shared" ref="P213:P229" si="283">A213</f>
        <v>09924C</v>
      </c>
      <c r="Q213" s="191" t="s">
        <v>600</v>
      </c>
      <c r="R213" s="188" t="str">
        <f t="shared" si="232"/>
        <v>Supervisor Document Solution Center</v>
      </c>
      <c r="S213" s="189" t="str">
        <f t="shared" si="217"/>
        <v>12B</v>
      </c>
      <c r="T213" s="186" cm="1">
        <f t="array" aca="1" ref="T213" ca="1">ROUND(IF($Q213="Y",VLOOKUP($P213, INDIRECT($Q$3),T$8,0)*INDIRECT($P$2),VLOOKUP($P213, INDIRECT($Q$3),T$8,0)),IF($E213="E",0,3))</f>
        <v>66204</v>
      </c>
      <c r="U213" s="186" cm="1">
        <f t="array" aca="1" ref="U213" ca="1">ROUND(IF($Q213="Y",VLOOKUP($P213, INDIRECT($Q$3),U$8,0)*INDIRECT($P$2),VLOOKUP($P213, INDIRECT($Q$3),U$8,0)),IF($E213="E",0,3))</f>
        <v>68855</v>
      </c>
      <c r="V213" s="186" cm="1">
        <f t="array" aca="1" ref="V213" ca="1">ROUND(IF($Q213="Y",VLOOKUP($P213, INDIRECT($Q$3),V$8,0)*INDIRECT($P$2),VLOOKUP($P213, INDIRECT($Q$3),V$8,0)),IF($E213="E",0,3))</f>
        <v>71613</v>
      </c>
      <c r="W213" s="186" cm="1">
        <f t="array" aca="1" ref="W213" ca="1">ROUND(IF($Q213="Y",VLOOKUP($P213, INDIRECT($Q$3),W$8,0)*INDIRECT($P$2),VLOOKUP($P213, INDIRECT($Q$3),W$8,0)),IF($E213="E",0,3))</f>
        <v>74479</v>
      </c>
      <c r="X213" s="186" cm="1">
        <f t="array" aca="1" ref="X213" ca="1">ROUND(IF($Q213="Y",VLOOKUP($P213, INDIRECT($Q$3),X$8,0)*INDIRECT($P$2),VLOOKUP($P213, INDIRECT($Q$3),X$8,0)),IF($E213="E",0,3))</f>
        <v>77462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206"/>
        <v>09924C</v>
      </c>
      <c r="AC213" s="130" t="str">
        <f t="shared" si="233"/>
        <v>Supervisor Document Solution Center</v>
      </c>
      <c r="AD213" s="284" t="str">
        <f t="shared" si="234"/>
        <v>12B</v>
      </c>
      <c r="AE213" s="282">
        <f t="shared" ca="1" si="282"/>
        <v>31.829000000000001</v>
      </c>
      <c r="AF213" s="282">
        <f t="shared" ca="1" si="282"/>
        <v>33.103999999999999</v>
      </c>
      <c r="AG213" s="282">
        <f t="shared" ca="1" si="282"/>
        <v>34.43</v>
      </c>
      <c r="AH213" s="282">
        <f t="shared" ca="1" si="282"/>
        <v>35.808</v>
      </c>
      <c r="AI213" s="282">
        <f t="shared" ca="1" si="282"/>
        <v>37.241999999999997</v>
      </c>
      <c r="AJ213" s="282" t="str">
        <f t="shared" ca="1" si="282"/>
        <v/>
      </c>
      <c r="AK213" s="282" t="str">
        <f t="shared" ca="1" si="282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281"/>
        <v>86139</v>
      </c>
      <c r="H214" s="74">
        <f t="shared" ca="1" si="281"/>
        <v>91901</v>
      </c>
      <c r="I214" s="74">
        <f t="shared" ca="1" si="281"/>
        <v>94475</v>
      </c>
      <c r="J214" s="74">
        <f t="shared" ca="1" si="281"/>
        <v>97121</v>
      </c>
      <c r="K214" s="74">
        <f t="shared" ca="1" si="281"/>
        <v>99891</v>
      </c>
      <c r="L214" s="74">
        <f t="shared" ca="1" si="281"/>
        <v>0</v>
      </c>
      <c r="M214" s="74">
        <f t="shared" ca="1" si="281"/>
        <v>0</v>
      </c>
      <c r="N214" s="72"/>
      <c r="P214" s="187" t="str">
        <f t="shared" si="283"/>
        <v>52915C</v>
      </c>
      <c r="Q214" s="191" t="s">
        <v>600</v>
      </c>
      <c r="R214" s="188" t="str">
        <f t="shared" si="232"/>
        <v>Supervisor Election Administration</v>
      </c>
      <c r="S214" s="189" t="str">
        <f t="shared" si="217"/>
        <v>36</v>
      </c>
      <c r="T214" s="186" cm="1">
        <f t="array" aca="1" ref="T214" ca="1">ROUND(IF($Q214="Y",VLOOKUP($P214, INDIRECT($Q$3),T$8,0)*INDIRECT($P$2),VLOOKUP($P214, INDIRECT($Q$3),T$8,0)),IF($E214="E",0,3))</f>
        <v>86139</v>
      </c>
      <c r="U214" s="186" cm="1">
        <f t="array" aca="1" ref="U214" ca="1">ROUND(IF($Q214="Y",VLOOKUP($P214, INDIRECT($Q$3),U$8,0)*INDIRECT($P$2),VLOOKUP($P214, INDIRECT($Q$3),U$8,0)),IF($E214="E",0,3))</f>
        <v>91901</v>
      </c>
      <c r="V214" s="186" cm="1">
        <f t="array" aca="1" ref="V214" ca="1">ROUND(IF($Q214="Y",VLOOKUP($P214, INDIRECT($Q$3),V$8,0)*INDIRECT($P$2),VLOOKUP($P214, INDIRECT($Q$3),V$8,0)),IF($E214="E",0,3))</f>
        <v>94475</v>
      </c>
      <c r="W214" s="186" cm="1">
        <f t="array" aca="1" ref="W214" ca="1">ROUND(IF($Q214="Y",VLOOKUP($P214, INDIRECT($Q$3),W$8,0)*INDIRECT($P$2),VLOOKUP($P214, INDIRECT($Q$3),W$8,0)),IF($E214="E",0,3))</f>
        <v>97121</v>
      </c>
      <c r="X214" s="186" cm="1">
        <f t="array" aca="1" ref="X214" ca="1">ROUND(IF($Q214="Y",VLOOKUP($P214, INDIRECT($Q$3),X$8,0)*INDIRECT($P$2),VLOOKUP($P214, INDIRECT($Q$3),X$8,0)),IF($E214="E",0,3))</f>
        <v>99891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ref="AB214:AB229" si="284">A214</f>
        <v>52915C</v>
      </c>
      <c r="AC214" s="130" t="str">
        <f t="shared" si="233"/>
        <v>Supervisor Election Administration</v>
      </c>
      <c r="AD214" s="284" t="str">
        <f t="shared" si="234"/>
        <v>36</v>
      </c>
      <c r="AE214" s="282">
        <f t="shared" ca="1" si="282"/>
        <v>41.412999999999997</v>
      </c>
      <c r="AF214" s="282">
        <f t="shared" ca="1" si="282"/>
        <v>44.183999999999997</v>
      </c>
      <c r="AG214" s="282">
        <f t="shared" ca="1" si="282"/>
        <v>45.420999999999999</v>
      </c>
      <c r="AH214" s="282">
        <f t="shared" ca="1" si="282"/>
        <v>46.692999999999998</v>
      </c>
      <c r="AI214" s="282">
        <f t="shared" ca="1" si="282"/>
        <v>48.024999999999999</v>
      </c>
      <c r="AJ214" s="282" t="str">
        <f t="shared" ca="1" si="282"/>
        <v/>
      </c>
      <c r="AK214" s="282" t="str">
        <f t="shared" ca="1" si="282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281"/>
        <v>105203</v>
      </c>
      <c r="H215" s="74">
        <f t="shared" ca="1" si="281"/>
        <v>111070</v>
      </c>
      <c r="I215" s="74">
        <f t="shared" ca="1" si="281"/>
        <v>118685</v>
      </c>
      <c r="J215" s="74">
        <f t="shared" ca="1" si="281"/>
        <v>122009</v>
      </c>
      <c r="K215" s="74">
        <f t="shared" ca="1" si="281"/>
        <v>125424</v>
      </c>
      <c r="L215" s="74">
        <f t="shared" ca="1" si="281"/>
        <v>129001</v>
      </c>
      <c r="M215" s="74">
        <f t="shared" ca="1" si="281"/>
        <v>0</v>
      </c>
      <c r="N215" s="72"/>
      <c r="P215" s="187" t="str">
        <f t="shared" si="283"/>
        <v>09986C</v>
      </c>
      <c r="Q215" s="191" t="s">
        <v>600</v>
      </c>
      <c r="R215" s="188" t="str">
        <f t="shared" si="232"/>
        <v>Supervisor Emergency Management Operators</v>
      </c>
      <c r="S215" s="189" t="str">
        <f t="shared" si="217"/>
        <v>44</v>
      </c>
      <c r="T215" s="186" cm="1">
        <f t="array" aca="1" ref="T215" ca="1">ROUND(IF($Q215="Y",VLOOKUP($P215, INDIRECT($Q$3),T$8,0)*INDIRECT($P$2),VLOOKUP($P215, INDIRECT($Q$3),T$8,0)),IF($E215="E",0,3))</f>
        <v>105203</v>
      </c>
      <c r="U215" s="186" cm="1">
        <f t="array" aca="1" ref="U215" ca="1">ROUND(IF($Q215="Y",VLOOKUP($P215, INDIRECT($Q$3),U$8,0)*INDIRECT($P$2),VLOOKUP($P215, INDIRECT($Q$3),U$8,0)),IF($E215="E",0,3))</f>
        <v>111070</v>
      </c>
      <c r="V215" s="186" cm="1">
        <f t="array" aca="1" ref="V215" ca="1">ROUND(IF($Q215="Y",VLOOKUP($P215, INDIRECT($Q$3),V$8,0)*INDIRECT($P$2),VLOOKUP($P215, INDIRECT($Q$3),V$8,0)),IF($E215="E",0,3))</f>
        <v>118685</v>
      </c>
      <c r="W215" s="186" cm="1">
        <f t="array" aca="1" ref="W215" ca="1">ROUND(IF($Q215="Y",VLOOKUP($P215, INDIRECT($Q$3),W$8,0)*INDIRECT($P$2),VLOOKUP($P215, INDIRECT($Q$3),W$8,0)),IF($E215="E",0,3))</f>
        <v>122009</v>
      </c>
      <c r="X215" s="186" cm="1">
        <f t="array" aca="1" ref="X215" ca="1">ROUND(IF($Q215="Y",VLOOKUP($P215, INDIRECT($Q$3),X$8,0)*INDIRECT($P$2),VLOOKUP($P215, INDIRECT($Q$3),X$8,0)),IF($E215="E",0,3))</f>
        <v>125424</v>
      </c>
      <c r="Y215" s="186" cm="1">
        <f t="array" aca="1" ref="Y215" ca="1">ROUND(IF($Q215="Y",VLOOKUP($P215, INDIRECT($Q$3),Y$8,0)*INDIRECT($P$2),VLOOKUP($P215, INDIRECT($Q$3),Y$8,0)),IF($E215="E",0,3))</f>
        <v>129001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84"/>
        <v>09986C</v>
      </c>
      <c r="AC215" s="130" t="str">
        <f t="shared" si="233"/>
        <v>Supervisor Emergency Management Operators</v>
      </c>
      <c r="AD215" s="284" t="str">
        <f t="shared" si="234"/>
        <v>44</v>
      </c>
      <c r="AE215" s="282">
        <f t="shared" ca="1" si="282"/>
        <v>50.579000000000001</v>
      </c>
      <c r="AF215" s="282">
        <f t="shared" ca="1" si="282"/>
        <v>53.4</v>
      </c>
      <c r="AG215" s="282">
        <f t="shared" ca="1" si="282"/>
        <v>57.061</v>
      </c>
      <c r="AH215" s="282">
        <f t="shared" ca="1" si="282"/>
        <v>58.658999999999999</v>
      </c>
      <c r="AI215" s="282">
        <f t="shared" ca="1" si="282"/>
        <v>60.3</v>
      </c>
      <c r="AJ215" s="282">
        <f t="shared" ca="1" si="282"/>
        <v>62.019999999999996</v>
      </c>
      <c r="AK215" s="282" t="str">
        <f t="shared" ca="1" si="282"/>
        <v/>
      </c>
    </row>
    <row r="216" spans="1:37" x14ac:dyDescent="0.3">
      <c r="A216" s="75" t="s">
        <v>222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443</v>
      </c>
      <c r="G216" s="74">
        <f t="shared" ca="1" si="281"/>
        <v>89413</v>
      </c>
      <c r="H216" s="74">
        <f t="shared" ca="1" si="281"/>
        <v>92989</v>
      </c>
      <c r="I216" s="74">
        <f t="shared" ca="1" si="281"/>
        <v>96711</v>
      </c>
      <c r="J216" s="74">
        <f t="shared" ca="1" si="281"/>
        <v>100577</v>
      </c>
      <c r="K216" s="74">
        <f t="shared" ca="1" si="281"/>
        <v>104600</v>
      </c>
      <c r="L216" s="74">
        <f t="shared" ca="1" si="281"/>
        <v>0</v>
      </c>
      <c r="M216" s="74">
        <f t="shared" ca="1" si="281"/>
        <v>0</v>
      </c>
      <c r="N216" s="72"/>
      <c r="P216" s="187" t="str">
        <f t="shared" si="283"/>
        <v>10077C</v>
      </c>
      <c r="Q216" s="191" t="s">
        <v>600</v>
      </c>
      <c r="R216" s="188" t="str">
        <f t="shared" si="232"/>
        <v>Supervisor IT Deskside Services</v>
      </c>
      <c r="S216" s="189" t="str">
        <f t="shared" si="217"/>
        <v>12</v>
      </c>
      <c r="T216" s="186" cm="1">
        <f t="array" aca="1" ref="T216" ca="1">ROUND(IF($Q216="Y",VLOOKUP($P216, INDIRECT($Q$3),T$8,0)*INDIRECT($P$2),VLOOKUP($P216, INDIRECT($Q$3),T$8,0)),IF($E216="E",0,3))</f>
        <v>89413</v>
      </c>
      <c r="U216" s="186" cm="1">
        <f t="array" aca="1" ref="U216" ca="1">ROUND(IF($Q216="Y",VLOOKUP($P216, INDIRECT($Q$3),U$8,0)*INDIRECT($P$2),VLOOKUP($P216, INDIRECT($Q$3),U$8,0)),IF($E216="E",0,3))</f>
        <v>92989</v>
      </c>
      <c r="V216" s="186" cm="1">
        <f t="array" aca="1" ref="V216" ca="1">ROUND(IF($Q216="Y",VLOOKUP($P216, INDIRECT($Q$3),V$8,0)*INDIRECT($P$2),VLOOKUP($P216, INDIRECT($Q$3),V$8,0)),IF($E216="E",0,3))</f>
        <v>96711</v>
      </c>
      <c r="W216" s="186" cm="1">
        <f t="array" aca="1" ref="W216" ca="1">ROUND(IF($Q216="Y",VLOOKUP($P216, INDIRECT($Q$3),W$8,0)*INDIRECT($P$2),VLOOKUP($P216, INDIRECT($Q$3),W$8,0)),IF($E216="E",0,3))</f>
        <v>100577</v>
      </c>
      <c r="X216" s="186" cm="1">
        <f t="array" aca="1" ref="X216" ca="1">ROUND(IF($Q216="Y",VLOOKUP($P216, INDIRECT($Q$3),X$8,0)*INDIRECT($P$2),VLOOKUP($P216, INDIRECT($Q$3),X$8,0)),IF($E216="E",0,3))</f>
        <v>104600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84"/>
        <v>10077C</v>
      </c>
      <c r="AC216" s="130" t="str">
        <f t="shared" si="233"/>
        <v>Supervisor IT Deskside Services</v>
      </c>
      <c r="AD216" s="284" t="str">
        <f t="shared" si="234"/>
        <v>12</v>
      </c>
      <c r="AE216" s="282">
        <f t="shared" ca="1" si="282"/>
        <v>42.988</v>
      </c>
      <c r="AF216" s="282">
        <f t="shared" ca="1" si="282"/>
        <v>44.707000000000001</v>
      </c>
      <c r="AG216" s="282">
        <f t="shared" ca="1" si="282"/>
        <v>46.495999999999995</v>
      </c>
      <c r="AH216" s="282">
        <f t="shared" ca="1" si="282"/>
        <v>48.354999999999997</v>
      </c>
      <c r="AI216" s="282">
        <f t="shared" ca="1" si="282"/>
        <v>50.288999999999994</v>
      </c>
      <c r="AJ216" s="282" t="str">
        <f t="shared" ca="1" si="282"/>
        <v/>
      </c>
      <c r="AK216" s="282" t="str">
        <f t="shared" ca="1" si="282"/>
        <v/>
      </c>
    </row>
    <row r="217" spans="1:37" x14ac:dyDescent="0.3">
      <c r="A217" s="75" t="s">
        <v>223</v>
      </c>
      <c r="B217" s="75">
        <v>10</v>
      </c>
      <c r="C217" s="70" t="s">
        <v>162</v>
      </c>
      <c r="D217" s="75">
        <v>495</v>
      </c>
      <c r="E217" s="75" t="s">
        <v>17</v>
      </c>
      <c r="F217" s="73" t="s">
        <v>1093</v>
      </c>
      <c r="G217" s="74">
        <f t="shared" ref="G217" si="285">IF(E217="E",ROUND(T217,0),ROUND(T217,3))</f>
        <v>96027</v>
      </c>
      <c r="H217" s="74">
        <f t="shared" ref="H217" si="286">IF(F217="E",ROUND(U217,0),ROUND(U217,3))</f>
        <v>99868</v>
      </c>
      <c r="I217" s="74">
        <f t="shared" ref="I217" si="287">IF(G217="E",ROUND(V217,0),ROUND(V217,3))</f>
        <v>103862</v>
      </c>
      <c r="J217" s="74">
        <f t="shared" ref="J217" si="288">IF(H217="E",ROUND(W217,0),ROUND(W217,3))</f>
        <v>108015</v>
      </c>
      <c r="K217" s="74">
        <f t="shared" ref="K217" si="289">IF(I217="E",ROUND(X217,0),ROUND(X217,3))</f>
        <v>112338</v>
      </c>
      <c r="L217" s="74">
        <f t="shared" ref="L217:M222" ca="1" si="290">IF(J217="E",ROUND(Y217,0),ROUND(Y217,3))</f>
        <v>0</v>
      </c>
      <c r="M217" s="74">
        <f t="shared" ca="1" si="290"/>
        <v>0</v>
      </c>
      <c r="N217" s="72"/>
      <c r="P217" s="187" t="str">
        <f t="shared" si="283"/>
        <v>10078C</v>
      </c>
      <c r="Q217" s="191" t="s">
        <v>600</v>
      </c>
      <c r="R217" s="188" t="str">
        <f>F217</f>
        <v>Manager IT Service Desk</v>
      </c>
      <c r="S217" s="189" t="str">
        <f t="shared" ref="S217:S229" si="291">C217</f>
        <v>10</v>
      </c>
      <c r="T217" s="186">
        <v>96027</v>
      </c>
      <c r="U217" s="186">
        <v>99868</v>
      </c>
      <c r="V217" s="186">
        <v>103862</v>
      </c>
      <c r="W217" s="186">
        <v>108015</v>
      </c>
      <c r="X217" s="186">
        <v>112338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84"/>
        <v>10078C</v>
      </c>
      <c r="AC217" s="130" t="str">
        <f t="shared" si="233"/>
        <v>Manager IT Service Desk</v>
      </c>
      <c r="AD217" s="284" t="str">
        <f t="shared" si="234"/>
        <v>10</v>
      </c>
      <c r="AE217" s="282">
        <f t="shared" si="274"/>
        <v>46.166999999999994</v>
      </c>
      <c r="AF217" s="282">
        <f t="shared" si="275"/>
        <v>48.013999999999996</v>
      </c>
      <c r="AG217" s="282">
        <f t="shared" si="276"/>
        <v>49.933999999999997</v>
      </c>
      <c r="AH217" s="282">
        <f t="shared" si="277"/>
        <v>51.930999999999997</v>
      </c>
      <c r="AI217" s="282">
        <f t="shared" si="278"/>
        <v>54.009</v>
      </c>
      <c r="AJ217" s="282" t="str">
        <f t="shared" ref="AJ217:AK222" ca="1" si="292">IF(Y217=0,"",IF($E217="E",ROUNDUP(Y217/2080,3),Y217))</f>
        <v/>
      </c>
      <c r="AK217" s="282" t="str">
        <f t="shared" ca="1" si="292"/>
        <v/>
      </c>
    </row>
    <row r="218" spans="1:37" x14ac:dyDescent="0.3">
      <c r="A218" s="75" t="s">
        <v>225</v>
      </c>
      <c r="B218" s="75">
        <v>8</v>
      </c>
      <c r="C218" s="70" t="s">
        <v>224</v>
      </c>
      <c r="D218" s="75">
        <v>368</v>
      </c>
      <c r="E218" s="75" t="s">
        <v>21</v>
      </c>
      <c r="F218" s="73" t="s">
        <v>445</v>
      </c>
      <c r="G218" s="74">
        <f t="shared" ref="G218:K222" ca="1" si="293">IF(E218="E",ROUND(T218,0),ROUND(T218,3))</f>
        <v>39.235999999999997</v>
      </c>
      <c r="H218" s="74">
        <f t="shared" ca="1" si="293"/>
        <v>40.335999999999999</v>
      </c>
      <c r="I218" s="74">
        <f t="shared" ca="1" si="293"/>
        <v>41.465000000000003</v>
      </c>
      <c r="J218" s="74">
        <f t="shared" ca="1" si="293"/>
        <v>42.645000000000003</v>
      </c>
      <c r="K218" s="74">
        <f t="shared" ca="1" si="293"/>
        <v>43.521000000000001</v>
      </c>
      <c r="L218" s="74">
        <f t="shared" ca="1" si="290"/>
        <v>0</v>
      </c>
      <c r="M218" s="74">
        <f t="shared" ca="1" si="290"/>
        <v>0</v>
      </c>
      <c r="N218" s="72"/>
      <c r="P218" s="187" t="str">
        <f t="shared" si="283"/>
        <v>10153C</v>
      </c>
      <c r="Q218" s="191" t="s">
        <v>600</v>
      </c>
      <c r="R218" s="188" t="str">
        <f t="shared" si="232"/>
        <v xml:space="preserve">Supervisor Payroll/Accounting </v>
      </c>
      <c r="S218" s="189" t="str">
        <f t="shared" si="291"/>
        <v>102</v>
      </c>
      <c r="T218" s="186" cm="1">
        <f t="array" aca="1" ref="T218" ca="1">ROUND(IF($Q218="Y",VLOOKUP($P218, INDIRECT($Q$3),T$8,0)*INDIRECT($P$2),VLOOKUP($P218, INDIRECT($Q$3),T$8,0)),IF($E218="E",0,3))</f>
        <v>39.235999999999997</v>
      </c>
      <c r="U218" s="186" cm="1">
        <f t="array" aca="1" ref="U218" ca="1">ROUND(IF($Q218="Y",VLOOKUP($P218, INDIRECT($Q$3),U$8,0)*INDIRECT($P$2),VLOOKUP($P218, INDIRECT($Q$3),U$8,0)),IF($E218="E",0,3))</f>
        <v>40.335999999999999</v>
      </c>
      <c r="V218" s="186" cm="1">
        <f t="array" aca="1" ref="V218" ca="1">ROUND(IF($Q218="Y",VLOOKUP($P218, INDIRECT($Q$3),V$8,0)*INDIRECT($P$2),VLOOKUP($P218, INDIRECT($Q$3),V$8,0)),IF($E218="E",0,3))</f>
        <v>41.465000000000003</v>
      </c>
      <c r="W218" s="186" cm="1">
        <f t="array" aca="1" ref="W218" ca="1">ROUND(IF($Q218="Y",VLOOKUP($P218, INDIRECT($Q$3),W$8,0)*INDIRECT($P$2),VLOOKUP($P218, INDIRECT($Q$3),W$8,0)),IF($E218="E",0,3))</f>
        <v>42.645000000000003</v>
      </c>
      <c r="X218" s="186" cm="1">
        <f t="array" aca="1" ref="X218" ca="1">ROUND(IF($Q218="Y",VLOOKUP($P218, INDIRECT($Q$3),X$8,0)*INDIRECT($P$2),VLOOKUP($P218, INDIRECT($Q$3),X$8,0)),IF($E218="E",0,3))</f>
        <v>43.521000000000001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84"/>
        <v>10153C</v>
      </c>
      <c r="AC218" s="130" t="str">
        <f t="shared" si="233"/>
        <v xml:space="preserve">Supervisor Payroll/Accounting </v>
      </c>
      <c r="AD218" s="284" t="str">
        <f t="shared" si="234"/>
        <v>102</v>
      </c>
      <c r="AE218" s="282">
        <f t="shared" ref="AE218:AI222" ca="1" si="294">IF(T218=0,"",IF($E218="E",ROUNDUP(T218/2080,3),T218))</f>
        <v>39.235999999999997</v>
      </c>
      <c r="AF218" s="282">
        <f t="shared" ca="1" si="294"/>
        <v>40.335999999999999</v>
      </c>
      <c r="AG218" s="282">
        <f t="shared" ca="1" si="294"/>
        <v>41.465000000000003</v>
      </c>
      <c r="AH218" s="282">
        <f t="shared" ca="1" si="294"/>
        <v>42.645000000000003</v>
      </c>
      <c r="AI218" s="282">
        <f t="shared" ca="1" si="294"/>
        <v>43.521000000000001</v>
      </c>
      <c r="AJ218" s="282" t="str">
        <f t="shared" ca="1" si="292"/>
        <v/>
      </c>
      <c r="AK218" s="282" t="str">
        <f t="shared" ca="1" si="292"/>
        <v/>
      </c>
    </row>
    <row r="219" spans="1:37" x14ac:dyDescent="0.3">
      <c r="A219" s="75" t="s">
        <v>226</v>
      </c>
      <c r="B219" s="75">
        <v>12</v>
      </c>
      <c r="C219" s="70" t="s">
        <v>60</v>
      </c>
      <c r="D219" s="75">
        <v>550</v>
      </c>
      <c r="E219" s="75" t="s">
        <v>17</v>
      </c>
      <c r="F219" s="73" t="s">
        <v>446</v>
      </c>
      <c r="G219" s="74">
        <f t="shared" ca="1" si="293"/>
        <v>105203</v>
      </c>
      <c r="H219" s="74">
        <f t="shared" ca="1" si="293"/>
        <v>111070</v>
      </c>
      <c r="I219" s="74">
        <f t="shared" ca="1" si="293"/>
        <v>118685</v>
      </c>
      <c r="J219" s="74">
        <f t="shared" ca="1" si="293"/>
        <v>122009</v>
      </c>
      <c r="K219" s="74">
        <f t="shared" ca="1" si="293"/>
        <v>125424</v>
      </c>
      <c r="L219" s="74">
        <f t="shared" ca="1" si="290"/>
        <v>129001</v>
      </c>
      <c r="M219" s="74">
        <f t="shared" ca="1" si="290"/>
        <v>0</v>
      </c>
      <c r="N219" s="72"/>
      <c r="P219" s="187" t="str">
        <f t="shared" si="283"/>
        <v>10170C</v>
      </c>
      <c r="Q219" s="191" t="s">
        <v>600</v>
      </c>
      <c r="R219" s="188" t="str">
        <f t="shared" si="232"/>
        <v>Supervisor Plans Review</v>
      </c>
      <c r="S219" s="189" t="str">
        <f t="shared" si="291"/>
        <v>44</v>
      </c>
      <c r="T219" s="186" cm="1">
        <f t="array" aca="1" ref="T219" ca="1">ROUND(IF($Q219="Y",VLOOKUP($P219, INDIRECT($Q$3),T$8,0)*INDIRECT($P$2),VLOOKUP($P219, INDIRECT($Q$3),T$8,0)),IF($E219="E",0,3))</f>
        <v>105203</v>
      </c>
      <c r="U219" s="186" cm="1">
        <f t="array" aca="1" ref="U219" ca="1">ROUND(IF($Q219="Y",VLOOKUP($P219, INDIRECT($Q$3),U$8,0)*INDIRECT($P$2),VLOOKUP($P219, INDIRECT($Q$3),U$8,0)),IF($E219="E",0,3))</f>
        <v>111070</v>
      </c>
      <c r="V219" s="186" cm="1">
        <f t="array" aca="1" ref="V219" ca="1">ROUND(IF($Q219="Y",VLOOKUP($P219, INDIRECT($Q$3),V$8,0)*INDIRECT($P$2),VLOOKUP($P219, INDIRECT($Q$3),V$8,0)),IF($E219="E",0,3))</f>
        <v>118685</v>
      </c>
      <c r="W219" s="186" cm="1">
        <f t="array" aca="1" ref="W219" ca="1">ROUND(IF($Q219="Y",VLOOKUP($P219, INDIRECT($Q$3),W$8,0)*INDIRECT($P$2),VLOOKUP($P219, INDIRECT($Q$3),W$8,0)),IF($E219="E",0,3))</f>
        <v>122009</v>
      </c>
      <c r="X219" s="186" cm="1">
        <f t="array" aca="1" ref="X219" ca="1">ROUND(IF($Q219="Y",VLOOKUP($P219, INDIRECT($Q$3),X$8,0)*INDIRECT($P$2),VLOOKUP($P219, INDIRECT($Q$3),X$8,0)),IF($E219="E",0,3))</f>
        <v>125424</v>
      </c>
      <c r="Y219" s="186" cm="1">
        <f t="array" aca="1" ref="Y219" ca="1">ROUND(IF($Q219="Y",VLOOKUP($P219, INDIRECT($Q$3),Y$8,0)*INDIRECT($P$2),VLOOKUP($P219, INDIRECT($Q$3),Y$8,0)),IF($E219="E",0,3))</f>
        <v>129001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84"/>
        <v>10170C</v>
      </c>
      <c r="AC219" s="130" t="str">
        <f t="shared" si="233"/>
        <v>Supervisor Plans Review</v>
      </c>
      <c r="AD219" s="284" t="str">
        <f t="shared" si="234"/>
        <v>44</v>
      </c>
      <c r="AE219" s="282">
        <f t="shared" ca="1" si="294"/>
        <v>50.579000000000001</v>
      </c>
      <c r="AF219" s="282">
        <f t="shared" ca="1" si="294"/>
        <v>53.4</v>
      </c>
      <c r="AG219" s="282">
        <f t="shared" ca="1" si="294"/>
        <v>57.061</v>
      </c>
      <c r="AH219" s="282">
        <f t="shared" ca="1" si="294"/>
        <v>58.658999999999999</v>
      </c>
      <c r="AI219" s="282">
        <f t="shared" ca="1" si="294"/>
        <v>60.3</v>
      </c>
      <c r="AJ219" s="282">
        <f t="shared" ca="1" si="292"/>
        <v>62.019999999999996</v>
      </c>
      <c r="AK219" s="282" t="str">
        <f t="shared" ca="1" si="292"/>
        <v/>
      </c>
    </row>
    <row r="220" spans="1:37" x14ac:dyDescent="0.3">
      <c r="A220" s="75" t="s">
        <v>227</v>
      </c>
      <c r="B220" s="75">
        <v>8</v>
      </c>
      <c r="C220" s="70" t="s">
        <v>575</v>
      </c>
      <c r="D220" s="75">
        <v>398</v>
      </c>
      <c r="E220" s="75" t="s">
        <v>17</v>
      </c>
      <c r="F220" s="73" t="s">
        <v>447</v>
      </c>
      <c r="G220" s="74">
        <f t="shared" ca="1" si="293"/>
        <v>77972</v>
      </c>
      <c r="H220" s="74">
        <f t="shared" ca="1" si="293"/>
        <v>81093</v>
      </c>
      <c r="I220" s="74">
        <f t="shared" ca="1" si="293"/>
        <v>84341</v>
      </c>
      <c r="J220" s="74">
        <f t="shared" ca="1" si="293"/>
        <v>87718</v>
      </c>
      <c r="K220" s="74">
        <f t="shared" ca="1" si="293"/>
        <v>91230</v>
      </c>
      <c r="L220" s="74">
        <f t="shared" ca="1" si="290"/>
        <v>0</v>
      </c>
      <c r="M220" s="74">
        <f t="shared" ca="1" si="290"/>
        <v>0</v>
      </c>
      <c r="N220" s="72"/>
      <c r="P220" s="187" t="str">
        <f t="shared" si="283"/>
        <v>10195C</v>
      </c>
      <c r="Q220" s="191" t="s">
        <v>600</v>
      </c>
      <c r="R220" s="188" t="str">
        <f t="shared" si="232"/>
        <v xml:space="preserve">Supervisor Police Support Services </v>
      </c>
      <c r="S220" s="189" t="str">
        <f t="shared" si="291"/>
        <v>022</v>
      </c>
      <c r="T220" s="186" cm="1">
        <f t="array" aca="1" ref="T220" ca="1">ROUND(IF($Q220="Y",VLOOKUP($P220, INDIRECT($Q$3),T$8,0)*INDIRECT($P$2),VLOOKUP($P220, INDIRECT($Q$3),T$8,0)),IF($E220="E",0,3))</f>
        <v>77972</v>
      </c>
      <c r="U220" s="186" cm="1">
        <f t="array" aca="1" ref="U220" ca="1">ROUND(IF($Q220="Y",VLOOKUP($P220, INDIRECT($Q$3),U$8,0)*INDIRECT($P$2),VLOOKUP($P220, INDIRECT($Q$3),U$8,0)),IF($E220="E",0,3))</f>
        <v>81093</v>
      </c>
      <c r="V220" s="186" cm="1">
        <f t="array" aca="1" ref="V220" ca="1">ROUND(IF($Q220="Y",VLOOKUP($P220, INDIRECT($Q$3),V$8,0)*INDIRECT($P$2),VLOOKUP($P220, INDIRECT($Q$3),V$8,0)),IF($E220="E",0,3))</f>
        <v>84341</v>
      </c>
      <c r="W220" s="186" cm="1">
        <f t="array" aca="1" ref="W220" ca="1">ROUND(IF($Q220="Y",VLOOKUP($P220, INDIRECT($Q$3),W$8,0)*INDIRECT($P$2),VLOOKUP($P220, INDIRECT($Q$3),W$8,0)),IF($E220="E",0,3))</f>
        <v>87718</v>
      </c>
      <c r="X220" s="186" cm="1">
        <f t="array" aca="1" ref="X220" ca="1">ROUND(IF($Q220="Y",VLOOKUP($P220, INDIRECT($Q$3),X$8,0)*INDIRECT($P$2),VLOOKUP($P220, INDIRECT($Q$3),X$8,0)),IF($E220="E",0,3))</f>
        <v>91230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84"/>
        <v>10195C</v>
      </c>
      <c r="AC220" s="130" t="str">
        <f t="shared" si="233"/>
        <v xml:space="preserve">Supervisor Police Support Services </v>
      </c>
      <c r="AD220" s="284" t="str">
        <f t="shared" si="234"/>
        <v>022</v>
      </c>
      <c r="AE220" s="282">
        <f t="shared" ca="1" si="294"/>
        <v>37.486999999999995</v>
      </c>
      <c r="AF220" s="282">
        <f t="shared" ca="1" si="294"/>
        <v>38.988</v>
      </c>
      <c r="AG220" s="282">
        <f t="shared" ca="1" si="294"/>
        <v>40.548999999999999</v>
      </c>
      <c r="AH220" s="282">
        <f t="shared" ca="1" si="294"/>
        <v>42.172999999999995</v>
      </c>
      <c r="AI220" s="282">
        <f t="shared" ca="1" si="294"/>
        <v>43.860999999999997</v>
      </c>
      <c r="AJ220" s="282" t="str">
        <f t="shared" ca="1" si="292"/>
        <v/>
      </c>
      <c r="AK220" s="282" t="str">
        <f t="shared" ca="1" si="292"/>
        <v/>
      </c>
    </row>
    <row r="221" spans="1:37" x14ac:dyDescent="0.3">
      <c r="A221" s="75" t="s">
        <v>230</v>
      </c>
      <c r="B221" s="75">
        <v>10</v>
      </c>
      <c r="C221" s="70" t="s">
        <v>580</v>
      </c>
      <c r="D221" s="75">
        <v>465</v>
      </c>
      <c r="E221" s="75" t="s">
        <v>17</v>
      </c>
      <c r="F221" s="73" t="s">
        <v>449</v>
      </c>
      <c r="G221" s="74">
        <f t="shared" ca="1" si="293"/>
        <v>92882</v>
      </c>
      <c r="H221" s="74">
        <f t="shared" ca="1" si="293"/>
        <v>96602</v>
      </c>
      <c r="I221" s="74">
        <f t="shared" ca="1" si="293"/>
        <v>100469</v>
      </c>
      <c r="J221" s="74">
        <f t="shared" ca="1" si="293"/>
        <v>104493</v>
      </c>
      <c r="K221" s="74">
        <f t="shared" ca="1" si="293"/>
        <v>108677</v>
      </c>
      <c r="L221" s="74">
        <f t="shared" ca="1" si="290"/>
        <v>0</v>
      </c>
      <c r="M221" s="74">
        <f t="shared" ca="1" si="290"/>
        <v>0</v>
      </c>
      <c r="N221" s="72"/>
      <c r="P221" s="187" t="str">
        <f t="shared" si="283"/>
        <v>10291C</v>
      </c>
      <c r="Q221" s="191" t="s">
        <v>600</v>
      </c>
      <c r="R221" s="188" t="str">
        <f t="shared" si="232"/>
        <v xml:space="preserve">Supervisor Space Planning  </v>
      </c>
      <c r="S221" s="189" t="str">
        <f t="shared" si="291"/>
        <v>034</v>
      </c>
      <c r="T221" s="186" cm="1">
        <f t="array" aca="1" ref="T221" ca="1">ROUND(IF($Q221="Y",VLOOKUP($P221, INDIRECT($Q$3),T$8,0)*INDIRECT($P$2),VLOOKUP($P221, INDIRECT($Q$3),T$8,0)),IF($E221="E",0,3))</f>
        <v>92882</v>
      </c>
      <c r="U221" s="186" cm="1">
        <f t="array" aca="1" ref="U221" ca="1">ROUND(IF($Q221="Y",VLOOKUP($P221, INDIRECT($Q$3),U$8,0)*INDIRECT($P$2),VLOOKUP($P221, INDIRECT($Q$3),U$8,0)),IF($E221="E",0,3))</f>
        <v>96602</v>
      </c>
      <c r="V221" s="186" cm="1">
        <f t="array" aca="1" ref="V221" ca="1">ROUND(IF($Q221="Y",VLOOKUP($P221, INDIRECT($Q$3),V$8,0)*INDIRECT($P$2),VLOOKUP($P221, INDIRECT($Q$3),V$8,0)),IF($E221="E",0,3))</f>
        <v>100469</v>
      </c>
      <c r="W221" s="186" cm="1">
        <f t="array" aca="1" ref="W221" ca="1">ROUND(IF($Q221="Y",VLOOKUP($P221, INDIRECT($Q$3),W$8,0)*INDIRECT($P$2),VLOOKUP($P221, INDIRECT($Q$3),W$8,0)),IF($E221="E",0,3))</f>
        <v>104493</v>
      </c>
      <c r="X221" s="186" cm="1">
        <f t="array" aca="1" ref="X221" ca="1">ROUND(IF($Q221="Y",VLOOKUP($P221, INDIRECT($Q$3),X$8,0)*INDIRECT($P$2),VLOOKUP($P221, INDIRECT($Q$3),X$8,0)),IF($E221="E",0,3))</f>
        <v>108677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284"/>
        <v>10291C</v>
      </c>
      <c r="AC221" s="130" t="str">
        <f t="shared" si="233"/>
        <v xml:space="preserve">Supervisor Space Planning  </v>
      </c>
      <c r="AD221" s="284" t="str">
        <f t="shared" si="234"/>
        <v>034</v>
      </c>
      <c r="AE221" s="282">
        <f t="shared" ca="1" si="294"/>
        <v>44.655000000000001</v>
      </c>
      <c r="AF221" s="282">
        <f t="shared" ca="1" si="294"/>
        <v>46.443999999999996</v>
      </c>
      <c r="AG221" s="282">
        <f t="shared" ca="1" si="294"/>
        <v>48.302999999999997</v>
      </c>
      <c r="AH221" s="282">
        <f t="shared" ca="1" si="294"/>
        <v>50.238</v>
      </c>
      <c r="AI221" s="282">
        <f t="shared" ca="1" si="294"/>
        <v>52.248999999999995</v>
      </c>
      <c r="AJ221" s="282" t="str">
        <f t="shared" ca="1" si="292"/>
        <v/>
      </c>
      <c r="AK221" s="282" t="str">
        <f t="shared" ca="1" si="292"/>
        <v/>
      </c>
    </row>
    <row r="222" spans="1:37" x14ac:dyDescent="0.3">
      <c r="A222" s="75" t="s">
        <v>233</v>
      </c>
      <c r="B222" s="75">
        <v>7</v>
      </c>
      <c r="C222" s="70" t="s">
        <v>232</v>
      </c>
      <c r="D222" s="75">
        <v>333</v>
      </c>
      <c r="E222" s="75" t="s">
        <v>17</v>
      </c>
      <c r="F222" s="73" t="s">
        <v>451</v>
      </c>
      <c r="G222" s="74">
        <f t="shared" ca="1" si="293"/>
        <v>65936</v>
      </c>
      <c r="H222" s="74">
        <f t="shared" ca="1" si="293"/>
        <v>67914</v>
      </c>
      <c r="I222" s="74">
        <f t="shared" ca="1" si="293"/>
        <v>69953</v>
      </c>
      <c r="J222" s="74">
        <f t="shared" ca="1" si="293"/>
        <v>72051</v>
      </c>
      <c r="K222" s="74">
        <f t="shared" ca="1" si="293"/>
        <v>74212</v>
      </c>
      <c r="L222" s="74">
        <f t="shared" ca="1" si="290"/>
        <v>76438</v>
      </c>
      <c r="M222" s="74">
        <f t="shared" ca="1" si="290"/>
        <v>78731</v>
      </c>
      <c r="N222" s="72"/>
      <c r="P222" s="187" t="str">
        <f t="shared" si="283"/>
        <v>10350C</v>
      </c>
      <c r="Q222" s="191" t="s">
        <v>600</v>
      </c>
      <c r="R222" s="188" t="str">
        <f t="shared" si="232"/>
        <v>Supervisor Treasury Division</v>
      </c>
      <c r="S222" s="189" t="str">
        <f t="shared" si="291"/>
        <v>17</v>
      </c>
      <c r="T222" s="186" cm="1">
        <f t="array" aca="1" ref="T222" ca="1">ROUND(IF($Q222="Y",VLOOKUP($P222, INDIRECT($Q$3),T$8,0)*INDIRECT($P$2),VLOOKUP($P222, INDIRECT($Q$3),T$8,0)),IF($E222="E",0,3))</f>
        <v>65936</v>
      </c>
      <c r="U222" s="186" cm="1">
        <f t="array" aca="1" ref="U222" ca="1">ROUND(IF($Q222="Y",VLOOKUP($P222, INDIRECT($Q$3),U$8,0)*INDIRECT($P$2),VLOOKUP($P222, INDIRECT($Q$3),U$8,0)),IF($E222="E",0,3))</f>
        <v>67914</v>
      </c>
      <c r="V222" s="186" cm="1">
        <f t="array" aca="1" ref="V222" ca="1">ROUND(IF($Q222="Y",VLOOKUP($P222, INDIRECT($Q$3),V$8,0)*INDIRECT($P$2),VLOOKUP($P222, INDIRECT($Q$3),V$8,0)),IF($E222="E",0,3))</f>
        <v>69953</v>
      </c>
      <c r="W222" s="186" cm="1">
        <f t="array" aca="1" ref="W222" ca="1">ROUND(IF($Q222="Y",VLOOKUP($P222, INDIRECT($Q$3),W$8,0)*INDIRECT($P$2),VLOOKUP($P222, INDIRECT($Q$3),W$8,0)),IF($E222="E",0,3))</f>
        <v>72051</v>
      </c>
      <c r="X222" s="186" cm="1">
        <f t="array" aca="1" ref="X222" ca="1">ROUND(IF($Q222="Y",VLOOKUP($P222, INDIRECT($Q$3),X$8,0)*INDIRECT($P$2),VLOOKUP($P222, INDIRECT($Q$3),X$8,0)),IF($E222="E",0,3))</f>
        <v>74212</v>
      </c>
      <c r="Y222" s="186" cm="1">
        <f t="array" aca="1" ref="Y222" ca="1">ROUND(IF($Q222="Y",VLOOKUP($P222, INDIRECT($Q$3),Y$8,0)*INDIRECT($P$2),VLOOKUP($P222, INDIRECT($Q$3),Y$8,0)),IF($E222="E",0,3))</f>
        <v>76438</v>
      </c>
      <c r="Z222" s="186" cm="1">
        <f t="array" aca="1" ref="Z222" ca="1">ROUND(IF($Q222="Y",VLOOKUP($P222, INDIRECT($Q$3),Z$8,0)*INDIRECT($P$2),VLOOKUP($P222, INDIRECT($Q$3),Z$8,0)),IF($E222="E",0,3))</f>
        <v>78731</v>
      </c>
      <c r="AA222" s="186"/>
      <c r="AB222" s="282" t="str">
        <f t="shared" si="284"/>
        <v>10350C</v>
      </c>
      <c r="AC222" s="130" t="str">
        <f t="shared" si="233"/>
        <v>Supervisor Treasury Division</v>
      </c>
      <c r="AD222" s="284" t="str">
        <f t="shared" si="234"/>
        <v>17</v>
      </c>
      <c r="AE222" s="282">
        <f t="shared" ca="1" si="294"/>
        <v>31.7</v>
      </c>
      <c r="AF222" s="282">
        <f t="shared" ca="1" si="294"/>
        <v>32.650999999999996</v>
      </c>
      <c r="AG222" s="282">
        <f t="shared" ca="1" si="294"/>
        <v>33.631999999999998</v>
      </c>
      <c r="AH222" s="282">
        <f t="shared" ca="1" si="294"/>
        <v>34.64</v>
      </c>
      <c r="AI222" s="282">
        <f t="shared" ca="1" si="294"/>
        <v>35.678999999999995</v>
      </c>
      <c r="AJ222" s="282">
        <f t="shared" ca="1" si="292"/>
        <v>36.75</v>
      </c>
      <c r="AK222" s="282">
        <f t="shared" ca="1" si="292"/>
        <v>37.851999999999997</v>
      </c>
    </row>
    <row r="223" spans="1:37" x14ac:dyDescent="0.3">
      <c r="A223" s="75" t="s">
        <v>59</v>
      </c>
      <c r="B223" s="75">
        <v>7</v>
      </c>
      <c r="C223" s="70" t="s">
        <v>638</v>
      </c>
      <c r="D223" s="75">
        <v>360</v>
      </c>
      <c r="E223" s="75" t="s">
        <v>21</v>
      </c>
      <c r="F223" s="73" t="s">
        <v>1035</v>
      </c>
      <c r="G223" s="74">
        <f t="shared" ref="G223:M223" si="295">IF(E223="E",ROUND(T223,0),ROUND(T223,3))</f>
        <v>34.814</v>
      </c>
      <c r="H223" s="74">
        <f t="shared" si="295"/>
        <v>36.207999999999998</v>
      </c>
      <c r="I223" s="74">
        <f t="shared" si="295"/>
        <v>37.658000000000001</v>
      </c>
      <c r="J223" s="74">
        <f t="shared" si="295"/>
        <v>39.165999999999997</v>
      </c>
      <c r="K223" s="74">
        <f t="shared" si="295"/>
        <v>40.734000000000002</v>
      </c>
      <c r="L223" s="74">
        <f t="shared" si="295"/>
        <v>0</v>
      </c>
      <c r="M223" s="74">
        <f t="shared" si="295"/>
        <v>0</v>
      </c>
      <c r="N223" s="72"/>
      <c r="P223" s="187" t="str">
        <f>A223</f>
        <v>09930C</v>
      </c>
      <c r="Q223" s="191" t="s">
        <v>600</v>
      </c>
      <c r="R223" s="188" t="str">
        <f>F223</f>
        <v>Supervisor Utility Billing</v>
      </c>
      <c r="S223" s="189" t="str">
        <f>C223</f>
        <v>070</v>
      </c>
      <c r="T223" s="243">
        <v>34.814</v>
      </c>
      <c r="U223" s="243">
        <v>36.207999999999998</v>
      </c>
      <c r="V223" s="243">
        <v>37.658000000000001</v>
      </c>
      <c r="W223" s="243">
        <v>39.165999999999997</v>
      </c>
      <c r="X223" s="243">
        <v>40.734000000000002</v>
      </c>
      <c r="AA223" s="186"/>
      <c r="AB223" s="282" t="str">
        <f>A223</f>
        <v>09930C</v>
      </c>
      <c r="AC223" s="130" t="str">
        <f>F223</f>
        <v>Supervisor Utility Billing</v>
      </c>
      <c r="AD223" s="284" t="str">
        <f>C223</f>
        <v>070</v>
      </c>
      <c r="AE223" s="282">
        <f t="shared" ref="AE223:AK223" si="296">IF(T223=0,"",IF($E223="E",ROUNDUP(T223/2080,3),T223))</f>
        <v>34.814</v>
      </c>
      <c r="AF223" s="282">
        <f t="shared" si="296"/>
        <v>36.207999999999998</v>
      </c>
      <c r="AG223" s="282">
        <f t="shared" si="296"/>
        <v>37.658000000000001</v>
      </c>
      <c r="AH223" s="282">
        <f t="shared" si="296"/>
        <v>39.165999999999997</v>
      </c>
      <c r="AI223" s="282">
        <f t="shared" si="296"/>
        <v>40.734000000000002</v>
      </c>
      <c r="AJ223" s="282" t="str">
        <f t="shared" si="296"/>
        <v/>
      </c>
      <c r="AK223" s="282" t="str">
        <f t="shared" si="296"/>
        <v/>
      </c>
    </row>
    <row r="224" spans="1:37" x14ac:dyDescent="0.3">
      <c r="A224" s="75" t="s">
        <v>235</v>
      </c>
      <c r="B224" s="75">
        <v>9</v>
      </c>
      <c r="C224" s="70" t="s">
        <v>586</v>
      </c>
      <c r="D224" s="75">
        <v>413</v>
      </c>
      <c r="E224" s="75" t="s">
        <v>17</v>
      </c>
      <c r="F224" s="73" t="s">
        <v>452</v>
      </c>
      <c r="G224" s="74">
        <f t="shared" ref="G224:M229" ca="1" si="297">IF(E224="E",ROUND(T224,0),ROUND(T224,3))</f>
        <v>83878</v>
      </c>
      <c r="H224" s="74">
        <f t="shared" ca="1" si="297"/>
        <v>87237</v>
      </c>
      <c r="I224" s="74">
        <f t="shared" ca="1" si="297"/>
        <v>90729</v>
      </c>
      <c r="J224" s="74">
        <f t="shared" ca="1" si="297"/>
        <v>94362</v>
      </c>
      <c r="K224" s="74">
        <f t="shared" ca="1" si="297"/>
        <v>98140</v>
      </c>
      <c r="L224" s="74">
        <f t="shared" ca="1" si="297"/>
        <v>0</v>
      </c>
      <c r="M224" s="74">
        <f t="shared" ca="1" si="297"/>
        <v>0</v>
      </c>
      <c r="N224" s="72"/>
      <c r="P224" s="187" t="str">
        <f t="shared" si="283"/>
        <v>10633C</v>
      </c>
      <c r="Q224" s="191" t="s">
        <v>600</v>
      </c>
      <c r="R224" s="188" t="str">
        <f t="shared" si="232"/>
        <v>Training Development Supervisor</v>
      </c>
      <c r="S224" s="189" t="str">
        <f t="shared" si="291"/>
        <v>084</v>
      </c>
      <c r="T224" s="186" cm="1">
        <f t="array" aca="1" ref="T224" ca="1">ROUND(IF($Q224="Y",VLOOKUP($P224, INDIRECT($Q$3),T$8,0)*INDIRECT($P$2),VLOOKUP($P224, INDIRECT($Q$3),T$8,0)),IF($E224="E",0,3))</f>
        <v>83878</v>
      </c>
      <c r="U224" s="186" cm="1">
        <f t="array" aca="1" ref="U224" ca="1">ROUND(IF($Q224="Y",VLOOKUP($P224, INDIRECT($Q$3),U$8,0)*INDIRECT($P$2),VLOOKUP($P224, INDIRECT($Q$3),U$8,0)),IF($E224="E",0,3))</f>
        <v>87237</v>
      </c>
      <c r="V224" s="186" cm="1">
        <f t="array" aca="1" ref="V224" ca="1">ROUND(IF($Q224="Y",VLOOKUP($P224, INDIRECT($Q$3),V$8,0)*INDIRECT($P$2),VLOOKUP($P224, INDIRECT($Q$3),V$8,0)),IF($E224="E",0,3))</f>
        <v>90729</v>
      </c>
      <c r="W224" s="186" cm="1">
        <f t="array" aca="1" ref="W224" ca="1">ROUND(IF($Q224="Y",VLOOKUP($P224, INDIRECT($Q$3),W$8,0)*INDIRECT($P$2),VLOOKUP($P224, INDIRECT($Q$3),W$8,0)),IF($E224="E",0,3))</f>
        <v>94362</v>
      </c>
      <c r="X224" s="186" cm="1">
        <f t="array" aca="1" ref="X224" ca="1">ROUND(IF($Q224="Y",VLOOKUP($P224, INDIRECT($Q$3),X$8,0)*INDIRECT($P$2),VLOOKUP($P224, INDIRECT($Q$3),X$8,0)),IF($E224="E",0,3))</f>
        <v>98140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84"/>
        <v>10633C</v>
      </c>
      <c r="AC224" s="130" t="str">
        <f t="shared" si="233"/>
        <v>Training Development Supervisor</v>
      </c>
      <c r="AD224" s="284" t="str">
        <f t="shared" si="234"/>
        <v>084</v>
      </c>
      <c r="AE224" s="282">
        <f t="shared" ref="AE224:AK229" ca="1" si="298">IF(T224=0,"",IF($E224="E",ROUNDUP(T224/2080,3),T224))</f>
        <v>40.326000000000001</v>
      </c>
      <c r="AF224" s="282">
        <f t="shared" ca="1" si="298"/>
        <v>41.940999999999995</v>
      </c>
      <c r="AG224" s="282">
        <f t="shared" ca="1" si="298"/>
        <v>43.62</v>
      </c>
      <c r="AH224" s="282">
        <f t="shared" ca="1" si="298"/>
        <v>45.366999999999997</v>
      </c>
      <c r="AI224" s="282">
        <f t="shared" ca="1" si="298"/>
        <v>47.183</v>
      </c>
      <c r="AJ224" s="282" t="str">
        <f t="shared" ca="1" si="298"/>
        <v/>
      </c>
      <c r="AK224" s="282" t="str">
        <f t="shared" ca="1" si="298"/>
        <v/>
      </c>
    </row>
    <row r="225" spans="1:38" x14ac:dyDescent="0.3">
      <c r="A225" s="75" t="s">
        <v>231</v>
      </c>
      <c r="B225" s="75">
        <v>12</v>
      </c>
      <c r="C225" s="70" t="s">
        <v>32</v>
      </c>
      <c r="D225" s="75">
        <v>573</v>
      </c>
      <c r="E225" s="75" t="s">
        <v>17</v>
      </c>
      <c r="F225" s="73" t="s">
        <v>849</v>
      </c>
      <c r="G225" s="74">
        <f t="shared" ca="1" si="297"/>
        <v>113791</v>
      </c>
      <c r="H225" s="74">
        <f t="shared" ca="1" si="297"/>
        <v>118342</v>
      </c>
      <c r="I225" s="74">
        <f t="shared" ca="1" si="297"/>
        <v>123075</v>
      </c>
      <c r="J225" s="74">
        <f t="shared" ca="1" si="297"/>
        <v>127998</v>
      </c>
      <c r="K225" s="74">
        <f t="shared" ca="1" si="297"/>
        <v>133117</v>
      </c>
      <c r="L225" s="74">
        <f t="shared" ca="1" si="297"/>
        <v>0</v>
      </c>
      <c r="M225" s="74">
        <f t="shared" ca="1" si="297"/>
        <v>0</v>
      </c>
      <c r="N225" s="72"/>
      <c r="P225" s="187" t="str">
        <f t="shared" si="283"/>
        <v>10335C</v>
      </c>
      <c r="Q225" s="191" t="s">
        <v>600</v>
      </c>
      <c r="R225" s="188" t="str">
        <f t="shared" si="232"/>
        <v>Transportation Planning Supervisor</v>
      </c>
      <c r="S225" s="189" t="str">
        <f t="shared" si="291"/>
        <v>105</v>
      </c>
      <c r="T225" s="186" cm="1">
        <f t="array" aca="1" ref="T225" ca="1">ROUND(IF($Q225="Y",VLOOKUP($P225, INDIRECT($Q$3),T$8,0)*INDIRECT($P$2),VLOOKUP($P225, INDIRECT($Q$3),T$8,0)),IF($E225="E",0,3))</f>
        <v>113791</v>
      </c>
      <c r="U225" s="186" cm="1">
        <f t="array" aca="1" ref="U225" ca="1">ROUND(IF($Q225="Y",VLOOKUP($P225, INDIRECT($Q$3),U$8,0)*INDIRECT($P$2),VLOOKUP($P225, INDIRECT($Q$3),U$8,0)),IF($E225="E",0,3))</f>
        <v>118342</v>
      </c>
      <c r="V225" s="186" cm="1">
        <f t="array" aca="1" ref="V225" ca="1">ROUND(IF($Q225="Y",VLOOKUP($P225, INDIRECT($Q$3),V$8,0)*INDIRECT($P$2),VLOOKUP($P225, INDIRECT($Q$3),V$8,0)),IF($E225="E",0,3))</f>
        <v>123075</v>
      </c>
      <c r="W225" s="186" cm="1">
        <f t="array" aca="1" ref="W225" ca="1">ROUND(IF($Q225="Y",VLOOKUP($P225, INDIRECT($Q$3),W$8,0)*INDIRECT($P$2),VLOOKUP($P225, INDIRECT($Q$3),W$8,0)),IF($E225="E",0,3))</f>
        <v>127998</v>
      </c>
      <c r="X225" s="186" cm="1">
        <f t="array" aca="1" ref="X225" ca="1">ROUND(IF($Q225="Y",VLOOKUP($P225, INDIRECT($Q$3),X$8,0)*INDIRECT($P$2),VLOOKUP($P225, INDIRECT($Q$3),X$8,0)),IF($E225="E",0,3))</f>
        <v>133117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84"/>
        <v>10335C</v>
      </c>
      <c r="AC225" s="130" t="str">
        <f t="shared" si="233"/>
        <v>Transportation Planning Supervisor</v>
      </c>
      <c r="AD225" s="284" t="str">
        <f t="shared" si="234"/>
        <v>105</v>
      </c>
      <c r="AE225" s="282">
        <f t="shared" ca="1" si="298"/>
        <v>54.707999999999998</v>
      </c>
      <c r="AF225" s="282">
        <f t="shared" ca="1" si="298"/>
        <v>56.896000000000001</v>
      </c>
      <c r="AG225" s="282">
        <f t="shared" ca="1" si="298"/>
        <v>59.170999999999999</v>
      </c>
      <c r="AH225" s="282">
        <f t="shared" ca="1" si="298"/>
        <v>61.537999999999997</v>
      </c>
      <c r="AI225" s="282">
        <f t="shared" ca="1" si="298"/>
        <v>63.998999999999995</v>
      </c>
      <c r="AJ225" s="282" t="str">
        <f t="shared" ca="1" si="298"/>
        <v/>
      </c>
      <c r="AK225" s="282" t="str">
        <f t="shared" ca="1" si="298"/>
        <v/>
      </c>
    </row>
    <row r="226" spans="1:38" x14ac:dyDescent="0.3">
      <c r="A226" s="75" t="s">
        <v>237</v>
      </c>
      <c r="B226" s="75">
        <v>5</v>
      </c>
      <c r="C226" s="70" t="s">
        <v>236</v>
      </c>
      <c r="D226" s="75">
        <v>140</v>
      </c>
      <c r="E226" s="75" t="s">
        <v>21</v>
      </c>
      <c r="F226" s="73" t="s">
        <v>238</v>
      </c>
      <c r="G226" s="74">
        <f t="shared" ca="1" si="297"/>
        <v>30.401</v>
      </c>
      <c r="H226" s="74">
        <f t="shared" ca="1" si="297"/>
        <v>0</v>
      </c>
      <c r="I226" s="74">
        <f t="shared" ca="1" si="297"/>
        <v>0</v>
      </c>
      <c r="J226" s="74">
        <f t="shared" ca="1" si="297"/>
        <v>0</v>
      </c>
      <c r="K226" s="74">
        <f t="shared" ca="1" si="297"/>
        <v>0</v>
      </c>
      <c r="L226" s="74">
        <f t="shared" ca="1" si="297"/>
        <v>0</v>
      </c>
      <c r="M226" s="74">
        <f t="shared" ca="1" si="297"/>
        <v>0</v>
      </c>
      <c r="N226" s="72"/>
      <c r="P226" s="187" t="str">
        <f t="shared" si="283"/>
        <v>52923C</v>
      </c>
      <c r="Q226" s="191" t="s">
        <v>600</v>
      </c>
      <c r="R226" s="188" t="str">
        <f t="shared" si="232"/>
        <v>Truck Operator</v>
      </c>
      <c r="S226" s="189" t="str">
        <f t="shared" si="291"/>
        <v>107</v>
      </c>
      <c r="T226" s="186" cm="1">
        <f t="array" aca="1" ref="T226" ca="1">ROUND(IF($Q226="Y",VLOOKUP($P226, INDIRECT($Q$3),T$8,0)*INDIRECT($P$2),VLOOKUP($P226, INDIRECT($Q$3),T$8,0)),IF($E226="E",0,3))</f>
        <v>30.401</v>
      </c>
      <c r="U226" s="186" cm="1">
        <f t="array" aca="1" ref="U226" ca="1">ROUND(IF($Q226="Y",VLOOKUP($P226, INDIRECT($Q$3),U$8,0)*INDIRECT($P$2),VLOOKUP($P226, INDIRECT($Q$3),U$8,0)),IF($E226="E",0,3))</f>
        <v>0</v>
      </c>
      <c r="V226" s="186" cm="1">
        <f t="array" aca="1" ref="V226" ca="1">ROUND(IF($Q226="Y",VLOOKUP($P226, INDIRECT($Q$3),V$8,0)*INDIRECT($P$2),VLOOKUP($P226, INDIRECT($Q$3),V$8,0)),IF($E226="E",0,3))</f>
        <v>0</v>
      </c>
      <c r="W226" s="186" cm="1">
        <f t="array" aca="1" ref="W226" ca="1">ROUND(IF($Q226="Y",VLOOKUP($P226, INDIRECT($Q$3),W$8,0)*INDIRECT($P$2),VLOOKUP($P226, INDIRECT($Q$3),W$8,0)),IF($E226="E",0,3))</f>
        <v>0</v>
      </c>
      <c r="X226" s="186" cm="1">
        <f t="array" aca="1" ref="X226" ca="1">ROUND(IF($Q226="Y",VLOOKUP($P226, INDIRECT($Q$3),X$8,0)*INDIRECT($P$2),VLOOKUP($P226, INDIRECT($Q$3),X$8,0)),IF($E226="E",0,3))</f>
        <v>0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284"/>
        <v>52923C</v>
      </c>
      <c r="AC226" s="130" t="str">
        <f t="shared" si="233"/>
        <v>Truck Operator</v>
      </c>
      <c r="AD226" s="284" t="str">
        <f t="shared" si="234"/>
        <v>107</v>
      </c>
      <c r="AE226" s="282">
        <f t="shared" ca="1" si="298"/>
        <v>30.401</v>
      </c>
      <c r="AF226" s="282" t="str">
        <f t="shared" ca="1" si="298"/>
        <v/>
      </c>
      <c r="AG226" s="282" t="str">
        <f t="shared" ca="1" si="298"/>
        <v/>
      </c>
      <c r="AH226" s="282" t="str">
        <f t="shared" ca="1" si="298"/>
        <v/>
      </c>
      <c r="AI226" s="282" t="str">
        <f t="shared" ca="1" si="298"/>
        <v/>
      </c>
      <c r="AJ226" s="282" t="str">
        <f t="shared" ca="1" si="298"/>
        <v/>
      </c>
      <c r="AK226" s="282" t="str">
        <f t="shared" ca="1" si="298"/>
        <v/>
      </c>
    </row>
    <row r="227" spans="1:38" x14ac:dyDescent="0.3">
      <c r="A227" s="75" t="s">
        <v>568</v>
      </c>
      <c r="B227" s="75">
        <v>10</v>
      </c>
      <c r="C227" s="70" t="s">
        <v>38</v>
      </c>
      <c r="D227" s="75">
        <v>458</v>
      </c>
      <c r="E227" s="75" t="s">
        <v>17</v>
      </c>
      <c r="F227" s="73" t="s">
        <v>569</v>
      </c>
      <c r="G227" s="74">
        <f t="shared" ca="1" si="297"/>
        <v>79166</v>
      </c>
      <c r="H227" s="74">
        <f t="shared" ca="1" si="297"/>
        <v>83145</v>
      </c>
      <c r="I227" s="74">
        <f t="shared" ca="1" si="297"/>
        <v>87638</v>
      </c>
      <c r="J227" s="74">
        <f t="shared" ca="1" si="297"/>
        <v>94958</v>
      </c>
      <c r="K227" s="74">
        <f t="shared" ca="1" si="297"/>
        <v>97619</v>
      </c>
      <c r="L227" s="74">
        <f t="shared" ca="1" si="297"/>
        <v>102732</v>
      </c>
      <c r="M227" s="74">
        <f t="shared" ca="1" si="297"/>
        <v>108623</v>
      </c>
      <c r="N227" s="72"/>
      <c r="P227" s="187" t="str">
        <f t="shared" si="283"/>
        <v>59401C</v>
      </c>
      <c r="Q227" s="191" t="s">
        <v>600</v>
      </c>
      <c r="R227" s="188" t="str">
        <f t="shared" si="232"/>
        <v>Violence Prevention Interagency Coordinator</v>
      </c>
      <c r="S227" s="189" t="str">
        <f t="shared" si="291"/>
        <v>65</v>
      </c>
      <c r="T227" s="186" cm="1">
        <f t="array" aca="1" ref="T227" ca="1">ROUND(IF($Q227="Y",VLOOKUP($P227, INDIRECT($Q$3),T$8,0)*INDIRECT($P$2),VLOOKUP($P227, INDIRECT($Q$3),T$8,0)),IF($E227="E",0,3))</f>
        <v>79166</v>
      </c>
      <c r="U227" s="186" cm="1">
        <f t="array" aca="1" ref="U227" ca="1">ROUND(IF($Q227="Y",VLOOKUP($P227, INDIRECT($Q$3),U$8,0)*INDIRECT($P$2),VLOOKUP($P227, INDIRECT($Q$3),U$8,0)),IF($E227="E",0,3))</f>
        <v>83145</v>
      </c>
      <c r="V227" s="186" cm="1">
        <f t="array" aca="1" ref="V227" ca="1">ROUND(IF($Q227="Y",VLOOKUP($P227, INDIRECT($Q$3),V$8,0)*INDIRECT($P$2),VLOOKUP($P227, INDIRECT($Q$3),V$8,0)),IF($E227="E",0,3))</f>
        <v>87638</v>
      </c>
      <c r="W227" s="186" cm="1">
        <f t="array" aca="1" ref="W227" ca="1">ROUND(IF($Q227="Y",VLOOKUP($P227, INDIRECT($Q$3),W$8,0)*INDIRECT($P$2),VLOOKUP($P227, INDIRECT($Q$3),W$8,0)),IF($E227="E",0,3))</f>
        <v>94958</v>
      </c>
      <c r="X227" s="186" cm="1">
        <f t="array" aca="1" ref="X227" ca="1">ROUND(IF($Q227="Y",VLOOKUP($P227, INDIRECT($Q$3),X$8,0)*INDIRECT($P$2),VLOOKUP($P227, INDIRECT($Q$3),X$8,0)),IF($E227="E",0,3))</f>
        <v>97619</v>
      </c>
      <c r="Y227" s="186" cm="1">
        <f t="array" aca="1" ref="Y227" ca="1">ROUND(IF($Q227="Y",VLOOKUP($P227, INDIRECT($Q$3),Y$8,0)*INDIRECT($P$2),VLOOKUP($P227, INDIRECT($Q$3),Y$8,0)),IF($E227="E",0,3))</f>
        <v>102732</v>
      </c>
      <c r="Z227" s="186" cm="1">
        <f t="array" aca="1" ref="Z227" ca="1">ROUND(IF($Q227="Y",VLOOKUP($P227, INDIRECT($Q$3),Z$8,0)*INDIRECT($P$2),VLOOKUP($P227, INDIRECT($Q$3),Z$8,0)),IF($E227="E",0,3))</f>
        <v>108623</v>
      </c>
      <c r="AA227" s="186"/>
      <c r="AB227" s="282" t="str">
        <f t="shared" si="284"/>
        <v>59401C</v>
      </c>
      <c r="AC227" s="130" t="str">
        <f t="shared" si="233"/>
        <v>Violence Prevention Interagency Coordinator</v>
      </c>
      <c r="AD227" s="284" t="str">
        <f t="shared" si="234"/>
        <v>65</v>
      </c>
      <c r="AE227" s="282">
        <f t="shared" ca="1" si="298"/>
        <v>38.061</v>
      </c>
      <c r="AF227" s="282">
        <f t="shared" ca="1" si="298"/>
        <v>39.973999999999997</v>
      </c>
      <c r="AG227" s="282">
        <f t="shared" ca="1" si="298"/>
        <v>42.134</v>
      </c>
      <c r="AH227" s="282">
        <f t="shared" ca="1" si="298"/>
        <v>45.652999999999999</v>
      </c>
      <c r="AI227" s="282">
        <f t="shared" ca="1" si="298"/>
        <v>46.933</v>
      </c>
      <c r="AJ227" s="282">
        <f t="shared" ca="1" si="298"/>
        <v>49.390999999999998</v>
      </c>
      <c r="AK227" s="282">
        <f t="shared" ca="1" si="298"/>
        <v>52.222999999999999</v>
      </c>
    </row>
    <row r="228" spans="1:38" x14ac:dyDescent="0.3">
      <c r="A228" s="75" t="s">
        <v>239</v>
      </c>
      <c r="B228" s="75">
        <v>11</v>
      </c>
      <c r="C228" s="70" t="s">
        <v>65</v>
      </c>
      <c r="D228" s="75">
        <v>518</v>
      </c>
      <c r="E228" s="75" t="s">
        <v>17</v>
      </c>
      <c r="F228" s="73" t="s">
        <v>453</v>
      </c>
      <c r="G228" s="74">
        <f t="shared" ca="1" si="297"/>
        <v>92260</v>
      </c>
      <c r="H228" s="74">
        <f t="shared" ca="1" si="297"/>
        <v>97117</v>
      </c>
      <c r="I228" s="74">
        <f t="shared" ca="1" si="297"/>
        <v>102226</v>
      </c>
      <c r="J228" s="74">
        <f t="shared" ca="1" si="297"/>
        <v>109178</v>
      </c>
      <c r="K228" s="74">
        <f t="shared" ca="1" si="297"/>
        <v>112237</v>
      </c>
      <c r="L228" s="74">
        <f t="shared" ca="1" si="297"/>
        <v>115381</v>
      </c>
      <c r="M228" s="74">
        <f t="shared" ca="1" si="297"/>
        <v>118668</v>
      </c>
      <c r="N228" s="72"/>
      <c r="P228" s="187" t="str">
        <f t="shared" si="283"/>
        <v>10857C</v>
      </c>
      <c r="Q228" s="191" t="s">
        <v>600</v>
      </c>
      <c r="R228" s="188" t="str">
        <f t="shared" si="232"/>
        <v>Water Business Enterprise System Manager</v>
      </c>
      <c r="S228" s="189" t="str">
        <f t="shared" si="291"/>
        <v>41C</v>
      </c>
      <c r="T228" s="186" cm="1">
        <f t="array" aca="1" ref="T228" ca="1">ROUND(IF($Q228="Y",VLOOKUP($P228, INDIRECT($Q$3),T$8,0)*INDIRECT($P$2),VLOOKUP($P228, INDIRECT($Q$3),T$8,0)),IF($E228="E",0,3))</f>
        <v>92260</v>
      </c>
      <c r="U228" s="186" cm="1">
        <f t="array" aca="1" ref="U228" ca="1">ROUND(IF($Q228="Y",VLOOKUP($P228, INDIRECT($Q$3),U$8,0)*INDIRECT($P$2),VLOOKUP($P228, INDIRECT($Q$3),U$8,0)),IF($E228="E",0,3))</f>
        <v>97117</v>
      </c>
      <c r="V228" s="186" cm="1">
        <f t="array" aca="1" ref="V228" ca="1">ROUND(IF($Q228="Y",VLOOKUP($P228, INDIRECT($Q$3),V$8,0)*INDIRECT($P$2),VLOOKUP($P228, INDIRECT($Q$3),V$8,0)),IF($E228="E",0,3))</f>
        <v>102226</v>
      </c>
      <c r="W228" s="186" cm="1">
        <f t="array" aca="1" ref="W228" ca="1">ROUND(IF($Q228="Y",VLOOKUP($P228, INDIRECT($Q$3),W$8,0)*INDIRECT($P$2),VLOOKUP($P228, INDIRECT($Q$3),W$8,0)),IF($E228="E",0,3))</f>
        <v>109178</v>
      </c>
      <c r="X228" s="186" cm="1">
        <f t="array" aca="1" ref="X228" ca="1">ROUND(IF($Q228="Y",VLOOKUP($P228, INDIRECT($Q$3),X$8,0)*INDIRECT($P$2),VLOOKUP($P228, INDIRECT($Q$3),X$8,0)),IF($E228="E",0,3))</f>
        <v>112237</v>
      </c>
      <c r="Y228" s="186" cm="1">
        <f t="array" aca="1" ref="Y228" ca="1">ROUND(IF($Q228="Y",VLOOKUP($P228, INDIRECT($Q$3),Y$8,0)*INDIRECT($P$2),VLOOKUP($P228, INDIRECT($Q$3),Y$8,0)),IF($E228="E",0,3))</f>
        <v>115381</v>
      </c>
      <c r="Z228" s="186" cm="1">
        <f t="array" aca="1" ref="Z228" ca="1">ROUND(IF($Q228="Y",VLOOKUP($P228, INDIRECT($Q$3),Z$8,0)*INDIRECT($P$2),VLOOKUP($P228, INDIRECT($Q$3),Z$8,0)),IF($E228="E",0,3))</f>
        <v>118668</v>
      </c>
      <c r="AA228" s="186"/>
      <c r="AB228" s="282" t="str">
        <f t="shared" si="284"/>
        <v>10857C</v>
      </c>
      <c r="AC228" s="130" t="str">
        <f t="shared" si="233"/>
        <v>Water Business Enterprise System Manager</v>
      </c>
      <c r="AD228" s="284" t="str">
        <f t="shared" si="234"/>
        <v>41C</v>
      </c>
      <c r="AE228" s="282">
        <f t="shared" ca="1" si="298"/>
        <v>44.355999999999995</v>
      </c>
      <c r="AF228" s="282">
        <f t="shared" ca="1" si="298"/>
        <v>46.690999999999995</v>
      </c>
      <c r="AG228" s="282">
        <f t="shared" ca="1" si="298"/>
        <v>49.147999999999996</v>
      </c>
      <c r="AH228" s="282">
        <f t="shared" ca="1" si="298"/>
        <v>52.489999999999995</v>
      </c>
      <c r="AI228" s="282">
        <f t="shared" ca="1" si="298"/>
        <v>53.960999999999999</v>
      </c>
      <c r="AJ228" s="282">
        <f t="shared" ca="1" si="298"/>
        <v>55.471999999999994</v>
      </c>
      <c r="AK228" s="282">
        <f t="shared" ca="1" si="298"/>
        <v>57.052</v>
      </c>
    </row>
    <row r="229" spans="1:38" x14ac:dyDescent="0.3">
      <c r="A229" s="75" t="s">
        <v>138</v>
      </c>
      <c r="B229" s="75">
        <v>12</v>
      </c>
      <c r="C229" s="70" t="s">
        <v>574</v>
      </c>
      <c r="D229" s="75">
        <v>545</v>
      </c>
      <c r="E229" s="75" t="s">
        <v>17</v>
      </c>
      <c r="F229" s="73" t="s">
        <v>872</v>
      </c>
      <c r="G229" s="74">
        <f t="shared" ca="1" si="297"/>
        <v>110255</v>
      </c>
      <c r="H229" s="74">
        <f t="shared" ca="1" si="297"/>
        <v>114669</v>
      </c>
      <c r="I229" s="74">
        <f t="shared" ca="1" si="297"/>
        <v>119260</v>
      </c>
      <c r="J229" s="74">
        <f t="shared" ca="1" si="297"/>
        <v>124035</v>
      </c>
      <c r="K229" s="74">
        <f t="shared" ca="1" si="297"/>
        <v>129003</v>
      </c>
      <c r="L229" s="74">
        <f t="shared" ca="1" si="297"/>
        <v>0</v>
      </c>
      <c r="M229" s="74">
        <f t="shared" ca="1" si="297"/>
        <v>0</v>
      </c>
      <c r="N229" s="72"/>
      <c r="P229" s="187" t="str">
        <f t="shared" si="283"/>
        <v>06835C</v>
      </c>
      <c r="Q229" s="191" t="s">
        <v>600</v>
      </c>
      <c r="R229" s="188" t="str">
        <f t="shared" si="232"/>
        <v>Workforce Development Manager</v>
      </c>
      <c r="S229" s="189" t="str">
        <f t="shared" si="291"/>
        <v>044</v>
      </c>
      <c r="T229" s="186" cm="1">
        <f t="array" aca="1" ref="T229" ca="1">ROUND(IF($Q229="Y",VLOOKUP($P229, INDIRECT($Q$3),T$8,0)*INDIRECT($P$2),VLOOKUP($P229, INDIRECT($Q$3),T$8,0)),IF($E229="E",0,3))</f>
        <v>110255</v>
      </c>
      <c r="U229" s="186" cm="1">
        <f t="array" aca="1" ref="U229" ca="1">ROUND(IF($Q229="Y",VLOOKUP($P229, INDIRECT($Q$3),U$8,0)*INDIRECT($P$2),VLOOKUP($P229, INDIRECT($Q$3),U$8,0)),IF($E229="E",0,3))</f>
        <v>114669</v>
      </c>
      <c r="V229" s="186" cm="1">
        <f t="array" aca="1" ref="V229" ca="1">ROUND(IF($Q229="Y",VLOOKUP($P229, INDIRECT($Q$3),V$8,0)*INDIRECT($P$2),VLOOKUP($P229, INDIRECT($Q$3),V$8,0)),IF($E229="E",0,3))</f>
        <v>119260</v>
      </c>
      <c r="W229" s="186" cm="1">
        <f t="array" aca="1" ref="W229" ca="1">ROUND(IF($Q229="Y",VLOOKUP($P229, INDIRECT($Q$3),W$8,0)*INDIRECT($P$2),VLOOKUP($P229, INDIRECT($Q$3),W$8,0)),IF($E229="E",0,3))</f>
        <v>124035</v>
      </c>
      <c r="X229" s="186" cm="1">
        <f t="array" aca="1" ref="X229" ca="1">ROUND(IF($Q229="Y",VLOOKUP($P229, INDIRECT($Q$3),X$8,0)*INDIRECT($P$2),VLOOKUP($P229, INDIRECT($Q$3),X$8,0)),IF($E229="E",0,3))</f>
        <v>129003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284"/>
        <v>06835C</v>
      </c>
      <c r="AC229" s="130" t="str">
        <f t="shared" si="233"/>
        <v>Workforce Development Manager</v>
      </c>
      <c r="AD229" s="284" t="str">
        <f t="shared" si="234"/>
        <v>044</v>
      </c>
      <c r="AE229" s="282">
        <f t="shared" ca="1" si="298"/>
        <v>53.007999999999996</v>
      </c>
      <c r="AF229" s="282">
        <f t="shared" ca="1" si="298"/>
        <v>55.129999999999995</v>
      </c>
      <c r="AG229" s="282">
        <f t="shared" ca="1" si="298"/>
        <v>57.336999999999996</v>
      </c>
      <c r="AH229" s="282">
        <f t="shared" ca="1" si="298"/>
        <v>59.632999999999996</v>
      </c>
      <c r="AI229" s="282">
        <f t="shared" ca="1" si="298"/>
        <v>62.021000000000001</v>
      </c>
      <c r="AJ229" s="282" t="str">
        <f t="shared" ca="1" si="298"/>
        <v/>
      </c>
      <c r="AK229" s="282" t="str">
        <f t="shared" ca="1" si="298"/>
        <v/>
      </c>
    </row>
    <row r="230" spans="1:38" x14ac:dyDescent="0.3">
      <c r="G230" s="231"/>
      <c r="H230" s="231"/>
      <c r="I230" s="231"/>
      <c r="J230" s="231"/>
      <c r="K230" s="231"/>
      <c r="L230" s="72"/>
      <c r="M230" s="72"/>
      <c r="N230" s="72"/>
      <c r="P230" s="187"/>
      <c r="R230" s="188"/>
      <c r="S230" s="189"/>
      <c r="AA230" s="186"/>
      <c r="AE230" s="130"/>
      <c r="AF230" s="130"/>
      <c r="AG230" s="130"/>
      <c r="AH230" s="130"/>
      <c r="AI230" s="130"/>
      <c r="AJ230" s="130"/>
      <c r="AK230" s="130"/>
    </row>
    <row r="231" spans="1:38" x14ac:dyDescent="0.3">
      <c r="A231" s="76" t="s">
        <v>754</v>
      </c>
      <c r="B231" s="76"/>
      <c r="D231" s="71"/>
      <c r="E231" s="71"/>
      <c r="F231" s="233"/>
      <c r="G231" s="375"/>
      <c r="H231" s="232"/>
      <c r="I231" s="232"/>
      <c r="J231" s="232"/>
      <c r="K231" s="232"/>
      <c r="L231" s="69"/>
      <c r="M231" s="72"/>
      <c r="N231" s="234"/>
      <c r="P231" s="187"/>
      <c r="R231" s="188"/>
      <c r="S231" s="189"/>
      <c r="AA231" s="186"/>
    </row>
    <row r="232" spans="1:38" x14ac:dyDescent="0.3">
      <c r="A232" s="76" t="s">
        <v>485</v>
      </c>
      <c r="B232" s="76"/>
      <c r="D232" s="71"/>
      <c r="E232" s="71"/>
      <c r="F232" s="224"/>
      <c r="G232" s="374"/>
      <c r="H232" s="242"/>
      <c r="I232" s="242"/>
      <c r="J232" s="242"/>
      <c r="K232" s="242"/>
      <c r="L232" s="234"/>
      <c r="M232" s="234"/>
      <c r="N232" s="234"/>
      <c r="P232" s="188"/>
      <c r="Q232" s="187"/>
      <c r="AA232" s="186"/>
    </row>
    <row r="233" spans="1:38" x14ac:dyDescent="0.3">
      <c r="A233" s="61">
        <f ca="1">T234</f>
        <v>492.74400000000003</v>
      </c>
      <c r="B233" s="79" t="s">
        <v>240</v>
      </c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3"/>
      <c r="Q233" s="289" t="s">
        <v>792</v>
      </c>
      <c r="R233" s="177"/>
      <c r="T233" s="289" t="str">
        <f>Q233</f>
        <v>Longevity - Exempt</v>
      </c>
      <c r="AA233" s="186"/>
      <c r="AB233" s="310" t="str">
        <f>Q233</f>
        <v>Longevity - Exempt</v>
      </c>
      <c r="AE233" s="304" t="str">
        <f>T233</f>
        <v>Longevity - Exempt</v>
      </c>
      <c r="AF233" s="125"/>
      <c r="AG233" s="125"/>
    </row>
    <row r="234" spans="1:38" x14ac:dyDescent="0.3">
      <c r="A234" s="61">
        <f ca="1">T235</f>
        <v>950.45799999999997</v>
      </c>
      <c r="B234" s="79" t="s">
        <v>241</v>
      </c>
      <c r="C234" s="236"/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718</v>
      </c>
      <c r="Q234" s="192" t="s">
        <v>600</v>
      </c>
      <c r="R234" s="177"/>
      <c r="T234" s="186" cm="1">
        <f t="array" aca="1" ref="T234" ca="1">ROUND(IF($Q234="Y",VLOOKUP($P234, INDIRECT($Q$3),T$8,0)*INDIRECT($P$2),VLOOKUP($P234, INDIRECT($Q$3),T$8,0)),IF($E234="E",0,3))</f>
        <v>492.74400000000003</v>
      </c>
      <c r="AA234" s="186"/>
      <c r="AB234" s="286" t="str">
        <f>P234</f>
        <v>Ex10</v>
      </c>
      <c r="AE234" s="282">
        <f ca="1">AE240</f>
        <v>0.23699999999999999</v>
      </c>
    </row>
    <row r="235" spans="1:38" s="72" customFormat="1" x14ac:dyDescent="0.3">
      <c r="A235" s="61">
        <f ca="1">T236</f>
        <v>1146.6210000000001</v>
      </c>
      <c r="B235" s="79" t="s">
        <v>242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719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950.45799999999997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Ex15</v>
      </c>
      <c r="AC235" s="285"/>
      <c r="AD235" s="285"/>
      <c r="AE235" s="282">
        <f ca="1">AE241</f>
        <v>0.45700000000000002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61">
        <f ca="1">T237</f>
        <v>1506.2539999999999</v>
      </c>
      <c r="B236" s="79" t="s">
        <v>243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720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1146.6210000000001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Ex20</v>
      </c>
      <c r="AC236" s="285"/>
      <c r="AD236" s="285"/>
      <c r="AE236" s="282">
        <f ca="1">AE242</f>
        <v>0.55200000000000005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57"/>
      <c r="B237" s="57"/>
      <c r="C237" s="236">
        <v>0</v>
      </c>
      <c r="F237" s="224"/>
      <c r="G237" s="69"/>
      <c r="H237" s="69"/>
      <c r="I237" s="69"/>
      <c r="J237" s="69"/>
      <c r="K237" s="69"/>
      <c r="M237" s="234"/>
      <c r="N237" s="234"/>
      <c r="P237" s="192" t="s">
        <v>721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1506.2539999999999</v>
      </c>
      <c r="U237" s="175"/>
      <c r="V237" s="175"/>
      <c r="W237" s="175"/>
      <c r="X237" s="175"/>
      <c r="Y237" s="175"/>
      <c r="Z237" s="175"/>
      <c r="AA237" s="175"/>
      <c r="AB237" s="286" t="str">
        <f>P237</f>
        <v>Ex25</v>
      </c>
      <c r="AC237" s="285"/>
      <c r="AD237" s="285"/>
      <c r="AE237" s="282">
        <f ca="1">AE243</f>
        <v>0.72399999999999998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76" t="s">
        <v>244</v>
      </c>
      <c r="B238" s="76"/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192"/>
      <c r="R238" s="177"/>
      <c r="S238" s="186"/>
      <c r="T238" s="175"/>
      <c r="U238" s="175"/>
      <c r="V238" s="175"/>
      <c r="W238" s="175"/>
      <c r="X238" s="175"/>
      <c r="Y238" s="175"/>
      <c r="Z238" s="175"/>
      <c r="AA238" s="175"/>
      <c r="AB238" s="286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95">
        <f ca="1">T240</f>
        <v>0.23699999999999999</v>
      </c>
      <c r="B239" s="79" t="s">
        <v>245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289" t="s">
        <v>793</v>
      </c>
      <c r="R239" s="177"/>
      <c r="S239" s="186"/>
      <c r="T239" s="289" t="str">
        <f>Q239</f>
        <v>Longevity - NonExempt</v>
      </c>
      <c r="U239" s="175"/>
      <c r="V239" s="175"/>
      <c r="W239" s="175"/>
      <c r="X239" s="175"/>
      <c r="Y239" s="175"/>
      <c r="Z239" s="175"/>
      <c r="AA239" s="175"/>
      <c r="AB239" s="310" t="str">
        <f>Q239</f>
        <v>Longevity - NonExempt</v>
      </c>
      <c r="AC239" s="285"/>
      <c r="AD239" s="285"/>
      <c r="AE239" s="305" t="str">
        <f>T239</f>
        <v>Longevity - NonExempt</v>
      </c>
      <c r="AF239" s="131"/>
      <c r="AG239" s="131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0.45700000000000002</v>
      </c>
      <c r="B240" s="79" t="s">
        <v>246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722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0.23699999999999999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NEx10</v>
      </c>
      <c r="AC240" s="285"/>
      <c r="AD240" s="285"/>
      <c r="AE240" s="282">
        <f ca="1">ROUNDUP(T240,3)</f>
        <v>0.23699999999999999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0.55200000000000005</v>
      </c>
      <c r="B241" s="79" t="s">
        <v>247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723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0.45700000000000002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NEx15</v>
      </c>
      <c r="AC241" s="285"/>
      <c r="AD241" s="285"/>
      <c r="AE241" s="282">
        <f ca="1">ROUNDUP(T241,3)</f>
        <v>0.45700000000000002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0.72399999999999998</v>
      </c>
      <c r="B242" s="79" t="s">
        <v>248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724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0.55200000000000005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NEx20</v>
      </c>
      <c r="AC242" s="285"/>
      <c r="AD242" s="285"/>
      <c r="AE242" s="282">
        <f ca="1">ROUNDUP(T242,3)</f>
        <v>0.55200000000000005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223"/>
      <c r="B243" s="223"/>
      <c r="C243" s="236">
        <v>0.47599999999999998</v>
      </c>
      <c r="F243" s="224"/>
      <c r="G243" s="69"/>
      <c r="H243" s="69"/>
      <c r="I243" s="69"/>
      <c r="J243" s="69"/>
      <c r="K243" s="69"/>
      <c r="L243" s="69"/>
      <c r="P243" s="192" t="s">
        <v>725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0.72399999999999998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NEx25</v>
      </c>
      <c r="AC243" s="285"/>
      <c r="AD243" s="285"/>
      <c r="AE243" s="282">
        <f ca="1">ROUNDUP(T243,3)</f>
        <v>0.72399999999999998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76" t="s">
        <v>737</v>
      </c>
      <c r="B244" s="76"/>
      <c r="C244" s="69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286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x14ac:dyDescent="0.3">
      <c r="A245" s="81" t="s">
        <v>739</v>
      </c>
      <c r="B245" s="81"/>
      <c r="D245" s="71"/>
      <c r="E245" s="71"/>
      <c r="F245" s="224"/>
      <c r="G245" s="69"/>
      <c r="H245" s="69"/>
      <c r="I245" s="69"/>
      <c r="J245" s="69"/>
      <c r="K245" s="69"/>
      <c r="L245" s="69"/>
      <c r="M245" s="72"/>
      <c r="N245" s="72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</row>
    <row r="246" spans="1:38" s="72" customFormat="1" x14ac:dyDescent="0.3">
      <c r="A246" s="57"/>
      <c r="B246" s="57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81" t="s">
        <v>740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741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/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742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/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294" customFormat="1" x14ac:dyDescent="0.3">
      <c r="A252" s="54" t="s">
        <v>738</v>
      </c>
      <c r="B252" s="54"/>
      <c r="F252" s="295"/>
      <c r="G252" s="296"/>
      <c r="H252" s="296"/>
      <c r="I252" s="296"/>
      <c r="J252" s="296"/>
      <c r="K252" s="296"/>
      <c r="L252" s="296"/>
      <c r="M252" s="296"/>
      <c r="N252" s="296"/>
      <c r="P252" s="297"/>
      <c r="Q252" s="291"/>
      <c r="R252" s="298"/>
      <c r="S252" s="291"/>
      <c r="T252" s="291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3">
      <c r="A253" s="55" t="s">
        <v>503</v>
      </c>
      <c r="B253" s="55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/>
      <c r="Q253" s="291"/>
      <c r="R253" s="249"/>
      <c r="S253" s="300"/>
      <c r="T253" s="292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213" t="str">
        <f>TEXT(T254,"$0.000")&amp;" per day when assigned and used."</f>
        <v>$10.176 per day when assigned and used.</v>
      </c>
      <c r="B254" s="213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 t="s">
        <v>622</v>
      </c>
      <c r="Q254" s="291" t="s">
        <v>600</v>
      </c>
      <c r="R254" s="249" t="s">
        <v>623</v>
      </c>
      <c r="S254" s="300"/>
      <c r="T254" s="369">
        <v>10.176</v>
      </c>
      <c r="U254" s="297" t="s">
        <v>993</v>
      </c>
      <c r="V254" s="291"/>
      <c r="W254" s="291"/>
      <c r="X254" s="291"/>
      <c r="Y254" s="291"/>
      <c r="Z254" s="291"/>
      <c r="AA254" s="291"/>
      <c r="AB254" s="311" t="str">
        <f>P254</f>
        <v>CNRBIL</v>
      </c>
      <c r="AC254" s="299" t="str">
        <f>R254</f>
        <v>Bi-lingual Premium Pay</v>
      </c>
      <c r="AD254" s="299"/>
      <c r="AE254" s="282">
        <f t="shared" ref="AE254" si="299">ROUND(T254,3)</f>
        <v>10.176</v>
      </c>
      <c r="AF254" s="299"/>
      <c r="AG254" s="299"/>
      <c r="AH254" s="299"/>
      <c r="AI254" s="299"/>
      <c r="AJ254" s="299"/>
      <c r="AK254" s="299"/>
      <c r="AL254" s="299"/>
    </row>
    <row r="255" spans="1:38" x14ac:dyDescent="0.3">
      <c r="A255" s="223"/>
      <c r="B255" s="223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297"/>
      <c r="Q255" s="291"/>
      <c r="R255" s="298"/>
      <c r="S255" s="291"/>
      <c r="T255" s="291"/>
      <c r="U255" s="179"/>
      <c r="V255" s="179"/>
      <c r="W255" s="179"/>
      <c r="X255" s="179"/>
      <c r="Y255" s="179"/>
      <c r="Z255" s="179"/>
      <c r="AA255" s="179"/>
      <c r="AB255" s="133"/>
    </row>
    <row r="256" spans="1:38" s="69" customFormat="1" x14ac:dyDescent="0.3">
      <c r="A256" s="76" t="s">
        <v>736</v>
      </c>
      <c r="B256" s="76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 t="s">
        <v>743</v>
      </c>
      <c r="B257" s="81"/>
      <c r="F257" s="224"/>
      <c r="M257" s="72"/>
      <c r="N257" s="72"/>
      <c r="P257" s="179"/>
      <c r="Q257" s="175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63" t="str">
        <f ca="1">"Employees who are scheduled to work a full shift which begins between the 12:00 noon and 1:29 p.m. shall be paid an additional "&amp;TEXT(T258,"$0.000")&amp;" cents per hour"</f>
        <v>Employees who are scheduled to work a full shift which begins between the 12:00 noon and 1:29 p.m. shall be paid an additional $0.474 cents per hour</v>
      </c>
      <c r="B258" s="63"/>
      <c r="F258" s="224"/>
      <c r="M258" s="72"/>
      <c r="N258" s="72"/>
      <c r="P258" s="249" t="s">
        <v>611</v>
      </c>
      <c r="Q258" s="175" t="s">
        <v>600</v>
      </c>
      <c r="R258" s="249" t="s">
        <v>612</v>
      </c>
      <c r="S258" s="250"/>
      <c r="T258" s="186" cm="1">
        <f t="array" aca="1" ref="T258" ca="1">ROUND(IF($Q258="Y",VLOOKUP($P258, INDIRECT($Q$3),T$8,0)*INDIRECT($P$2),VLOOKUP($P258, INDIRECT($Q$3),T$8,0)),IF($E258="E",0,3))</f>
        <v>0.47399999999999998</v>
      </c>
      <c r="U258" s="179"/>
      <c r="V258" s="179"/>
      <c r="W258" s="179"/>
      <c r="X258" s="179"/>
      <c r="Y258" s="179"/>
      <c r="Z258" s="179"/>
      <c r="AA258" s="179"/>
      <c r="AB258" s="311" t="str">
        <f>P258</f>
        <v>CNREVE</v>
      </c>
      <c r="AC258" s="299" t="str">
        <f>R258</f>
        <v>TL-Evening Shift Premium-CNR</v>
      </c>
      <c r="AD258" s="299"/>
      <c r="AE258" s="282">
        <f ca="1">ROUND(T258,3)</f>
        <v>0.47399999999999998</v>
      </c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255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214" t="str">
        <f ca="1">"adjacent to such a shift, the "&amp;(TEXT(T258,"$0.000")&amp;" differential shall also be applied to those overtime hours.")</f>
        <v>adjacent to such a shift, the $0.474 differential shall also be applied to those overtime hours.</v>
      </c>
      <c r="B260" s="214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5"/>
      <c r="B261" s="85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14" t="str">
        <f ca="1">"Employees who are scheduled to work a full shift which begins between the 1:30 p.m. and 1:59 a.m. shall be paid an additional "&amp;TEXT(T262,"$0.000")&amp;" per hour"</f>
        <v>Employees who are scheduled to work a full shift which begins between the 1:30 p.m. and 1:59 a.m. shall be paid an additional $1.123 per hour</v>
      </c>
      <c r="B262" s="214"/>
      <c r="F262" s="224"/>
      <c r="M262" s="72"/>
      <c r="N262" s="72"/>
      <c r="P262" s="249" t="s">
        <v>613</v>
      </c>
      <c r="Q262" s="175" t="s">
        <v>600</v>
      </c>
      <c r="R262" s="249" t="s">
        <v>614</v>
      </c>
      <c r="S262" s="250"/>
      <c r="T262" s="186" cm="1">
        <f t="array" aca="1" ref="T262" ca="1">ROUND(IF($Q262="Y",VLOOKUP($P262, INDIRECT($Q$3),T$8,0)*INDIRECT($P$2),VLOOKUP($P262, INDIRECT($Q$3),T$8,0)),IF($E262="E",0,3))</f>
        <v>1.123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CNRNIT</v>
      </c>
      <c r="AC262" s="299" t="str">
        <f>R262</f>
        <v>TL-Night Shift Premium-CNR</v>
      </c>
      <c r="AD262" s="299"/>
      <c r="AE262" s="282">
        <f ca="1">ROUND(T262,3)</f>
        <v>1.123</v>
      </c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5" t="s">
        <v>255</v>
      </c>
      <c r="B263" s="85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x14ac:dyDescent="0.3">
      <c r="A264" s="214" t="str">
        <f ca="1">"adjacent to such a shift, the "&amp;TEXT(T262,"$0.000")&amp;" differential shall also be applied to those overtime hours."</f>
        <v>adjacent to such a shift, the $1.123 differential shall also be applied to those overtime hours.</v>
      </c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14"/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s="69" customFormat="1" x14ac:dyDescent="0.3">
      <c r="A266" s="76" t="s">
        <v>807</v>
      </c>
      <c r="B266" s="57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744</v>
      </c>
      <c r="B267" s="81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260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261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262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/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76" t="s">
        <v>263</v>
      </c>
      <c r="B272" s="76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64" t="s">
        <v>755</v>
      </c>
      <c r="B273" s="64"/>
      <c r="C273" s="71"/>
      <c r="F273" s="233"/>
      <c r="M273" s="72"/>
      <c r="N273" s="72"/>
      <c r="P273" s="176" t="s">
        <v>263</v>
      </c>
      <c r="Q273" s="175" t="s">
        <v>600</v>
      </c>
      <c r="R273" s="177"/>
      <c r="S273" s="179"/>
      <c r="T273" s="186">
        <v>208</v>
      </c>
      <c r="U273" s="179"/>
      <c r="V273" s="179"/>
      <c r="W273" s="179"/>
      <c r="X273" s="179"/>
      <c r="Y273" s="179"/>
      <c r="Z273" s="179"/>
      <c r="AA273" s="179"/>
      <c r="AB273" s="311" t="str">
        <f>P273</f>
        <v>Safety Shoes</v>
      </c>
      <c r="AC273" s="299"/>
      <c r="AD273" s="299"/>
      <c r="AE273" s="285">
        <f>ROUND(T273,0)</f>
        <v>208</v>
      </c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265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63" t="str">
        <f>TEXT(T273,"$#,###")&amp;" per 12 months actually worked. "</f>
        <v xml:space="preserve">$208 per 12 months actually worked. </v>
      </c>
      <c r="B275" s="6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23"/>
      <c r="B276" s="22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76" t="s">
        <v>732</v>
      </c>
      <c r="B277" s="76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 t="s">
        <v>745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15" t="s">
        <v>733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734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735</v>
      </c>
      <c r="B281" s="81"/>
      <c r="C281" s="71"/>
      <c r="F281" s="224"/>
      <c r="M281" s="72"/>
      <c r="N281" s="72"/>
      <c r="P281" s="249" t="s">
        <v>617</v>
      </c>
      <c r="Q281" s="175" t="s">
        <v>600</v>
      </c>
      <c r="R281" s="249" t="s">
        <v>618</v>
      </c>
      <c r="S281" s="250"/>
      <c r="T281" s="369">
        <v>43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ref="AB281:AB282" si="300">P281</f>
        <v>CNRCDY</v>
      </c>
      <c r="AC281" s="299" t="str">
        <f t="shared" ref="AC281:AC282" si="301">R281</f>
        <v>TL-On call by the day-CNR</v>
      </c>
      <c r="AD281" s="299"/>
      <c r="AE281" s="282">
        <f t="shared" ref="AE281:AE282" si="302">ROUND(T281,3)</f>
        <v>43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6" t="s">
        <v>746</v>
      </c>
      <c r="B282" s="79" t="str">
        <f>"An employee will receive "&amp;TEXT(T281,"$0.000")&amp;" for each weekday the employee is on call.  The employee will receive "&amp;TEXT(T282,"$0.000")&amp;" for each weekend day (Saturday or"</f>
        <v>An employee will receive $43.000 for each weekday the employee is on call.  The employee will receive $53.000 for each weekend day (Saturday or</v>
      </c>
      <c r="C282" s="71"/>
      <c r="F282" s="224"/>
      <c r="M282" s="72"/>
      <c r="N282" s="72"/>
      <c r="P282" s="249" t="s">
        <v>616</v>
      </c>
      <c r="Q282" s="175" t="s">
        <v>600</v>
      </c>
      <c r="R282" s="249" t="s">
        <v>619</v>
      </c>
      <c r="S282" s="250"/>
      <c r="T282" s="369">
        <v>53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 t="shared" si="300"/>
        <v>CNRCWE</v>
      </c>
      <c r="AC282" s="299" t="str">
        <f t="shared" si="301"/>
        <v>TL-On call by day Weekend-CNR</v>
      </c>
      <c r="AD282" s="299"/>
      <c r="AE282" s="282">
        <f t="shared" si="302"/>
        <v>53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57"/>
      <c r="B283" s="215" t="s">
        <v>747</v>
      </c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6" t="s">
        <v>748</v>
      </c>
      <c r="B284" s="79" t="s">
        <v>749</v>
      </c>
      <c r="C284" s="71"/>
      <c r="F284" s="224"/>
      <c r="M284" s="72"/>
      <c r="N284" s="72"/>
      <c r="P284" s="249" t="s">
        <v>726</v>
      </c>
      <c r="Q284" s="175" t="s">
        <v>600</v>
      </c>
      <c r="R284" s="249" t="s">
        <v>727</v>
      </c>
      <c r="S284" s="250"/>
      <c r="T284" s="186" cm="1">
        <f t="array" aca="1" ref="T284" ca="1">ROUND(IF($Q284="Y",VLOOKUP($P284, INDIRECT($Q$3),T$8,0)*INDIRECT($P$2),VLOOKUP($P284, INDIRECT($Q$3),T$8,0)),IF($E284="E",0,3))</f>
        <v>2.351</v>
      </c>
      <c r="U284" s="179"/>
      <c r="V284" s="179"/>
      <c r="W284" s="179"/>
      <c r="X284" s="179"/>
      <c r="Y284" s="179"/>
      <c r="Z284" s="179"/>
      <c r="AA284" s="179"/>
      <c r="AB284" s="311" t="str">
        <f>P284</f>
        <v>CNRLDS</v>
      </c>
      <c r="AC284" s="299" t="str">
        <f>R284</f>
        <v>MOD-Premium Pay</v>
      </c>
      <c r="AD284" s="299"/>
      <c r="AE284" s="282">
        <f ca="1">ROUND(T284,3)</f>
        <v>2.351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57"/>
      <c r="B285" s="79" t="s">
        <v>751</v>
      </c>
      <c r="C285" s="71"/>
      <c r="F285" s="224"/>
      <c r="M285" s="72"/>
      <c r="N285" s="72"/>
      <c r="P285" s="249"/>
      <c r="Q285" s="175"/>
      <c r="R285" s="249"/>
      <c r="S285" s="250"/>
      <c r="T285" s="293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750</v>
      </c>
      <c r="B286" s="217" t="s">
        <v>752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217" t="s">
        <v>753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23"/>
      <c r="B288" s="223"/>
      <c r="C288" s="71"/>
      <c r="F288" s="224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76" t="s">
        <v>268</v>
      </c>
      <c r="B289" s="76"/>
      <c r="C289" s="71"/>
      <c r="F289" s="224"/>
      <c r="M289" s="72"/>
      <c r="N289" s="72"/>
      <c r="P289" s="176"/>
      <c r="Q289" s="175"/>
      <c r="R289" s="177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34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234" customFormat="1" x14ac:dyDescent="0.3">
      <c r="A290" s="63" t="str">
        <f ca="1">"Effective July 1, 2014, Shift Supervisors, 311 Call Center shall be paid fifty-eight cents "&amp;TEXT(T290,"$0.000")&amp;" per hour for all hours worked"</f>
        <v>Effective July 1, 2014, Shift Supervisors, 311 Call Center shall be paid fifty-eight cents $0.651 per hour for all hours worked</v>
      </c>
      <c r="B290" s="63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 t="s">
        <v>620</v>
      </c>
      <c r="Q290" s="175" t="s">
        <v>600</v>
      </c>
      <c r="R290" s="249" t="s">
        <v>621</v>
      </c>
      <c r="S290" s="250"/>
      <c r="T290" s="186" cm="1">
        <f t="array" aca="1" ref="T290" ca="1">ROUND(IF($Q290="Y",VLOOKUP($P290, INDIRECT($Q$3),T$8,0)*INDIRECT($P$2),VLOOKUP($P290, INDIRECT($Q$3),T$8,0)),IF($E290="E",0,3))</f>
        <v>0.65100000000000002</v>
      </c>
      <c r="U290" s="192"/>
      <c r="V290" s="192"/>
      <c r="W290" s="192"/>
      <c r="X290" s="192"/>
      <c r="Y290" s="192"/>
      <c r="Z290" s="192"/>
      <c r="AA290" s="192"/>
      <c r="AB290" s="311" t="str">
        <f>P290</f>
        <v>CNRWKE</v>
      </c>
      <c r="AC290" s="299" t="str">
        <f>R290</f>
        <v>TL-Weekend Shift-CNR</v>
      </c>
      <c r="AD290" s="299"/>
      <c r="AE290" s="282">
        <f ca="1">ROUND(T290,3)</f>
        <v>0.65100000000000002</v>
      </c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3">
      <c r="A291" s="81" t="s">
        <v>270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/>
      <c r="Q291" s="175"/>
      <c r="R291" s="249"/>
      <c r="S291" s="250"/>
      <c r="T291" s="293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271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272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ht="14.4" thickBot="1" x14ac:dyDescent="0.35">
      <c r="A294" s="345"/>
      <c r="B294" s="345"/>
      <c r="C294" s="346"/>
      <c r="D294" s="347"/>
      <c r="E294" s="347"/>
      <c r="F294" s="348"/>
      <c r="G294" s="346"/>
      <c r="H294" s="346"/>
      <c r="I294" s="346"/>
      <c r="J294" s="346"/>
      <c r="K294" s="346"/>
      <c r="L294" s="346"/>
      <c r="M294" s="349"/>
      <c r="N294" s="349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3">
      <c r="A295" s="222" t="s">
        <v>273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8" t="s">
        <v>988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>
        <v>5</v>
      </c>
      <c r="U296" s="179">
        <f>T296+1</f>
        <v>6</v>
      </c>
      <c r="V296" s="179">
        <f t="shared" ref="V296:Z296" si="303">U296+1</f>
        <v>7</v>
      </c>
      <c r="W296" s="179">
        <f t="shared" si="303"/>
        <v>8</v>
      </c>
      <c r="X296" s="179">
        <f t="shared" si="303"/>
        <v>9</v>
      </c>
      <c r="Y296" s="179">
        <f t="shared" si="303"/>
        <v>10</v>
      </c>
      <c r="Z296" s="179">
        <f t="shared" si="303"/>
        <v>11</v>
      </c>
      <c r="AA296" s="179">
        <v>12</v>
      </c>
    </row>
    <row r="297" spans="1:38" ht="41.4" x14ac:dyDescent="0.3">
      <c r="A297" s="65" t="s">
        <v>6</v>
      </c>
      <c r="B297" s="279"/>
      <c r="C297" s="229" t="s">
        <v>274</v>
      </c>
      <c r="D297" s="279"/>
      <c r="E297" s="65" t="s">
        <v>4</v>
      </c>
      <c r="F297" s="320" t="s">
        <v>7</v>
      </c>
      <c r="G297" s="118" t="s">
        <v>772</v>
      </c>
      <c r="H297" s="118" t="s">
        <v>773</v>
      </c>
      <c r="I297" s="254" t="s">
        <v>12</v>
      </c>
      <c r="J297" s="254" t="s">
        <v>13</v>
      </c>
      <c r="K297" s="254" t="s">
        <v>14</v>
      </c>
      <c r="L297" s="254" t="s">
        <v>15</v>
      </c>
      <c r="M297" s="254" t="s">
        <v>16</v>
      </c>
      <c r="N297" s="255" t="s">
        <v>275</v>
      </c>
      <c r="P297" s="301" t="s">
        <v>6</v>
      </c>
      <c r="Q297" s="198" t="s">
        <v>599</v>
      </c>
      <c r="R297" s="302" t="s">
        <v>7</v>
      </c>
      <c r="S297" s="288" t="s">
        <v>274</v>
      </c>
      <c r="T297" s="272" t="s">
        <v>10</v>
      </c>
      <c r="U297" s="303" t="s">
        <v>11</v>
      </c>
      <c r="V297" s="303" t="s">
        <v>12</v>
      </c>
      <c r="W297" s="303" t="s">
        <v>13</v>
      </c>
      <c r="X297" s="303" t="s">
        <v>14</v>
      </c>
      <c r="Y297" s="303" t="s">
        <v>15</v>
      </c>
      <c r="Z297" s="303" t="s">
        <v>16</v>
      </c>
      <c r="AA297" s="303" t="s">
        <v>275</v>
      </c>
      <c r="AB297" s="312" t="s">
        <v>6</v>
      </c>
      <c r="AC297" s="307" t="s">
        <v>7</v>
      </c>
      <c r="AD297" s="308" t="s">
        <v>274</v>
      </c>
      <c r="AE297" s="126" t="s">
        <v>10</v>
      </c>
      <c r="AF297" s="309" t="s">
        <v>11</v>
      </c>
      <c r="AG297" s="309" t="s">
        <v>12</v>
      </c>
      <c r="AH297" s="309" t="s">
        <v>13</v>
      </c>
      <c r="AI297" s="309" t="s">
        <v>14</v>
      </c>
      <c r="AJ297" s="309" t="s">
        <v>15</v>
      </c>
      <c r="AK297" s="309" t="s">
        <v>16</v>
      </c>
      <c r="AL297" s="309" t="s">
        <v>275</v>
      </c>
    </row>
    <row r="298" spans="1:38" s="234" customFormat="1" x14ac:dyDescent="0.3">
      <c r="A298" s="69" t="s">
        <v>278</v>
      </c>
      <c r="C298" s="223" t="s">
        <v>277</v>
      </c>
      <c r="E298" s="69" t="s">
        <v>276</v>
      </c>
      <c r="F298" s="239" t="s">
        <v>279</v>
      </c>
      <c r="G298" s="240" t="s">
        <v>766</v>
      </c>
      <c r="H298" s="231">
        <f t="shared" ref="H298:H306" ca="1" si="304">ROUND(U298,3)</f>
        <v>28.920999999999999</v>
      </c>
      <c r="I298" s="69"/>
      <c r="J298" s="69"/>
      <c r="K298" s="69"/>
      <c r="L298" s="69"/>
      <c r="M298" s="69"/>
      <c r="N298" s="72"/>
      <c r="P298" s="176" t="str">
        <f t="shared" ref="P298:P308" si="305">A298</f>
        <v>C08906</v>
      </c>
      <c r="Q298" s="175" t="s">
        <v>600</v>
      </c>
      <c r="R298" s="209" t="str">
        <f t="shared" ref="R298:R308" si="306">F298</f>
        <v>Saeks' Fellow (MN Law Public Interest Residency Program)</v>
      </c>
      <c r="S298" s="192" t="str">
        <f t="shared" ref="S298:S308" si="307">C298</f>
        <v>01J</v>
      </c>
      <c r="T298" s="186"/>
      <c r="U298" s="186" cm="1">
        <f t="array" aca="1" ref="U298" ca="1">ROUND(IF($Q298="Y",VLOOKUP($P298, INDIRECT($Q$3),U$296,0)*INDIRECT($P$2),VLOOKUP($P298, INDIRECT($Q$3),U$296,0)),IF($E298="E",0,3))</f>
        <v>28.920999999999999</v>
      </c>
      <c r="V298" s="186" cm="1">
        <f t="array" aca="1" ref="V298" ca="1">ROUND(IF($Q298="Y",VLOOKUP($P298, INDIRECT($Q$3),V$296,0)*INDIRECT($P$2),VLOOKUP($P298, INDIRECT($Q$3),V$296,0)),IF($E298="E",0,3))</f>
        <v>0</v>
      </c>
      <c r="W298" s="186" cm="1">
        <f t="array" aca="1" ref="W298" ca="1">ROUND(IF($Q298="Y",VLOOKUP($P298, INDIRECT($Q$3),W$296,0)*INDIRECT($P$2),VLOOKUP($P298, INDIRECT($Q$3),W$296,0)),IF($E298="E",0,3))</f>
        <v>0</v>
      </c>
      <c r="X298" s="186" cm="1">
        <f t="array" aca="1" ref="X298" ca="1">ROUND(IF($Q298="Y",VLOOKUP($P298, INDIRECT($Q$3),X$296,0)*INDIRECT($P$2),VLOOKUP($P298, INDIRECT($Q$3),X$296,0)),IF($E298="E",0,3))</f>
        <v>0</v>
      </c>
      <c r="Y298" s="186" cm="1">
        <f t="array" aca="1" ref="Y298" ca="1">ROUND(IF($Q298="Y",VLOOKUP($P298, INDIRECT($Q$3),Y$296,0)*INDIRECT($P$2),VLOOKUP($P298, INDIRECT($Q$3),Y$296,0)),IF($E298="E",0,3))</f>
        <v>0</v>
      </c>
      <c r="Z298" s="186" cm="1">
        <f t="array" aca="1" ref="Z298" ca="1">ROUND(IF($Q298="Y",VLOOKUP($P298, INDIRECT($Q$3),Z$296,0)*INDIRECT($P$2),VLOOKUP($P298, INDIRECT($Q$3),Z$296,0)),IF($E298="E",0,3))</f>
        <v>0</v>
      </c>
      <c r="AA298" s="186" cm="1">
        <f t="array" aca="1" ref="AA298" ca="1">ROUND(IF($Q298="Y",VLOOKUP($P298, INDIRECT($Q$3),AA$296,0)*INDIRECT($P$2),VLOOKUP($P298, INDIRECT($Q$3),AA$296,0)),IF($E298="E",0,3))</f>
        <v>0</v>
      </c>
      <c r="AB298" s="282" t="str">
        <f t="shared" ref="AB298" si="308">A298</f>
        <v>C08906</v>
      </c>
      <c r="AC298" s="130" t="str">
        <f t="shared" ref="AC298" si="309">F298</f>
        <v>Saeks' Fellow (MN Law Public Interest Residency Program)</v>
      </c>
      <c r="AD298" s="284" t="str">
        <f t="shared" ref="AD298" si="310">C298</f>
        <v>01J</v>
      </c>
      <c r="AE298" s="282" t="str">
        <f t="shared" ref="AE298:AE306" si="311">IF(T298=0,"",T298)</f>
        <v/>
      </c>
      <c r="AF298" s="282">
        <f t="shared" ref="AF298:AF306" ca="1" si="312">IF(U298=0,"",U298)</f>
        <v>28.920999999999999</v>
      </c>
      <c r="AG298" s="282" t="str">
        <f t="shared" ref="AG298:AG306" ca="1" si="313">IF(V298=0,"",V298)</f>
        <v/>
      </c>
      <c r="AH298" s="282" t="str">
        <f t="shared" ref="AH298:AH306" ca="1" si="314">IF(W298=0,"",W298)</f>
        <v/>
      </c>
      <c r="AI298" s="282" t="str">
        <f t="shared" ref="AI298:AI306" ca="1" si="315">IF(X298=0,"",X298)</f>
        <v/>
      </c>
      <c r="AJ298" s="282" t="str">
        <f t="shared" ref="AJ298:AJ306" ca="1" si="316">IF(Y298=0,"",Y298)</f>
        <v/>
      </c>
      <c r="AK298" s="282" t="str">
        <f t="shared" ref="AK298:AK306" ca="1" si="317">IF(Z298=0,"",Z298)</f>
        <v/>
      </c>
      <c r="AL298" s="282" t="str">
        <f t="shared" ref="AL298:AL306" ca="1" si="318">IF(AA298=0,"",AA298)</f>
        <v/>
      </c>
    </row>
    <row r="299" spans="1:38" s="234" customFormat="1" x14ac:dyDescent="0.3">
      <c r="A299" s="69" t="s">
        <v>282</v>
      </c>
      <c r="C299" s="223" t="s">
        <v>281</v>
      </c>
      <c r="E299" s="69" t="s">
        <v>276</v>
      </c>
      <c r="F299" s="239" t="s">
        <v>283</v>
      </c>
      <c r="G299" s="231">
        <f t="shared" ref="G299:G306" ca="1" si="319">ROUND(T299,3)</f>
        <v>26.116</v>
      </c>
      <c r="H299" s="231">
        <f t="shared" ca="1" si="304"/>
        <v>27.303000000000001</v>
      </c>
      <c r="I299" s="231">
        <f ca="1">ROUND(V299,3)</f>
        <v>28.382000000000001</v>
      </c>
      <c r="J299" s="231"/>
      <c r="K299" s="231"/>
      <c r="L299" s="231"/>
      <c r="M299" s="231"/>
      <c r="N299" s="231"/>
      <c r="P299" s="176" t="str">
        <f t="shared" si="305"/>
        <v>04352C</v>
      </c>
      <c r="Q299" s="201" t="s">
        <v>600</v>
      </c>
      <c r="R299" s="209" t="str">
        <f t="shared" si="306"/>
        <v>Financial Graduate Fellowship</v>
      </c>
      <c r="S299" s="192" t="str">
        <f t="shared" si="307"/>
        <v>01N</v>
      </c>
      <c r="T299" s="186" cm="1">
        <f t="array" aca="1" ref="T299" ca="1">ROUND(IF($Q299="Y",VLOOKUP($P299, INDIRECT($Q$3),T$8,0)*INDIRECT($P$2),VLOOKUP($P299, INDIRECT($Q$3),T$8,0)),IF($E299="E",0,3))</f>
        <v>26.116</v>
      </c>
      <c r="U299" s="186" cm="1">
        <f t="array" aca="1" ref="U299" ca="1">ROUND(IF($Q299="Y",VLOOKUP($P299, INDIRECT($Q$3),U$296,0)*INDIRECT($P$2),VLOOKUP($P299, INDIRECT($Q$3),U$296,0)),IF($E299="E",0,3))</f>
        <v>27.303000000000001</v>
      </c>
      <c r="V299" s="186" cm="1">
        <f t="array" aca="1" ref="V299" ca="1">ROUND(IF($Q299="Y",VLOOKUP($P299, INDIRECT($Q$3),V$296,0)*INDIRECT($P$2),VLOOKUP($P299, INDIRECT($Q$3),V$296,0)),IF($E299="E",0,3))</f>
        <v>28.382000000000001</v>
      </c>
      <c r="W299" s="186" cm="1">
        <f t="array" aca="1" ref="W299" ca="1">ROUND(IF($Q299="Y",VLOOKUP($P299, INDIRECT($Q$3),W$296,0)*INDIRECT($P$2),VLOOKUP($P299, INDIRECT($Q$3),W$296,0)),IF($E299="E",0,3))</f>
        <v>0</v>
      </c>
      <c r="X299" s="186" cm="1">
        <f t="array" aca="1" ref="X299" ca="1">ROUND(IF($Q299="Y",VLOOKUP($P299, INDIRECT($Q$3),X$296,0)*INDIRECT($P$2),VLOOKUP($P299, INDIRECT($Q$3),X$296,0)),IF($E299="E",0,3))</f>
        <v>0</v>
      </c>
      <c r="Y299" s="186" cm="1">
        <f t="array" aca="1" ref="Y299" ca="1">ROUND(IF($Q299="Y",VLOOKUP($P299, INDIRECT($Q$3),Y$296,0)*INDIRECT($P$2),VLOOKUP($P299, INDIRECT($Q$3),Y$296,0)),IF($E299="E",0,3))</f>
        <v>0</v>
      </c>
      <c r="Z299" s="186" cm="1">
        <f t="array" aca="1" ref="Z299" ca="1">ROUND(IF($Q299="Y",VLOOKUP($P299, INDIRECT($Q$3),Z$296,0)*INDIRECT($P$2),VLOOKUP($P299, INDIRECT($Q$3),Z$296,0)),IF($E299="E",0,3))</f>
        <v>0</v>
      </c>
      <c r="AA299" s="186" cm="1">
        <f t="array" aca="1" ref="AA299" ca="1">ROUND(IF($Q299="Y",VLOOKUP($P299, INDIRECT($Q$3),AA$296,0)*INDIRECT($P$2),VLOOKUP($P299, INDIRECT($Q$3),AA$296,0)),IF($E299="E",0,3))</f>
        <v>0</v>
      </c>
      <c r="AB299" s="282" t="str">
        <f>A299</f>
        <v>04352C</v>
      </c>
      <c r="AC299" s="130" t="str">
        <f>F299</f>
        <v>Financial Graduate Fellowship</v>
      </c>
      <c r="AD299" s="284" t="str">
        <f>C299</f>
        <v>01N</v>
      </c>
      <c r="AE299" s="282">
        <f t="shared" ca="1" si="311"/>
        <v>26.116</v>
      </c>
      <c r="AF299" s="282">
        <f t="shared" ca="1" si="312"/>
        <v>27.303000000000001</v>
      </c>
      <c r="AG299" s="282">
        <f t="shared" ca="1" si="313"/>
        <v>28.382000000000001</v>
      </c>
      <c r="AH299" s="282" t="str">
        <f t="shared" ca="1" si="314"/>
        <v/>
      </c>
      <c r="AI299" s="282" t="str">
        <f t="shared" ca="1" si="315"/>
        <v/>
      </c>
      <c r="AJ299" s="282" t="str">
        <f t="shared" ca="1" si="316"/>
        <v/>
      </c>
      <c r="AK299" s="282" t="str">
        <f t="shared" ca="1" si="317"/>
        <v/>
      </c>
      <c r="AL299" s="282" t="str">
        <f t="shared" ca="1" si="318"/>
        <v/>
      </c>
    </row>
    <row r="300" spans="1:38" s="234" customFormat="1" x14ac:dyDescent="0.3">
      <c r="A300" s="69" t="s">
        <v>949</v>
      </c>
      <c r="C300" s="223" t="s">
        <v>1001</v>
      </c>
      <c r="E300" s="69" t="s">
        <v>276</v>
      </c>
      <c r="F300" s="239" t="s">
        <v>950</v>
      </c>
      <c r="G300" s="231">
        <f t="shared" ca="1" si="319"/>
        <v>19.579999999999998</v>
      </c>
      <c r="H300" s="231">
        <f t="shared" ca="1" si="304"/>
        <v>20.861999999999998</v>
      </c>
      <c r="I300" s="231">
        <f ca="1">ROUND(V300,3)</f>
        <v>22.027999999999999</v>
      </c>
      <c r="J300" s="231"/>
      <c r="K300" s="231"/>
      <c r="L300" s="231"/>
      <c r="M300" s="231"/>
      <c r="N300" s="231"/>
      <c r="P300" s="176" t="str">
        <f t="shared" si="305"/>
        <v>53047C</v>
      </c>
      <c r="Q300" s="201" t="s">
        <v>600</v>
      </c>
      <c r="R300" s="209" t="str">
        <f t="shared" si="306"/>
        <v>HR Urban Scholar Intern - Undergrad</v>
      </c>
      <c r="S300" s="192" t="str">
        <f t="shared" si="307"/>
        <v>01R</v>
      </c>
      <c r="T300" s="186" cm="1">
        <f t="array" aca="1" ref="T300" ca="1">ROUND(IF($Q300="Y",VLOOKUP($P300, INDIRECT($Q$3),T$8,0)*INDIRECT($P$2),VLOOKUP($P300, INDIRECT($Q$3),T$8,0)),IF($E300="E",0,3))</f>
        <v>19.579999999999998</v>
      </c>
      <c r="U300" s="186" cm="1">
        <f t="array" aca="1" ref="U300" ca="1">ROUND(IF($Q300="Y",VLOOKUP($P300, INDIRECT($Q$3),U$296,0)*INDIRECT($P$2),VLOOKUP($P300, INDIRECT($Q$3),U$296,0)),IF($E300="E",0,3))</f>
        <v>20.861999999999998</v>
      </c>
      <c r="V300" s="186" cm="1">
        <f t="array" aca="1" ref="V300" ca="1">ROUND(IF($Q300="Y",VLOOKUP($P300, INDIRECT($Q$3),V$296,0)*INDIRECT($P$2),VLOOKUP($P300, INDIRECT($Q$3),V$296,0)),IF($E300="E",0,3))</f>
        <v>22.027999999999999</v>
      </c>
      <c r="W300" s="186" cm="1">
        <f t="array" aca="1" ref="W300" ca="1">ROUND(IF($Q300="Y",VLOOKUP($P300, INDIRECT($Q$3),W$296,0)*INDIRECT($P$2),VLOOKUP($P300, INDIRECT($Q$3),W$296,0)),IF($E300="E",0,3))</f>
        <v>0</v>
      </c>
      <c r="X300" s="186" cm="1">
        <f t="array" aca="1" ref="X300" ca="1">ROUND(IF($Q300="Y",VLOOKUP($P300, INDIRECT($Q$3),X$296,0)*INDIRECT($P$2),VLOOKUP($P300, INDIRECT($Q$3),X$296,0)),IF($E300="E",0,3))</f>
        <v>0</v>
      </c>
      <c r="Y300" s="186" cm="1">
        <f t="array" aca="1" ref="Y300" ca="1">ROUND(IF($Q300="Y",VLOOKUP($P300, INDIRECT($Q$3),Y$296,0)*INDIRECT($P$2),VLOOKUP($P300, INDIRECT($Q$3),Y$296,0)),IF($E300="E",0,3))</f>
        <v>0</v>
      </c>
      <c r="Z300" s="186" cm="1">
        <f t="array" aca="1" ref="Z300" ca="1">ROUND(IF($Q300="Y",VLOOKUP($P300, INDIRECT($Q$3),Z$296,0)*INDIRECT($P$2),VLOOKUP($P300, INDIRECT($Q$3),Z$296,0)),IF($E300="E",0,3))</f>
        <v>0</v>
      </c>
      <c r="AA300" s="186" cm="1">
        <f t="array" aca="1" ref="AA300" ca="1">ROUND(IF($Q300="Y",VLOOKUP($P300, INDIRECT($Q$3),AA$296,0)*INDIRECT($P$2),VLOOKUP($P300, INDIRECT($Q$3),AA$296,0)),IF($E300="E",0,3))</f>
        <v>0</v>
      </c>
      <c r="AB300" s="282" t="str">
        <f>A300</f>
        <v>53047C</v>
      </c>
      <c r="AC300" s="130" t="str">
        <f>F300</f>
        <v>HR Urban Scholar Intern - Undergrad</v>
      </c>
      <c r="AD300" s="284" t="str">
        <f>C300</f>
        <v>01R</v>
      </c>
      <c r="AE300" s="282">
        <f t="shared" ca="1" si="311"/>
        <v>19.579999999999998</v>
      </c>
      <c r="AF300" s="282">
        <f t="shared" ca="1" si="312"/>
        <v>20.861999999999998</v>
      </c>
      <c r="AG300" s="282">
        <f t="shared" ca="1" si="313"/>
        <v>22.027999999999999</v>
      </c>
      <c r="AH300" s="282" t="str">
        <f t="shared" ca="1" si="314"/>
        <v/>
      </c>
      <c r="AI300" s="282" t="str">
        <f t="shared" ca="1" si="315"/>
        <v/>
      </c>
      <c r="AJ300" s="282" t="str">
        <f t="shared" ca="1" si="316"/>
        <v/>
      </c>
      <c r="AK300" s="282" t="str">
        <f t="shared" ca="1" si="317"/>
        <v/>
      </c>
      <c r="AL300" s="282" t="str">
        <f t="shared" ca="1" si="318"/>
        <v/>
      </c>
    </row>
    <row r="301" spans="1:38" s="234" customFormat="1" x14ac:dyDescent="0.3">
      <c r="A301" s="69" t="s">
        <v>1005</v>
      </c>
      <c r="C301" s="223" t="s">
        <v>897</v>
      </c>
      <c r="E301" s="69" t="s">
        <v>276</v>
      </c>
      <c r="F301" s="239" t="s">
        <v>896</v>
      </c>
      <c r="G301" s="231">
        <f t="shared" ca="1" si="319"/>
        <v>21.632000000000001</v>
      </c>
      <c r="H301" s="231">
        <f t="shared" ca="1" si="304"/>
        <v>21.954999999999998</v>
      </c>
      <c r="I301" s="231"/>
      <c r="J301" s="231"/>
      <c r="K301" s="231"/>
      <c r="L301" s="231"/>
      <c r="M301" s="231"/>
      <c r="N301" s="231"/>
      <c r="P301" s="176" t="str">
        <f t="shared" si="305"/>
        <v>59438C</v>
      </c>
      <c r="Q301" s="201" t="s">
        <v>600</v>
      </c>
      <c r="R301" s="209" t="str">
        <f t="shared" si="306"/>
        <v>Public Works Engineering Intern</v>
      </c>
      <c r="S301" s="192" t="str">
        <f t="shared" si="307"/>
        <v>117</v>
      </c>
      <c r="T301" s="264" cm="1">
        <f t="array" aca="1" ref="T301" ca="1">ROUND(IF($Q301="Y",VLOOKUP($P301, INDIRECT($Q$3),T$8,0)*INDIRECT($P$2),VLOOKUP($P301, INDIRECT($Q$3),T$8,0)),IF($E301="E",0,3))</f>
        <v>21.632000000000001</v>
      </c>
      <c r="U301" s="264" cm="1">
        <f t="array" aca="1" ref="U301" ca="1">ROUND(IF($Q301="Y",VLOOKUP($P301, INDIRECT($Q$3),U$296,0)*INDIRECT($P$2),VLOOKUP($P301, INDIRECT($Q$3),U$296,0)),IF($E301="E",0,3))</f>
        <v>21.954999999999998</v>
      </c>
      <c r="V301" s="186" cm="1">
        <f t="array" aca="1" ref="V301" ca="1">ROUND(IF($Q301="Y",VLOOKUP($P301, INDIRECT($Q$3),V$296,0)*INDIRECT($P$2),VLOOKUP($P301, INDIRECT($Q$3),V$296,0)),IF($E301="E",0,3))</f>
        <v>0</v>
      </c>
      <c r="W301" s="186" cm="1">
        <f t="array" aca="1" ref="W301" ca="1">ROUND(IF($Q301="Y",VLOOKUP($P301, INDIRECT($Q$3),W$296,0)*INDIRECT($P$2),VLOOKUP($P301, INDIRECT($Q$3),W$296,0)),IF($E301="E",0,3))</f>
        <v>0</v>
      </c>
      <c r="X301" s="186" cm="1">
        <f t="array" aca="1" ref="X301" ca="1">ROUND(IF($Q301="Y",VLOOKUP($P301, INDIRECT($Q$3),X$296,0)*INDIRECT($P$2),VLOOKUP($P301, INDIRECT($Q$3),X$296,0)),IF($E301="E",0,3))</f>
        <v>0</v>
      </c>
      <c r="Y301" s="186" cm="1">
        <f t="array" aca="1" ref="Y301" ca="1">ROUND(IF($Q301="Y",VLOOKUP($P301, INDIRECT($Q$3),Y$296,0)*INDIRECT($P$2),VLOOKUP($P301, INDIRECT($Q$3),Y$296,0)),IF($E301="E",0,3))</f>
        <v>0</v>
      </c>
      <c r="Z301" s="186" cm="1">
        <f t="array" aca="1" ref="Z301" ca="1">ROUND(IF($Q301="Y",VLOOKUP($P301, INDIRECT($Q$3),Z$296,0)*INDIRECT($P$2),VLOOKUP($P301, INDIRECT($Q$3),Z$296,0)),IF($E301="E",0,3))</f>
        <v>0</v>
      </c>
      <c r="AA301" s="186" cm="1">
        <f t="array" aca="1" ref="AA301" ca="1">ROUND(IF($Q301="Y",VLOOKUP($P301, INDIRECT($Q$3),AA$296,0)*INDIRECT($P$2),VLOOKUP($P301, INDIRECT($Q$3),AA$296,0)),IF($E301="E",0,3))</f>
        <v>0</v>
      </c>
      <c r="AB301" s="282" t="str">
        <f>A301</f>
        <v>59438C</v>
      </c>
      <c r="AC301" s="130" t="str">
        <f>F301</f>
        <v>Public Works Engineering Intern</v>
      </c>
      <c r="AD301" s="284" t="str">
        <f>C301</f>
        <v>117</v>
      </c>
      <c r="AE301" s="282">
        <f t="shared" ca="1" si="311"/>
        <v>21.632000000000001</v>
      </c>
      <c r="AF301" s="282">
        <f t="shared" ca="1" si="312"/>
        <v>21.954999999999998</v>
      </c>
      <c r="AG301" s="282" t="str">
        <f t="shared" ca="1" si="313"/>
        <v/>
      </c>
      <c r="AH301" s="282" t="str">
        <f t="shared" ca="1" si="314"/>
        <v/>
      </c>
      <c r="AI301" s="282" t="str">
        <f t="shared" ca="1" si="315"/>
        <v/>
      </c>
      <c r="AJ301" s="282" t="str">
        <f t="shared" ca="1" si="316"/>
        <v/>
      </c>
      <c r="AK301" s="282" t="str">
        <f t="shared" ca="1" si="317"/>
        <v/>
      </c>
      <c r="AL301" s="282" t="str">
        <f t="shared" ca="1" si="318"/>
        <v/>
      </c>
    </row>
    <row r="302" spans="1:38" s="234" customFormat="1" x14ac:dyDescent="0.3">
      <c r="A302" s="69" t="s">
        <v>285</v>
      </c>
      <c r="C302" s="223" t="s">
        <v>284</v>
      </c>
      <c r="E302" s="69" t="s">
        <v>276</v>
      </c>
      <c r="F302" s="239" t="s">
        <v>286</v>
      </c>
      <c r="G302" s="231">
        <f t="shared" ca="1" si="319"/>
        <v>15.874000000000001</v>
      </c>
      <c r="H302" s="231">
        <f t="shared" ca="1" si="304"/>
        <v>16.510999999999999</v>
      </c>
      <c r="I302" s="231">
        <f t="shared" ref="I302:J304" ca="1" si="320">ROUND(V302,3)</f>
        <v>16.727</v>
      </c>
      <c r="J302" s="231">
        <f t="shared" ca="1" si="320"/>
        <v>17.05</v>
      </c>
      <c r="K302" s="231"/>
      <c r="L302" s="231"/>
      <c r="M302" s="231"/>
      <c r="N302" s="231"/>
      <c r="P302" s="176" t="str">
        <f t="shared" si="305"/>
        <v>C09480</v>
      </c>
      <c r="Q302" s="201" t="s">
        <v>600</v>
      </c>
      <c r="R302" s="209" t="str">
        <f t="shared" si="306"/>
        <v>Student Intern - High School (enrolled)</v>
      </c>
      <c r="S302" s="192" t="str">
        <f t="shared" si="307"/>
        <v>01K</v>
      </c>
      <c r="T302" s="186" cm="1">
        <f t="array" aca="1" ref="T302" ca="1">ROUND(IF($Q302="Y",VLOOKUP($P302, INDIRECT($Q$3),T$8,0)*INDIRECT($P$2),VLOOKUP($P302, INDIRECT($Q$3),T$8,0)),IF($E302="E",0,3))</f>
        <v>15.874000000000001</v>
      </c>
      <c r="U302" s="186" cm="1">
        <f t="array" aca="1" ref="U302" ca="1">ROUND(IF($Q302="Y",VLOOKUP($P302, INDIRECT($Q$3),U$296,0)*INDIRECT($P$2),VLOOKUP($P302, INDIRECT($Q$3),U$296,0)),IF($E302="E",0,3))</f>
        <v>16.510999999999999</v>
      </c>
      <c r="V302" s="186" cm="1">
        <f t="array" aca="1" ref="V302" ca="1">ROUND(IF($Q302="Y",VLOOKUP($P302, INDIRECT($Q$3),V$296,0)*INDIRECT($P$2),VLOOKUP($P302, INDIRECT($Q$3),V$296,0)),IF($E302="E",0,3))</f>
        <v>16.727</v>
      </c>
      <c r="W302" s="186" cm="1">
        <f t="array" aca="1" ref="W302" ca="1">ROUND(IF($Q302="Y",VLOOKUP($P302, INDIRECT($Q$3),W$296,0)*INDIRECT($P$2),VLOOKUP($P302, INDIRECT($Q$3),W$296,0)),IF($E302="E",0,3))</f>
        <v>17.05</v>
      </c>
      <c r="X302" s="186" cm="1">
        <f t="array" aca="1" ref="X302" ca="1">ROUND(IF($Q302="Y",VLOOKUP($P302, INDIRECT($Q$3),X$296,0)*INDIRECT($P$2),VLOOKUP($P302, INDIRECT($Q$3),X$296,0)),IF($E302="E",0,3))</f>
        <v>0</v>
      </c>
      <c r="Y302" s="186" cm="1">
        <f t="array" aca="1" ref="Y302" ca="1">ROUND(IF($Q302="Y",VLOOKUP($P302, INDIRECT($Q$3),Y$296,0)*INDIRECT($P$2),VLOOKUP($P302, INDIRECT($Q$3),Y$296,0)),IF($E302="E",0,3))</f>
        <v>0</v>
      </c>
      <c r="Z302" s="186" cm="1">
        <f t="array" aca="1" ref="Z302" ca="1">ROUND(IF($Q302="Y",VLOOKUP($P302, INDIRECT($Q$3),Z$296,0)*INDIRECT($P$2),VLOOKUP($P302, INDIRECT($Q$3),Z$296,0)),IF($E302="E",0,3))</f>
        <v>0</v>
      </c>
      <c r="AA302" s="186" cm="1">
        <f t="array" aca="1" ref="AA302" ca="1">ROUND(IF($Q302="Y",VLOOKUP($P302, INDIRECT($Q$3),AA$296,0)*INDIRECT($P$2),VLOOKUP($P302, INDIRECT($Q$3),AA$296,0)),IF($E302="E",0,3))</f>
        <v>0</v>
      </c>
      <c r="AB302" s="282" t="str">
        <f t="shared" ref="AB302:AB308" si="321">A302</f>
        <v>C09480</v>
      </c>
      <c r="AC302" s="130" t="str">
        <f t="shared" ref="AC302:AC308" si="322">F302</f>
        <v>Student Intern - High School (enrolled)</v>
      </c>
      <c r="AD302" s="284" t="str">
        <f t="shared" ref="AD302:AD308" si="323">C302</f>
        <v>01K</v>
      </c>
      <c r="AE302" s="282">
        <f t="shared" ca="1" si="311"/>
        <v>15.874000000000001</v>
      </c>
      <c r="AF302" s="282">
        <f t="shared" ca="1" si="312"/>
        <v>16.510999999999999</v>
      </c>
      <c r="AG302" s="282">
        <f t="shared" ca="1" si="313"/>
        <v>16.727</v>
      </c>
      <c r="AH302" s="282">
        <f t="shared" ca="1" si="314"/>
        <v>17.05</v>
      </c>
      <c r="AI302" s="282" t="str">
        <f t="shared" ca="1" si="315"/>
        <v/>
      </c>
      <c r="AJ302" s="282" t="str">
        <f t="shared" ca="1" si="316"/>
        <v/>
      </c>
      <c r="AK302" s="282" t="str">
        <f t="shared" ca="1" si="317"/>
        <v/>
      </c>
      <c r="AL302" s="282" t="str">
        <f t="shared" ca="1" si="318"/>
        <v/>
      </c>
    </row>
    <row r="303" spans="1:38" s="234" customFormat="1" x14ac:dyDescent="0.3">
      <c r="A303" s="69" t="s">
        <v>288</v>
      </c>
      <c r="C303" s="223" t="s">
        <v>287</v>
      </c>
      <c r="E303" s="69" t="s">
        <v>276</v>
      </c>
      <c r="F303" s="239" t="s">
        <v>310</v>
      </c>
      <c r="G303" s="231">
        <f t="shared" ca="1" si="319"/>
        <v>16.510999999999999</v>
      </c>
      <c r="H303" s="231">
        <f t="shared" ca="1" si="304"/>
        <v>16.727</v>
      </c>
      <c r="I303" s="231">
        <f t="shared" ca="1" si="320"/>
        <v>17.05</v>
      </c>
      <c r="J303" s="231">
        <f t="shared" ca="1" si="320"/>
        <v>18.13</v>
      </c>
      <c r="K303" s="231">
        <f t="shared" ref="K303:N304" ca="1" si="324">ROUND(X303,3)</f>
        <v>19.317</v>
      </c>
      <c r="L303" s="231">
        <f t="shared" ca="1" si="324"/>
        <v>20.396000000000001</v>
      </c>
      <c r="M303" s="231">
        <f t="shared" ca="1" si="324"/>
        <v>21.582999999999998</v>
      </c>
      <c r="N303" s="231">
        <f t="shared" ca="1" si="324"/>
        <v>22.771000000000001</v>
      </c>
      <c r="P303" s="176" t="str">
        <f t="shared" si="305"/>
        <v>C09485</v>
      </c>
      <c r="Q303" s="201" t="s">
        <v>600</v>
      </c>
      <c r="R303" s="209" t="str">
        <f t="shared" si="306"/>
        <v>Student Intern - Undergrad (enrolled)</v>
      </c>
      <c r="S303" s="192" t="str">
        <f t="shared" si="307"/>
        <v>01L</v>
      </c>
      <c r="T303" s="186" cm="1">
        <f t="array" aca="1" ref="T303" ca="1">ROUND(IF($Q303="Y",VLOOKUP($P303, INDIRECT($Q$3),T$8,0)*INDIRECT($P$2),VLOOKUP($P303, INDIRECT($Q$3),T$8,0)),IF($E303="E",0,3))</f>
        <v>16.510999999999999</v>
      </c>
      <c r="U303" s="186" cm="1">
        <f t="array" aca="1" ref="U303" ca="1">ROUND(IF($Q303="Y",VLOOKUP($P303, INDIRECT($Q$3),U$296,0)*INDIRECT($P$2),VLOOKUP($P303, INDIRECT($Q$3),U$296,0)),IF($E303="E",0,3))</f>
        <v>16.727</v>
      </c>
      <c r="V303" s="186" cm="1">
        <f t="array" aca="1" ref="V303" ca="1">ROUND(IF($Q303="Y",VLOOKUP($P303, INDIRECT($Q$3),V$296,0)*INDIRECT($P$2),VLOOKUP($P303, INDIRECT($Q$3),V$296,0)),IF($E303="E",0,3))</f>
        <v>17.05</v>
      </c>
      <c r="W303" s="186" cm="1">
        <f t="array" aca="1" ref="W303" ca="1">ROUND(IF($Q303="Y",VLOOKUP($P303, INDIRECT($Q$3),W$296,0)*INDIRECT($P$2),VLOOKUP($P303, INDIRECT($Q$3),W$296,0)),IF($E303="E",0,3))</f>
        <v>18.13</v>
      </c>
      <c r="X303" s="186" cm="1">
        <f t="array" aca="1" ref="X303" ca="1">ROUND(IF($Q303="Y",VLOOKUP($P303, INDIRECT($Q$3),X$296,0)*INDIRECT($P$2),VLOOKUP($P303, INDIRECT($Q$3),X$296,0)),IF($E303="E",0,3))</f>
        <v>19.317</v>
      </c>
      <c r="Y303" s="186" cm="1">
        <f t="array" aca="1" ref="Y303" ca="1">ROUND(IF($Q303="Y",VLOOKUP($P303, INDIRECT($Q$3),Y$296,0)*INDIRECT($P$2),VLOOKUP($P303, INDIRECT($Q$3),Y$296,0)),IF($E303="E",0,3))</f>
        <v>20.396000000000001</v>
      </c>
      <c r="Z303" s="186" cm="1">
        <f t="array" aca="1" ref="Z303" ca="1">ROUND(IF($Q303="Y",VLOOKUP($P303, INDIRECT($Q$3),Z$296,0)*INDIRECT($P$2),VLOOKUP($P303, INDIRECT($Q$3),Z$296,0)),IF($E303="E",0,3))</f>
        <v>21.582999999999998</v>
      </c>
      <c r="AA303" s="186" cm="1">
        <f t="array" aca="1" ref="AA303" ca="1">ROUND(IF($Q303="Y",VLOOKUP($P303, INDIRECT($Q$3),AA$296,0)*INDIRECT($P$2),VLOOKUP($P303, INDIRECT($Q$3),AA$296,0)),IF($E303="E",0,3))</f>
        <v>22.771000000000001</v>
      </c>
      <c r="AB303" s="282" t="str">
        <f t="shared" si="321"/>
        <v>C09485</v>
      </c>
      <c r="AC303" s="130" t="str">
        <f t="shared" si="322"/>
        <v>Student Intern - Undergrad (enrolled)</v>
      </c>
      <c r="AD303" s="284" t="str">
        <f t="shared" si="323"/>
        <v>01L</v>
      </c>
      <c r="AE303" s="282">
        <f t="shared" ca="1" si="311"/>
        <v>16.510999999999999</v>
      </c>
      <c r="AF303" s="282">
        <f t="shared" ca="1" si="312"/>
        <v>16.727</v>
      </c>
      <c r="AG303" s="282">
        <f t="shared" ca="1" si="313"/>
        <v>17.05</v>
      </c>
      <c r="AH303" s="282">
        <f t="shared" ca="1" si="314"/>
        <v>18.13</v>
      </c>
      <c r="AI303" s="282">
        <f t="shared" ca="1" si="315"/>
        <v>19.317</v>
      </c>
      <c r="AJ303" s="282">
        <f t="shared" ca="1" si="316"/>
        <v>20.396000000000001</v>
      </c>
      <c r="AK303" s="282">
        <f t="shared" ca="1" si="317"/>
        <v>21.582999999999998</v>
      </c>
      <c r="AL303" s="282">
        <f t="shared" ca="1" si="318"/>
        <v>22.771000000000001</v>
      </c>
    </row>
    <row r="304" spans="1:38" s="234" customFormat="1" x14ac:dyDescent="0.3">
      <c r="A304" s="69" t="s">
        <v>290</v>
      </c>
      <c r="C304" s="223" t="s">
        <v>289</v>
      </c>
      <c r="E304" s="69" t="s">
        <v>276</v>
      </c>
      <c r="F304" s="239" t="s">
        <v>311</v>
      </c>
      <c r="G304" s="231">
        <f t="shared" ca="1" si="319"/>
        <v>17.05</v>
      </c>
      <c r="H304" s="231">
        <f t="shared" ca="1" si="304"/>
        <v>18.777999999999999</v>
      </c>
      <c r="I304" s="231">
        <f t="shared" ca="1" si="320"/>
        <v>20.396000000000001</v>
      </c>
      <c r="J304" s="231">
        <f t="shared" ca="1" si="320"/>
        <v>22.123000000000001</v>
      </c>
      <c r="K304" s="231">
        <f t="shared" ca="1" si="324"/>
        <v>23.849</v>
      </c>
      <c r="L304" s="231">
        <f t="shared" ca="1" si="324"/>
        <v>25.576000000000001</v>
      </c>
      <c r="M304" s="231">
        <f t="shared" ca="1" si="324"/>
        <v>27.303000000000001</v>
      </c>
      <c r="N304" s="231">
        <f t="shared" ca="1" si="324"/>
        <v>28.920999999999999</v>
      </c>
      <c r="P304" s="176" t="str">
        <f t="shared" si="305"/>
        <v>C09475</v>
      </c>
      <c r="Q304" s="201" t="s">
        <v>600</v>
      </c>
      <c r="R304" s="209" t="str">
        <f t="shared" si="306"/>
        <v>Student Intern - Graduate (enrolled)</v>
      </c>
      <c r="S304" s="192" t="str">
        <f t="shared" si="307"/>
        <v>01M</v>
      </c>
      <c r="T304" s="186" cm="1">
        <f t="array" aca="1" ref="T304" ca="1">ROUND(IF($Q304="Y",VLOOKUP($P304, INDIRECT($Q$3),T$8,0)*INDIRECT($P$2),VLOOKUP($P304, INDIRECT($Q$3),T$8,0)),IF($E304="E",0,3))</f>
        <v>17.05</v>
      </c>
      <c r="U304" s="186" cm="1">
        <f t="array" aca="1" ref="U304" ca="1">ROUND(IF($Q304="Y",VLOOKUP($P304, INDIRECT($Q$3),U$296,0)*INDIRECT($P$2),VLOOKUP($P304, INDIRECT($Q$3),U$296,0)),IF($E304="E",0,3))</f>
        <v>18.777999999999999</v>
      </c>
      <c r="V304" s="186" cm="1">
        <f t="array" aca="1" ref="V304" ca="1">ROUND(IF($Q304="Y",VLOOKUP($P304, INDIRECT($Q$3),V$296,0)*INDIRECT($P$2),VLOOKUP($P304, INDIRECT($Q$3),V$296,0)),IF($E304="E",0,3))</f>
        <v>20.396000000000001</v>
      </c>
      <c r="W304" s="186" cm="1">
        <f t="array" aca="1" ref="W304" ca="1">ROUND(IF($Q304="Y",VLOOKUP($P304, INDIRECT($Q$3),W$296,0)*INDIRECT($P$2),VLOOKUP($P304, INDIRECT($Q$3),W$296,0)),IF($E304="E",0,3))</f>
        <v>22.123000000000001</v>
      </c>
      <c r="X304" s="186" cm="1">
        <f t="array" aca="1" ref="X304" ca="1">ROUND(IF($Q304="Y",VLOOKUP($P304, INDIRECT($Q$3),X$296,0)*INDIRECT($P$2),VLOOKUP($P304, INDIRECT($Q$3),X$296,0)),IF($E304="E",0,3))</f>
        <v>23.849</v>
      </c>
      <c r="Y304" s="186" cm="1">
        <f t="array" aca="1" ref="Y304" ca="1">ROUND(IF($Q304="Y",VLOOKUP($P304, INDIRECT($Q$3),Y$296,0)*INDIRECT($P$2),VLOOKUP($P304, INDIRECT($Q$3),Y$296,0)),IF($E304="E",0,3))</f>
        <v>25.576000000000001</v>
      </c>
      <c r="Z304" s="186" cm="1">
        <f t="array" aca="1" ref="Z304" ca="1">ROUND(IF($Q304="Y",VLOOKUP($P304, INDIRECT($Q$3),Z$296,0)*INDIRECT($P$2),VLOOKUP($P304, INDIRECT($Q$3),Z$296,0)),IF($E304="E",0,3))</f>
        <v>27.303000000000001</v>
      </c>
      <c r="AA304" s="186" cm="1">
        <f t="array" aca="1" ref="AA304" ca="1">ROUND(IF($Q304="Y",VLOOKUP($P304, INDIRECT($Q$3),AA$296,0)*INDIRECT($P$2),VLOOKUP($P304, INDIRECT($Q$3),AA$296,0)),IF($E304="E",0,3))</f>
        <v>28.920999999999999</v>
      </c>
      <c r="AB304" s="282" t="str">
        <f t="shared" si="321"/>
        <v>C09475</v>
      </c>
      <c r="AC304" s="130" t="str">
        <f t="shared" si="322"/>
        <v>Student Intern - Graduate (enrolled)</v>
      </c>
      <c r="AD304" s="284" t="str">
        <f t="shared" si="323"/>
        <v>01M</v>
      </c>
      <c r="AE304" s="282">
        <f t="shared" ca="1" si="311"/>
        <v>17.05</v>
      </c>
      <c r="AF304" s="282">
        <f t="shared" ca="1" si="312"/>
        <v>18.777999999999999</v>
      </c>
      <c r="AG304" s="282">
        <f t="shared" ca="1" si="313"/>
        <v>20.396000000000001</v>
      </c>
      <c r="AH304" s="282">
        <f t="shared" ca="1" si="314"/>
        <v>22.123000000000001</v>
      </c>
      <c r="AI304" s="282">
        <f t="shared" ca="1" si="315"/>
        <v>23.849</v>
      </c>
      <c r="AJ304" s="282">
        <f t="shared" ca="1" si="316"/>
        <v>25.576000000000001</v>
      </c>
      <c r="AK304" s="282">
        <f t="shared" ca="1" si="317"/>
        <v>27.303000000000001</v>
      </c>
      <c r="AL304" s="282">
        <f t="shared" ca="1" si="318"/>
        <v>28.920999999999999</v>
      </c>
    </row>
    <row r="305" spans="1:38" s="234" customFormat="1" x14ac:dyDescent="0.3">
      <c r="A305" s="69" t="s">
        <v>292</v>
      </c>
      <c r="C305" s="223" t="s">
        <v>291</v>
      </c>
      <c r="E305" s="69" t="s">
        <v>276</v>
      </c>
      <c r="F305" s="239" t="s">
        <v>293</v>
      </c>
      <c r="G305" s="231">
        <f t="shared" ca="1" si="319"/>
        <v>18.13</v>
      </c>
      <c r="H305" s="231">
        <f t="shared" ca="1" si="304"/>
        <v>19.317</v>
      </c>
      <c r="I305" s="231">
        <f ca="1">ROUND(V305,3)</f>
        <v>20.396000000000001</v>
      </c>
      <c r="J305" s="231"/>
      <c r="K305" s="231"/>
      <c r="L305" s="231"/>
      <c r="M305" s="231"/>
      <c r="N305" s="231"/>
      <c r="P305" s="176" t="str">
        <f t="shared" si="305"/>
        <v>C09495</v>
      </c>
      <c r="Q305" s="201" t="s">
        <v>600</v>
      </c>
      <c r="R305" s="209" t="str">
        <f t="shared" si="306"/>
        <v>Urban Scholar College Undergraduate</v>
      </c>
      <c r="S305" s="192" t="str">
        <f t="shared" si="307"/>
        <v>01G</v>
      </c>
      <c r="T305" s="186" cm="1">
        <f t="array" aca="1" ref="T305" ca="1">ROUND(IF($Q305="Y",VLOOKUP($P305, INDIRECT($Q$3),T$8,0)*INDIRECT($P$2),VLOOKUP($P305, INDIRECT($Q$3),T$8,0)),IF($E305="E",0,3))</f>
        <v>18.13</v>
      </c>
      <c r="U305" s="186" cm="1">
        <f t="array" aca="1" ref="U305" ca="1">ROUND(IF($Q305="Y",VLOOKUP($P305, INDIRECT($Q$3),U$296,0)*INDIRECT($P$2),VLOOKUP($P305, INDIRECT($Q$3),U$296,0)),IF($E305="E",0,3))</f>
        <v>19.317</v>
      </c>
      <c r="V305" s="186" cm="1">
        <f t="array" aca="1" ref="V305" ca="1">ROUND(IF($Q305="Y",VLOOKUP($P305, INDIRECT($Q$3),V$296,0)*INDIRECT($P$2),VLOOKUP($P305, INDIRECT($Q$3),V$296,0)),IF($E305="E",0,3))</f>
        <v>20.396000000000001</v>
      </c>
      <c r="W305" s="186" cm="1">
        <f t="array" aca="1" ref="W305" ca="1">ROUND(IF($Q305="Y",VLOOKUP($P305, INDIRECT($Q$3),W$296,0)*INDIRECT($P$2),VLOOKUP($P305, INDIRECT($Q$3),W$296,0)),IF($E305="E",0,3))</f>
        <v>0</v>
      </c>
      <c r="X305" s="186" cm="1">
        <f t="array" aca="1" ref="X305" ca="1">ROUND(IF($Q305="Y",VLOOKUP($P305, INDIRECT($Q$3),X$296,0)*INDIRECT($P$2),VLOOKUP($P305, INDIRECT($Q$3),X$296,0)),IF($E305="E",0,3))</f>
        <v>0</v>
      </c>
      <c r="Y305" s="186" cm="1">
        <f t="array" aca="1" ref="Y305" ca="1">ROUND(IF($Q305="Y",VLOOKUP($P305, INDIRECT($Q$3),Y$296,0)*INDIRECT($P$2),VLOOKUP($P305, INDIRECT($Q$3),Y$296,0)),IF($E305="E",0,3))</f>
        <v>0</v>
      </c>
      <c r="Z305" s="186" cm="1">
        <f t="array" aca="1" ref="Z305" ca="1">ROUND(IF($Q305="Y",VLOOKUP($P305, INDIRECT($Q$3),Z$296,0)*INDIRECT($P$2),VLOOKUP($P305, INDIRECT($Q$3),Z$296,0)),IF($E305="E",0,3))</f>
        <v>0</v>
      </c>
      <c r="AA305" s="186" cm="1">
        <f t="array" aca="1" ref="AA305" ca="1">ROUND(IF($Q305="Y",VLOOKUP($P305, INDIRECT($Q$3),AA$296,0)*INDIRECT($P$2),VLOOKUP($P305, INDIRECT($Q$3),AA$296,0)),IF($E305="E",0,3))</f>
        <v>0</v>
      </c>
      <c r="AB305" s="282" t="str">
        <f t="shared" si="321"/>
        <v>C09495</v>
      </c>
      <c r="AC305" s="130" t="str">
        <f t="shared" si="322"/>
        <v>Urban Scholar College Undergraduate</v>
      </c>
      <c r="AD305" s="284" t="str">
        <f t="shared" si="323"/>
        <v>01G</v>
      </c>
      <c r="AE305" s="282">
        <f t="shared" ca="1" si="311"/>
        <v>18.13</v>
      </c>
      <c r="AF305" s="282">
        <f t="shared" ca="1" si="312"/>
        <v>19.317</v>
      </c>
      <c r="AG305" s="282">
        <f t="shared" ca="1" si="313"/>
        <v>20.396000000000001</v>
      </c>
      <c r="AH305" s="282" t="str">
        <f t="shared" ca="1" si="314"/>
        <v/>
      </c>
      <c r="AI305" s="282" t="str">
        <f t="shared" ca="1" si="315"/>
        <v/>
      </c>
      <c r="AJ305" s="282" t="str">
        <f t="shared" ca="1" si="316"/>
        <v/>
      </c>
      <c r="AK305" s="282" t="str">
        <f t="shared" ca="1" si="317"/>
        <v/>
      </c>
      <c r="AL305" s="282" t="str">
        <f t="shared" ca="1" si="318"/>
        <v/>
      </c>
    </row>
    <row r="306" spans="1:38" s="234" customFormat="1" x14ac:dyDescent="0.3">
      <c r="A306" s="69" t="s">
        <v>295</v>
      </c>
      <c r="C306" s="223" t="s">
        <v>294</v>
      </c>
      <c r="E306" s="69" t="s">
        <v>276</v>
      </c>
      <c r="F306" s="239" t="s">
        <v>296</v>
      </c>
      <c r="G306" s="231">
        <f t="shared" ca="1" si="319"/>
        <v>22.446999999999999</v>
      </c>
      <c r="H306" s="231">
        <f t="shared" ca="1" si="304"/>
        <v>24.172999999999998</v>
      </c>
      <c r="I306" s="231">
        <f ca="1">ROUND(V306,3)</f>
        <v>25.792000000000002</v>
      </c>
      <c r="J306" s="231"/>
      <c r="K306" s="231"/>
      <c r="L306" s="231"/>
      <c r="M306" s="231"/>
      <c r="N306" s="231"/>
      <c r="P306" s="176" t="str">
        <f t="shared" si="305"/>
        <v>C09490</v>
      </c>
      <c r="Q306" s="201" t="s">
        <v>600</v>
      </c>
      <c r="R306" s="209" t="str">
        <f t="shared" si="306"/>
        <v>Urban Scholar Graduate School</v>
      </c>
      <c r="S306" s="192" t="str">
        <f t="shared" si="307"/>
        <v>01F</v>
      </c>
      <c r="T306" s="186" cm="1">
        <f t="array" aca="1" ref="T306" ca="1">ROUND(IF($Q306="Y",VLOOKUP($P306, INDIRECT($Q$3),T$8,0)*INDIRECT($P$2),VLOOKUP($P306, INDIRECT($Q$3),T$8,0)),IF($E306="E",0,3))</f>
        <v>22.446999999999999</v>
      </c>
      <c r="U306" s="186" cm="1">
        <f t="array" aca="1" ref="U306" ca="1">ROUND(IF($Q306="Y",VLOOKUP($P306, INDIRECT($Q$3),U$296,0)*INDIRECT($P$2),VLOOKUP($P306, INDIRECT($Q$3),U$296,0)),IF($E306="E",0,3))</f>
        <v>24.172999999999998</v>
      </c>
      <c r="V306" s="186" cm="1">
        <f t="array" aca="1" ref="V306" ca="1">ROUND(IF($Q306="Y",VLOOKUP($P306, INDIRECT($Q$3),V$296,0)*INDIRECT($P$2),VLOOKUP($P306, INDIRECT($Q$3),V$296,0)),IF($E306="E",0,3))</f>
        <v>25.792000000000002</v>
      </c>
      <c r="W306" s="186" cm="1">
        <f t="array" aca="1" ref="W306" ca="1">ROUND(IF($Q306="Y",VLOOKUP($P306, INDIRECT($Q$3),W$296,0)*INDIRECT($P$2),VLOOKUP($P306, INDIRECT($Q$3),W$296,0)),IF($E306="E",0,3))</f>
        <v>0</v>
      </c>
      <c r="X306" s="186" cm="1">
        <f t="array" aca="1" ref="X306" ca="1">ROUND(IF($Q306="Y",VLOOKUP($P306, INDIRECT($Q$3),X$296,0)*INDIRECT($P$2),VLOOKUP($P306, INDIRECT($Q$3),X$296,0)),IF($E306="E",0,3))</f>
        <v>0</v>
      </c>
      <c r="Y306" s="186" cm="1">
        <f t="array" aca="1" ref="Y306" ca="1">ROUND(IF($Q306="Y",VLOOKUP($P306, INDIRECT($Q$3),Y$296,0)*INDIRECT($P$2),VLOOKUP($P306, INDIRECT($Q$3),Y$296,0)),IF($E306="E",0,3))</f>
        <v>0</v>
      </c>
      <c r="Z306" s="186" cm="1">
        <f t="array" aca="1" ref="Z306" ca="1">ROUND(IF($Q306="Y",VLOOKUP($P306, INDIRECT($Q$3),Z$296,0)*INDIRECT($P$2),VLOOKUP($P306, INDIRECT($Q$3),Z$296,0)),IF($E306="E",0,3))</f>
        <v>0</v>
      </c>
      <c r="AA306" s="186" cm="1">
        <f t="array" aca="1" ref="AA306" ca="1">ROUND(IF($Q306="Y",VLOOKUP($P306, INDIRECT($Q$3),AA$296,0)*INDIRECT($P$2),VLOOKUP($P306, INDIRECT($Q$3),AA$296,0)),IF($E306="E",0,3))</f>
        <v>0</v>
      </c>
      <c r="AB306" s="282" t="str">
        <f t="shared" si="321"/>
        <v>C09490</v>
      </c>
      <c r="AC306" s="130" t="str">
        <f t="shared" si="322"/>
        <v>Urban Scholar Graduate School</v>
      </c>
      <c r="AD306" s="284" t="str">
        <f t="shared" si="323"/>
        <v>01F</v>
      </c>
      <c r="AE306" s="282">
        <f t="shared" ca="1" si="311"/>
        <v>22.446999999999999</v>
      </c>
      <c r="AF306" s="282">
        <f t="shared" ca="1" si="312"/>
        <v>24.172999999999998</v>
      </c>
      <c r="AG306" s="282">
        <f t="shared" ca="1" si="313"/>
        <v>25.792000000000002</v>
      </c>
      <c r="AH306" s="282" t="str">
        <f t="shared" ca="1" si="314"/>
        <v/>
      </c>
      <c r="AI306" s="282" t="str">
        <f t="shared" ca="1" si="315"/>
        <v/>
      </c>
      <c r="AJ306" s="282" t="str">
        <f t="shared" ca="1" si="316"/>
        <v/>
      </c>
      <c r="AK306" s="282" t="str">
        <f t="shared" ca="1" si="317"/>
        <v/>
      </c>
      <c r="AL306" s="282" t="str">
        <f t="shared" ca="1" si="318"/>
        <v/>
      </c>
    </row>
    <row r="307" spans="1:38" s="234" customFormat="1" x14ac:dyDescent="0.3">
      <c r="A307" s="69" t="s">
        <v>1095</v>
      </c>
      <c r="C307" s="223" t="s">
        <v>1094</v>
      </c>
      <c r="E307" s="69" t="s">
        <v>276</v>
      </c>
      <c r="F307" s="239" t="s">
        <v>1097</v>
      </c>
      <c r="G307" s="231">
        <f t="shared" ref="G307:G308" si="325">ROUND(T307,3)</f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305"/>
        <v>09076C</v>
      </c>
      <c r="Q307" s="201"/>
      <c r="R307" s="209" t="str">
        <f t="shared" si="306"/>
        <v>MPD Pathways Intern Program</v>
      </c>
      <c r="S307" s="192" t="str">
        <f t="shared" si="307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21"/>
        <v>09076C</v>
      </c>
      <c r="AC307" s="130" t="str">
        <f t="shared" si="322"/>
        <v>MPD Pathways Intern Program</v>
      </c>
      <c r="AD307" s="284" t="str">
        <f t="shared" si="323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s="234" customFormat="1" x14ac:dyDescent="0.3">
      <c r="A308" s="69" t="s">
        <v>1096</v>
      </c>
      <c r="C308" s="223" t="s">
        <v>1094</v>
      </c>
      <c r="E308" s="69" t="s">
        <v>276</v>
      </c>
      <c r="F308" s="239" t="s">
        <v>1098</v>
      </c>
      <c r="G308" s="231">
        <f t="shared" si="325"/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305"/>
        <v>53062C</v>
      </c>
      <c r="Q308" s="201"/>
      <c r="R308" s="209" t="str">
        <f t="shared" si="306"/>
        <v>Office of Community Safety Intern</v>
      </c>
      <c r="S308" s="192" t="str">
        <f t="shared" si="307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321"/>
        <v>53062C</v>
      </c>
      <c r="AC308" s="130" t="str">
        <f t="shared" si="322"/>
        <v>Office of Community Safety Intern</v>
      </c>
      <c r="AD308" s="284" t="str">
        <f t="shared" si="32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x14ac:dyDescent="0.3">
      <c r="A309" s="71"/>
      <c r="B309" s="71"/>
      <c r="D309" s="70"/>
      <c r="E309" s="70"/>
      <c r="G309" s="275" t="s">
        <v>767</v>
      </c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  <c r="AD309" s="281"/>
    </row>
    <row r="310" spans="1:38" x14ac:dyDescent="0.3">
      <c r="B310" s="121"/>
      <c r="D310" s="70"/>
      <c r="E310" s="70"/>
      <c r="G310" s="121"/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</row>
    <row r="311" spans="1:38" s="78" customFormat="1" x14ac:dyDescent="0.3">
      <c r="A311" s="218" t="s">
        <v>762</v>
      </c>
      <c r="B311" s="58"/>
      <c r="C311" s="58"/>
      <c r="E311" s="218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91"/>
      <c r="R311" s="203"/>
      <c r="S311" s="192"/>
      <c r="T311" s="385" t="s">
        <v>992</v>
      </c>
      <c r="U311" s="192"/>
      <c r="V311" s="192"/>
      <c r="W311" s="192"/>
      <c r="X311" s="192"/>
      <c r="Y311" s="192"/>
      <c r="Z311" s="192"/>
      <c r="AA311" s="190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3">
      <c r="A312" s="81" t="s">
        <v>756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298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760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/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58" customFormat="1" x14ac:dyDescent="0.3">
      <c r="A316" s="76" t="s">
        <v>763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81" t="s">
        <v>871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301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/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76" t="s">
        <v>737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758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303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/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76" t="s">
        <v>732</v>
      </c>
      <c r="E324" s="76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759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764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x14ac:dyDescent="0.3">
      <c r="A328" s="64" t="s">
        <v>765</v>
      </c>
      <c r="B328" s="121"/>
      <c r="D328" s="71"/>
      <c r="E328" s="64"/>
      <c r="G328" s="121"/>
      <c r="H328" s="121"/>
      <c r="I328" s="121"/>
      <c r="J328" s="121"/>
      <c r="K328" s="121"/>
      <c r="L328" s="121"/>
      <c r="M328" s="121"/>
      <c r="O328" s="93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</row>
    <row r="329" spans="1:38" x14ac:dyDescent="0.3">
      <c r="A329" s="81" t="s">
        <v>307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0" spans="1:38" x14ac:dyDescent="0.3">
      <c r="A330" s="81" t="s">
        <v>308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2" spans="1:38" x14ac:dyDescent="0.3">
      <c r="P332" s="176"/>
      <c r="R332" s="203"/>
      <c r="S332" s="192"/>
      <c r="T332" s="192"/>
      <c r="U332" s="192"/>
      <c r="V332" s="192"/>
      <c r="W332" s="192"/>
      <c r="X332" s="192"/>
      <c r="Y332" s="192"/>
      <c r="Z332" s="192"/>
    </row>
    <row r="333" spans="1:38" x14ac:dyDescent="0.3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7" spans="1:1" x14ac:dyDescent="0.3">
      <c r="A337" s="226" t="str">
        <f>A6</f>
        <v>Last Updated 5/2/25</v>
      </c>
    </row>
  </sheetData>
  <sheetProtection sheet="1" autoFilter="0"/>
  <autoFilter ref="A9:AO229" xr:uid="{03A4D56C-FF89-4EF1-8A08-C9CB0A68CBF9}"/>
  <sortState xmlns:xlrd2="http://schemas.microsoft.com/office/spreadsheetml/2017/richdata2" ref="A11:AL229">
    <sortCondition ref="F11:F229"/>
  </sortState>
  <conditionalFormatting sqref="G10:M229">
    <cfRule type="cellIs" dxfId="50" priority="5" operator="greaterThanOrEqual">
      <formula>100</formula>
    </cfRule>
    <cfRule type="cellIs" dxfId="49" priority="6" operator="lessThan">
      <formula>100</formula>
    </cfRule>
    <cfRule type="cellIs" dxfId="48" priority="7" operator="equal">
      <formula>0</formula>
    </cfRule>
    <cfRule type="cellIs" dxfId="47" priority="8" operator="greaterThan">
      <formula>100</formula>
    </cfRule>
    <cfRule type="cellIs" dxfId="46" priority="9" operator="lessThanOrEqual">
      <formula>100</formula>
    </cfRule>
    <cfRule type="cellIs" dxfId="45" priority="10" operator="greaterThan">
      <formula>150</formula>
    </cfRule>
  </conditionalFormatting>
  <conditionalFormatting sqref="T253:T285">
    <cfRule type="cellIs" dxfId="44" priority="13" operator="greaterThanOrEqual">
      <formula>100</formula>
    </cfRule>
    <cfRule type="cellIs" dxfId="43" priority="14" operator="lessThan">
      <formula>100</formula>
    </cfRule>
  </conditionalFormatting>
  <conditionalFormatting sqref="T288:T291">
    <cfRule type="cellIs" dxfId="42" priority="15" operator="greaterThanOrEqual">
      <formula>100</formula>
    </cfRule>
    <cfRule type="cellIs" dxfId="41" priority="16" operator="lessThan">
      <formula>100</formula>
    </cfRule>
  </conditionalFormatting>
  <conditionalFormatting sqref="T2:Z7 Y55:AA55 T56:AA193 X194:AA194 T195:AA209 AA210:AA295 T223:AA223 U253:Z291 T292:Z295">
    <cfRule type="cellIs" dxfId="40" priority="70" operator="greaterThanOrEqual">
      <formula>100</formula>
    </cfRule>
    <cfRule type="cellIs" dxfId="39" priority="71" operator="lessThan">
      <formula>100</formula>
    </cfRule>
  </conditionalFormatting>
  <conditionalFormatting sqref="T2:Z54">
    <cfRule type="cellIs" dxfId="38" priority="1" operator="equal">
      <formula>0</formula>
    </cfRule>
  </conditionalFormatting>
  <conditionalFormatting sqref="T210:Z252">
    <cfRule type="cellIs" dxfId="37" priority="42" operator="greaterThanOrEqual">
      <formula>100</formula>
    </cfRule>
    <cfRule type="cellIs" dxfId="36" priority="43" operator="lessThan">
      <formula>100</formula>
    </cfRule>
  </conditionalFormatting>
  <conditionalFormatting sqref="T309:Z1048576">
    <cfRule type="cellIs" dxfId="35" priority="64" operator="greaterThanOrEqual">
      <formula>100</formula>
    </cfRule>
    <cfRule type="cellIs" dxfId="34" priority="65" operator="lessThan">
      <formula>100</formula>
    </cfRule>
  </conditionalFormatting>
  <conditionalFormatting sqref="T9:AA54">
    <cfRule type="cellIs" dxfId="33" priority="2" operator="greaterThanOrEqual">
      <formula>100</formula>
    </cfRule>
    <cfRule type="cellIs" dxfId="32" priority="3" operator="lessThan">
      <formula>100</formula>
    </cfRule>
  </conditionalFormatting>
  <conditionalFormatting sqref="T298:AA308">
    <cfRule type="cellIs" dxfId="31" priority="25" operator="greaterThanOrEqual">
      <formula>100</formula>
    </cfRule>
    <cfRule type="cellIs" dxfId="30" priority="26" operator="lessThan">
      <formula>100</formula>
    </cfRule>
  </conditionalFormatting>
  <conditionalFormatting sqref="Y55:Z55 T56:Z193 X194:Z194 T195:Z1048576">
    <cfRule type="cellIs" dxfId="29" priority="27" operator="equal">
      <formula>0</formula>
    </cfRule>
  </conditionalFormatting>
  <conditionalFormatting sqref="AA298:AA308">
    <cfRule type="cellIs" dxfId="28" priority="23" operator="equal">
      <formula>0</formula>
    </cfRule>
  </conditionalFormatting>
  <conditionalFormatting sqref="AE9:AK10">
    <cfRule type="cellIs" dxfId="27" priority="54" operator="greaterThanOrEqual">
      <formula>100</formula>
    </cfRule>
    <cfRule type="cellIs" dxfId="26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2025-05-02T18:01:26Z</cp:lastPrinted>
  <dcterms:created xsi:type="dcterms:W3CDTF">2019-07-02T15:24:47Z</dcterms:created>
  <dcterms:modified xsi:type="dcterms:W3CDTF">2025-07-15T20:56:41Z</dcterms:modified>
</cp:coreProperties>
</file>